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용역계약\(전기감리) R26DC00248378 양산시 공공임대형 지식산업센터 건립 전기공사 감리 용역(총괄)\4. 공고\"/>
    </mc:Choice>
  </mc:AlternateContent>
  <xr:revisionPtr revIDLastSave="0" documentId="13_ncr:1_{5FFD76D5-01BA-48D2-9706-C406838ED695}" xr6:coauthVersionLast="47" xr6:coauthVersionMax="47" xr10:uidLastSave="{00000000-0000-0000-0000-000000000000}"/>
  <bookViews>
    <workbookView xWindow="28680" yWindow="-120" windowWidth="29040" windowHeight="15720" tabRatio="880" firstSheet="1" activeTab="1" xr2:uid="{00000000-000D-0000-FFFF-FFFF00000000}"/>
  </bookViews>
  <sheets>
    <sheet name="투입계획" sheetId="14" state="hidden" r:id="rId1"/>
    <sheet name="배치계획표" sheetId="4" r:id="rId2"/>
    <sheet name="Sheet1" sheetId="15" state="hidden" r:id="rId3"/>
  </sheets>
  <definedNames>
    <definedName name="_xlnm.Print_Area" localSheetId="1">배치계획표!$A$1:$AB$21</definedName>
    <definedName name="_xlnm.Print_Area" localSheetId="0">투입계획!$A$1:$AC$75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67" i="14" l="1"/>
  <c r="AB67" i="14"/>
  <c r="AA34" i="14"/>
  <c r="Z34" i="14"/>
  <c r="AA31" i="14"/>
  <c r="Z31" i="14"/>
  <c r="AA25" i="14"/>
  <c r="Z25" i="14"/>
  <c r="AA22" i="14"/>
  <c r="Z22" i="14"/>
  <c r="AA19" i="14"/>
  <c r="Z19" i="14"/>
  <c r="AA16" i="14"/>
  <c r="Z16" i="14"/>
  <c r="AA13" i="14"/>
  <c r="Z13" i="14"/>
  <c r="AA10" i="14"/>
  <c r="Z10" i="14"/>
  <c r="AA7" i="14"/>
  <c r="Z7" i="14"/>
  <c r="AB43" i="14"/>
  <c r="AB58" i="14"/>
  <c r="AB31" i="14"/>
  <c r="AB13" i="14"/>
  <c r="AB7" i="14"/>
  <c r="AB34" i="14"/>
  <c r="AB64" i="14"/>
  <c r="AB16" i="14"/>
  <c r="AB25" i="14"/>
  <c r="AB22" i="14"/>
  <c r="AB37" i="14"/>
  <c r="AB10" i="14"/>
  <c r="AB19" i="14"/>
  <c r="AB28" i="14"/>
  <c r="AB40" i="14"/>
  <c r="AB61" i="14" l="1"/>
  <c r="AB55" i="14" l="1"/>
  <c r="AB70" i="14" s="1"/>
  <c r="AB73" i="14" s="1"/>
</calcChain>
</file>

<file path=xl/sharedStrings.xml><?xml version="1.0" encoding="utf-8"?>
<sst xmlns="http://schemas.openxmlformats.org/spreadsheetml/2006/main" count="82" uniqueCount="52">
  <si>
    <t>비고</t>
  </si>
  <si>
    <t>고급</t>
  </si>
  <si>
    <t>토목</t>
  </si>
  <si>
    <t>전기</t>
  </si>
  <si>
    <t>구분</t>
  </si>
  <si>
    <t>환산비</t>
  </si>
  <si>
    <t>분 야</t>
  </si>
  <si>
    <t>기계</t>
  </si>
  <si>
    <t>중급</t>
  </si>
  <si>
    <t>등급</t>
  </si>
  <si>
    <t>건축</t>
  </si>
  <si>
    <t>통신</t>
  </si>
  <si>
    <t>소방</t>
  </si>
  <si>
    <t>조경</t>
  </si>
  <si>
    <t>계</t>
  </si>
  <si>
    <t>특급</t>
  </si>
  <si>
    <t>전기인월
수의20%</t>
  </si>
  <si>
    <t>통신인월
수의 20%</t>
  </si>
  <si>
    <t>기술지원
기 술 인</t>
  </si>
  <si>
    <t>상  주
기술인</t>
  </si>
  <si>
    <t>전기+통신 소계</t>
  </si>
  <si>
    <t>건축
(책임)</t>
  </si>
  <si>
    <t>건설분야 소계</t>
  </si>
  <si>
    <t>적용인월수</t>
  </si>
  <si>
    <t>합     계</t>
  </si>
  <si>
    <t>인.월수</t>
  </si>
  <si>
    <t>투입월수</t>
  </si>
  <si>
    <t>현장별 주1회</t>
  </si>
  <si>
    <t>건설사업관리기술자 배치계획표</t>
  </si>
  <si>
    <t>전기분야(상주)
산출된인월수</t>
  </si>
  <si>
    <t>건설분야
시공단계
인.월수의
15%</t>
  </si>
  <si>
    <t xml:space="preserve"> </t>
    <phoneticPr fontId="24" type="noConversion"/>
  </si>
  <si>
    <t>고급</t>
    <phoneticPr fontId="24" type="noConversion"/>
  </si>
  <si>
    <t>중급</t>
    <phoneticPr fontId="24" type="noConversion"/>
  </si>
  <si>
    <t>적용인월수</t>
    <phoneticPr fontId="24" type="noConversion"/>
  </si>
  <si>
    <t>초급</t>
    <phoneticPr fontId="24" type="noConversion"/>
  </si>
  <si>
    <t>건축1
(안전)</t>
    <phoneticPr fontId="24" type="noConversion"/>
  </si>
  <si>
    <t>건축2</t>
    <phoneticPr fontId="24" type="noConversion"/>
  </si>
  <si>
    <t>전기</t>
    <phoneticPr fontId="24" type="noConversion"/>
  </si>
  <si>
    <t xml:space="preserve">    </t>
    <phoneticPr fontId="24" type="noConversion"/>
  </si>
  <si>
    <t>특급</t>
    <phoneticPr fontId="24" type="noConversion"/>
  </si>
  <si>
    <t>시공
이후</t>
    <phoneticPr fontId="24" type="noConversion"/>
  </si>
  <si>
    <t>상주</t>
    <phoneticPr fontId="24" type="noConversion"/>
  </si>
  <si>
    <t>비상주</t>
    <phoneticPr fontId="24" type="noConversion"/>
  </si>
  <si>
    <t>배 치 계 획 표</t>
    <phoneticPr fontId="24" type="noConversion"/>
  </si>
  <si>
    <t>시공후
단계</t>
    <phoneticPr fontId="24" type="noConversion"/>
  </si>
  <si>
    <t>※ 본 감리원배치계획표는 발주처의 예산 및 사업진행 등의 사유로 인하여 조정될 수 있음.
  - 전체기간에서 상주감리원은 특급이상으로 배치하고, 배치일수 만큼 현장 상주하며, 비상주감리원은 고급이상으로 전체기간 배치하여 업무 수행하여야 함.
  - 감리원은 관급자재 부분을 포함하여 대관업무 일체를 관리감독하여야 함.</t>
    <phoneticPr fontId="24" type="noConversion"/>
  </si>
  <si>
    <t>월 1회 이상 현장 
방문</t>
    <phoneticPr fontId="24" type="noConversion"/>
  </si>
  <si>
    <t>전기
(책임)</t>
    <phoneticPr fontId="24" type="noConversion"/>
  </si>
  <si>
    <t>시공단계</t>
    <phoneticPr fontId="24" type="noConversion"/>
  </si>
  <si>
    <t>건      명 : 양산시 공공임대형 지식산업센터 건립 전기공사 감리 용역</t>
    <phoneticPr fontId="24" type="noConversion"/>
  </si>
  <si>
    <t>용역기간 : 22개월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</si>
</sst>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&quot;RM&quot;#,##0_);\(&quot;RM&quot;#,##0\)"/>
    <numFmt numFmtId="180" formatCode="&quot;RM&quot;#,##0_);[Red]\(&quot;RM&quot;#,##0\)"/>
    <numFmt numFmtId="181" formatCode="_(* #,##0.00_);_(* \(#,##0.00\);_(* &quot;-&quot;_);_(@_)"/>
    <numFmt numFmtId="182" formatCode="d\.m\.yy\ h:mm"/>
    <numFmt numFmtId="183" formatCode="0.0_ "/>
    <numFmt numFmtId="184" formatCode="_-* #,##0.000_-;\-* #,##0.000_-;_-* &quot;-&quot;_-;_-@_-"/>
    <numFmt numFmtId="185" formatCode="0.000_ "/>
    <numFmt numFmtId="186" formatCode="0_);[Red]\(0\)"/>
    <numFmt numFmtId="187" formatCode="0.0_);[Red]\(0.0\)"/>
    <numFmt numFmtId="188" formatCode="#,##0.0_ "/>
    <numFmt numFmtId="189" formatCode="#,##0.00_ "/>
    <numFmt numFmtId="190" formatCode="0.00_ "/>
  </numFmts>
  <fonts count="42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1"/>
      <color indexed="10"/>
      <name val="맑은 고딕"/>
      <family val="3"/>
      <charset val="129"/>
    </font>
    <font>
      <sz val="12"/>
      <color indexed="8"/>
      <name val="뼻뮝"/>
      <family val="3"/>
      <charset val="129"/>
    </font>
    <font>
      <b/>
      <sz val="11"/>
      <color indexed="9"/>
      <name val="맑은 고딕"/>
      <family val="3"/>
      <charset val="129"/>
    </font>
    <font>
      <u/>
      <sz val="9.35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9.35"/>
      <color indexed="12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6"/>
      <color indexed="8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sz val="7"/>
      <color indexed="8"/>
      <name val="굴림"/>
      <family val="3"/>
      <charset val="129"/>
    </font>
    <font>
      <sz val="6"/>
      <color indexed="8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2"/>
      <color indexed="10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</font>
    <font>
      <sz val="10"/>
      <name val="굴림"/>
      <family val="3"/>
      <charset val="129"/>
    </font>
    <font>
      <b/>
      <sz val="12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D3D3E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0">
    <xf numFmtId="0" fontId="0" fillId="0" borderId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8" fillId="28" borderId="43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3" fillId="30" borderId="44" applyNumberFormat="0" applyFont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6" fillId="0" borderId="0"/>
    <xf numFmtId="0" fontId="31" fillId="0" borderId="0" applyNumberFormat="0" applyFill="0" applyBorder="0" applyAlignment="0" applyProtection="0">
      <alignment vertical="center"/>
    </xf>
    <xf numFmtId="0" fontId="7" fillId="32" borderId="45" applyNumberFormat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32" fillId="0" borderId="46" applyNumberFormat="0" applyFill="0" applyAlignment="0" applyProtection="0">
      <alignment vertical="center"/>
    </xf>
    <xf numFmtId="0" fontId="9" fillId="0" borderId="47" applyNumberFormat="0" applyFill="0" applyAlignment="0" applyProtection="0">
      <alignment vertical="center"/>
    </xf>
    <xf numFmtId="0" fontId="33" fillId="33" borderId="4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48" applyNumberFormat="0" applyFill="0" applyAlignment="0" applyProtection="0">
      <alignment vertical="center"/>
    </xf>
    <xf numFmtId="0" fontId="36" fillId="0" borderId="49" applyNumberFormat="0" applyFill="0" applyAlignment="0" applyProtection="0">
      <alignment vertical="center"/>
    </xf>
    <xf numFmtId="0" fontId="37" fillId="0" borderId="50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28" borderId="51" applyNumberFormat="0" applyAlignment="0" applyProtection="0">
      <alignment vertical="center"/>
    </xf>
    <xf numFmtId="18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3" fillId="0" borderId="0">
      <alignment vertical="center"/>
    </xf>
    <xf numFmtId="0" fontId="1" fillId="0" borderId="0"/>
    <xf numFmtId="0" fontId="23" fillId="0" borderId="0"/>
    <xf numFmtId="0" fontId="26" fillId="0" borderId="0">
      <alignment vertical="center"/>
    </xf>
  </cellStyleXfs>
  <cellXfs count="265">
    <xf numFmtId="0" fontId="0" fillId="0" borderId="0" xfId="0" applyNumberFormat="1"/>
    <xf numFmtId="0" fontId="0" fillId="0" borderId="0" xfId="0" applyNumberFormat="1" applyAlignment="1">
      <alignment horizontal="center"/>
    </xf>
    <xf numFmtId="0" fontId="2" fillId="0" borderId="0" xfId="56" applyNumberFormat="1" applyFont="1" applyAlignment="1">
      <alignment vertical="center"/>
    </xf>
    <xf numFmtId="0" fontId="12" fillId="0" borderId="0" xfId="56" applyNumberFormat="1" applyFont="1" applyAlignment="1">
      <alignment vertical="center"/>
    </xf>
    <xf numFmtId="0" fontId="2" fillId="0" borderId="0" xfId="56" applyNumberFormat="1" applyFont="1" applyAlignment="1">
      <alignment horizontal="center" vertical="center"/>
    </xf>
    <xf numFmtId="0" fontId="2" fillId="0" borderId="0" xfId="56" applyNumberFormat="1" applyFont="1" applyAlignment="1">
      <alignment vertical="center" shrinkToFit="1"/>
    </xf>
    <xf numFmtId="0" fontId="2" fillId="0" borderId="0" xfId="56" applyNumberFormat="1" applyFont="1" applyAlignment="1">
      <alignment horizontal="center" vertical="center" shrinkToFit="1"/>
    </xf>
    <xf numFmtId="0" fontId="2" fillId="0" borderId="0" xfId="56" applyNumberFormat="1" applyFont="1" applyAlignment="1">
      <alignment vertical="center" wrapText="1"/>
    </xf>
    <xf numFmtId="184" fontId="2" fillId="0" borderId="0" xfId="43" applyNumberFormat="1" applyFont="1" applyAlignment="1">
      <alignment horizontal="center" vertical="center"/>
    </xf>
    <xf numFmtId="41" fontId="17" fillId="0" borderId="0" xfId="43" applyNumberFormat="1" applyFont="1" applyAlignment="1">
      <alignment horizontal="center" vertical="center" shrinkToFit="1"/>
    </xf>
    <xf numFmtId="184" fontId="2" fillId="0" borderId="0" xfId="56" applyNumberFormat="1" applyFont="1" applyAlignment="1">
      <alignment vertical="center"/>
    </xf>
    <xf numFmtId="41" fontId="17" fillId="0" borderId="0" xfId="43" applyNumberFormat="1" applyFont="1" applyAlignment="1">
      <alignment vertical="center" shrinkToFit="1"/>
    </xf>
    <xf numFmtId="0" fontId="12" fillId="0" borderId="0" xfId="56" applyNumberFormat="1" applyFont="1" applyAlignment="1">
      <alignment horizontal="left" vertical="center"/>
    </xf>
    <xf numFmtId="0" fontId="12" fillId="0" borderId="0" xfId="56" applyNumberFormat="1" applyFont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10" fontId="0" fillId="0" borderId="0" xfId="0" applyNumberFormat="1" applyFill="1" applyBorder="1" applyAlignment="1">
      <alignment vertical="center"/>
    </xf>
    <xf numFmtId="189" fontId="0" fillId="0" borderId="0" xfId="0" applyNumberFormat="1" applyFill="1" applyBorder="1" applyAlignment="1">
      <alignment vertical="center"/>
    </xf>
    <xf numFmtId="0" fontId="12" fillId="0" borderId="0" xfId="56" applyNumberFormat="1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center"/>
    </xf>
    <xf numFmtId="183" fontId="11" fillId="5" borderId="0" xfId="56" applyNumberFormat="1" applyFont="1" applyFill="1" applyBorder="1" applyAlignment="1">
      <alignment horizontal="center" vertical="center"/>
    </xf>
    <xf numFmtId="0" fontId="11" fillId="0" borderId="0" xfId="56" applyNumberFormat="1" applyFont="1" applyFill="1" applyBorder="1" applyAlignment="1">
      <alignment vertical="center"/>
    </xf>
    <xf numFmtId="183" fontId="13" fillId="0" borderId="1" xfId="56" applyNumberFormat="1" applyFont="1" applyBorder="1" applyAlignment="1">
      <alignment horizontal="center" vertical="center"/>
    </xf>
    <xf numFmtId="0" fontId="18" fillId="0" borderId="0" xfId="56" applyNumberFormat="1" applyFont="1" applyBorder="1" applyAlignment="1">
      <alignment horizontal="center" vertical="center"/>
    </xf>
    <xf numFmtId="0" fontId="11" fillId="35" borderId="0" xfId="56" applyNumberFormat="1" applyFont="1" applyFill="1" applyBorder="1" applyAlignment="1">
      <alignment horizontal="center" vertical="center" wrapText="1"/>
    </xf>
    <xf numFmtId="0" fontId="11" fillId="35" borderId="0" xfId="56" applyNumberFormat="1" applyFont="1" applyFill="1" applyBorder="1" applyAlignment="1">
      <alignment horizontal="center" vertical="center"/>
    </xf>
    <xf numFmtId="0" fontId="11" fillId="0" borderId="0" xfId="56" applyNumberFormat="1" applyFont="1" applyBorder="1" applyAlignment="1">
      <alignment horizontal="center" vertical="center" shrinkToFit="1"/>
    </xf>
    <xf numFmtId="185" fontId="11" fillId="0" borderId="0" xfId="56" applyNumberFormat="1" applyFont="1" applyBorder="1" applyAlignment="1">
      <alignment horizontal="center" vertical="center" shrinkToFit="1"/>
    </xf>
    <xf numFmtId="183" fontId="11" fillId="0" borderId="4" xfId="36" applyNumberFormat="1" applyFont="1" applyBorder="1" applyAlignment="1">
      <alignment horizontal="center" vertical="center" shrinkToFit="1"/>
    </xf>
    <xf numFmtId="9" fontId="11" fillId="0" borderId="0" xfId="56" applyNumberFormat="1" applyFont="1" applyBorder="1" applyAlignment="1">
      <alignment horizontal="center" vertical="center" wrapText="1"/>
    </xf>
    <xf numFmtId="0" fontId="11" fillId="0" borderId="0" xfId="56" applyNumberFormat="1" applyFont="1" applyBorder="1" applyAlignment="1">
      <alignment horizontal="center" vertical="center" wrapText="1"/>
    </xf>
    <xf numFmtId="0" fontId="11" fillId="0" borderId="4" xfId="56" applyNumberFormat="1" applyFont="1" applyBorder="1" applyAlignment="1">
      <alignment horizontal="center" vertical="center" shrinkToFit="1"/>
    </xf>
    <xf numFmtId="0" fontId="15" fillId="0" borderId="0" xfId="0" applyNumberFormat="1" applyFont="1" applyBorder="1" applyAlignment="1">
      <alignment vertical="center"/>
    </xf>
    <xf numFmtId="41" fontId="13" fillId="0" borderId="1" xfId="42" applyNumberFormat="1" applyFont="1" applyBorder="1" applyAlignment="1">
      <alignment horizontal="center" vertical="center"/>
    </xf>
    <xf numFmtId="0" fontId="13" fillId="5" borderId="5" xfId="56" applyNumberFormat="1" applyFont="1" applyFill="1" applyBorder="1" applyAlignment="1">
      <alignment horizontal="center" vertical="center"/>
    </xf>
    <xf numFmtId="0" fontId="13" fillId="5" borderId="6" xfId="56" applyNumberFormat="1" applyFont="1" applyFill="1" applyBorder="1" applyAlignment="1">
      <alignment horizontal="center" vertical="center"/>
    </xf>
    <xf numFmtId="0" fontId="13" fillId="0" borderId="7" xfId="56" applyNumberFormat="1" applyFont="1" applyBorder="1" applyAlignment="1">
      <alignment horizontal="center" vertical="center"/>
    </xf>
    <xf numFmtId="183" fontId="13" fillId="0" borderId="8" xfId="56" applyNumberFormat="1" applyFont="1" applyBorder="1" applyAlignment="1">
      <alignment horizontal="center" vertical="center"/>
    </xf>
    <xf numFmtId="183" fontId="13" fillId="0" borderId="9" xfId="56" applyNumberFormat="1" applyFont="1" applyBorder="1" applyAlignment="1">
      <alignment horizontal="center" vertical="center"/>
    </xf>
    <xf numFmtId="10" fontId="13" fillId="0" borderId="8" xfId="36" applyNumberFormat="1" applyFont="1" applyBorder="1" applyAlignment="1">
      <alignment horizontal="center" vertical="center"/>
    </xf>
    <xf numFmtId="41" fontId="13" fillId="0" borderId="9" xfId="42" applyNumberFormat="1" applyFont="1" applyBorder="1" applyAlignment="1">
      <alignment horizontal="center" vertical="center"/>
    </xf>
    <xf numFmtId="0" fontId="13" fillId="0" borderId="10" xfId="56" applyNumberFormat="1" applyFont="1" applyFill="1" applyBorder="1" applyAlignment="1">
      <alignment horizontal="center"/>
    </xf>
    <xf numFmtId="0" fontId="13" fillId="0" borderId="11" xfId="56" applyNumberFormat="1" applyFont="1" applyFill="1" applyBorder="1" applyAlignment="1">
      <alignment horizontal="center"/>
    </xf>
    <xf numFmtId="0" fontId="13" fillId="0" borderId="12" xfId="56" applyNumberFormat="1" applyFont="1" applyFill="1" applyBorder="1" applyAlignment="1">
      <alignment horizontal="center"/>
    </xf>
    <xf numFmtId="0" fontId="15" fillId="0" borderId="0" xfId="0" applyNumberFormat="1" applyFont="1" applyBorder="1" applyAlignment="1">
      <alignment horizontal="center" vertical="center"/>
    </xf>
    <xf numFmtId="41" fontId="15" fillId="0" borderId="0" xfId="42" applyNumberFormat="1" applyFont="1" applyBorder="1" applyAlignment="1">
      <alignment vertical="center"/>
    </xf>
    <xf numFmtId="10" fontId="15" fillId="0" borderId="0" xfId="0" applyNumberFormat="1" applyFont="1" applyBorder="1" applyAlignment="1">
      <alignment vertical="center"/>
    </xf>
    <xf numFmtId="188" fontId="15" fillId="0" borderId="0" xfId="0" applyNumberFormat="1" applyFont="1" applyBorder="1" applyAlignment="1">
      <alignment vertical="center"/>
    </xf>
    <xf numFmtId="183" fontId="15" fillId="9" borderId="0" xfId="0" applyNumberFormat="1" applyFont="1" applyFill="1" applyBorder="1" applyAlignment="1">
      <alignment vertical="center"/>
    </xf>
    <xf numFmtId="0" fontId="15" fillId="9" borderId="0" xfId="0" applyNumberFormat="1" applyFont="1" applyFill="1" applyBorder="1" applyAlignment="1">
      <alignment vertical="center"/>
    </xf>
    <xf numFmtId="183" fontId="15" fillId="6" borderId="0" xfId="0" applyNumberFormat="1" applyFont="1" applyFill="1" applyBorder="1" applyAlignment="1">
      <alignment vertical="center"/>
    </xf>
    <xf numFmtId="0" fontId="15" fillId="6" borderId="0" xfId="0" applyNumberFormat="1" applyFont="1" applyFill="1" applyBorder="1" applyAlignment="1">
      <alignment vertical="center"/>
    </xf>
    <xf numFmtId="0" fontId="11" fillId="9" borderId="0" xfId="56" applyNumberFormat="1" applyFont="1" applyFill="1" applyBorder="1" applyAlignment="1">
      <alignment vertical="center"/>
    </xf>
    <xf numFmtId="0" fontId="11" fillId="35" borderId="1" xfId="56" applyNumberFormat="1" applyFont="1" applyFill="1" applyBorder="1" applyAlignment="1">
      <alignment horizontal="center" vertical="center"/>
    </xf>
    <xf numFmtId="0" fontId="13" fillId="36" borderId="10" xfId="56" applyNumberFormat="1" applyFont="1" applyFill="1" applyBorder="1" applyAlignment="1">
      <alignment horizontal="center"/>
    </xf>
    <xf numFmtId="0" fontId="12" fillId="0" borderId="0" xfId="56" applyNumberFormat="1" applyFont="1" applyBorder="1" applyAlignment="1">
      <alignment horizontal="center" vertical="center"/>
    </xf>
    <xf numFmtId="0" fontId="2" fillId="0" borderId="0" xfId="56" applyNumberFormat="1" applyFont="1" applyBorder="1" applyAlignment="1">
      <alignment horizontal="center" vertical="center" shrinkToFit="1"/>
    </xf>
    <xf numFmtId="0" fontId="13" fillId="0" borderId="12" xfId="56" applyNumberFormat="1" applyFont="1" applyFill="1" applyBorder="1" applyAlignment="1">
      <alignment horizontal="center" vertical="center"/>
    </xf>
    <xf numFmtId="43" fontId="2" fillId="0" borderId="0" xfId="56" applyNumberFormat="1" applyFont="1" applyAlignment="1">
      <alignment vertical="center"/>
    </xf>
    <xf numFmtId="187" fontId="11" fillId="0" borderId="10" xfId="56" applyNumberFormat="1" applyFont="1" applyBorder="1" applyAlignment="1">
      <alignment horizontal="center" vertical="center" shrinkToFit="1"/>
    </xf>
    <xf numFmtId="187" fontId="11" fillId="0" borderId="11" xfId="56" applyNumberFormat="1" applyFont="1" applyBorder="1" applyAlignment="1">
      <alignment horizontal="center" vertical="center" shrinkToFit="1"/>
    </xf>
    <xf numFmtId="184" fontId="11" fillId="0" borderId="10" xfId="43" applyNumberFormat="1" applyFont="1" applyBorder="1" applyAlignment="1">
      <alignment vertical="center" shrinkToFit="1"/>
    </xf>
    <xf numFmtId="184" fontId="11" fillId="0" borderId="11" xfId="43" applyNumberFormat="1" applyFont="1" applyBorder="1" applyAlignment="1">
      <alignment vertical="center" shrinkToFit="1"/>
    </xf>
    <xf numFmtId="184" fontId="11" fillId="0" borderId="12" xfId="43" applyNumberFormat="1" applyFont="1" applyBorder="1" applyAlignment="1">
      <alignment vertical="center" shrinkToFit="1"/>
    </xf>
    <xf numFmtId="187" fontId="11" fillId="0" borderId="12" xfId="56" applyNumberFormat="1" applyFont="1" applyBorder="1" applyAlignment="1">
      <alignment horizontal="center" vertical="center" shrinkToFit="1"/>
    </xf>
    <xf numFmtId="0" fontId="13" fillId="0" borderId="12" xfId="56" applyFont="1" applyBorder="1" applyAlignment="1">
      <alignment horizontal="center"/>
    </xf>
    <xf numFmtId="0" fontId="13" fillId="27" borderId="10" xfId="56" applyFont="1" applyFill="1" applyBorder="1" applyAlignment="1">
      <alignment horizontal="center"/>
    </xf>
    <xf numFmtId="0" fontId="13" fillId="0" borderId="11" xfId="56" applyFont="1" applyBorder="1" applyAlignment="1">
      <alignment horizontal="center"/>
    </xf>
    <xf numFmtId="0" fontId="13" fillId="0" borderId="10" xfId="56" applyFont="1" applyBorder="1" applyAlignment="1">
      <alignment horizontal="center"/>
    </xf>
    <xf numFmtId="0" fontId="20" fillId="0" borderId="12" xfId="56" applyFont="1" applyBorder="1" applyAlignment="1">
      <alignment horizontal="center"/>
    </xf>
    <xf numFmtId="0" fontId="2" fillId="0" borderId="0" xfId="56" applyFont="1">
      <alignment vertical="center"/>
    </xf>
    <xf numFmtId="0" fontId="19" fillId="0" borderId="12" xfId="56" applyFont="1" applyBorder="1" applyAlignment="1">
      <alignment horizontal="center" vertical="center"/>
    </xf>
    <xf numFmtId="0" fontId="11" fillId="0" borderId="0" xfId="56" applyNumberFormat="1" applyFont="1" applyFill="1" applyBorder="1" applyAlignment="1">
      <alignment horizontal="center" vertical="center"/>
    </xf>
    <xf numFmtId="0" fontId="13" fillId="38" borderId="10" xfId="56" applyFont="1" applyFill="1" applyBorder="1" applyAlignment="1">
      <alignment horizontal="center"/>
    </xf>
    <xf numFmtId="0" fontId="13" fillId="38" borderId="10" xfId="56" applyNumberFormat="1" applyFont="1" applyFill="1" applyBorder="1" applyAlignment="1">
      <alignment horizontal="center"/>
    </xf>
    <xf numFmtId="0" fontId="13" fillId="27" borderId="10" xfId="56" applyFont="1" applyFill="1" applyBorder="1" applyAlignment="1">
      <alignment horizontal="center" vertical="center"/>
    </xf>
    <xf numFmtId="0" fontId="13" fillId="0" borderId="10" xfId="56" applyFont="1" applyBorder="1" applyAlignment="1">
      <alignment horizontal="center" vertical="center"/>
    </xf>
    <xf numFmtId="0" fontId="13" fillId="0" borderId="10" xfId="56" applyNumberFormat="1" applyFont="1" applyFill="1" applyBorder="1" applyAlignment="1">
      <alignment horizontal="center" vertical="center"/>
    </xf>
    <xf numFmtId="0" fontId="13" fillId="0" borderId="11" xfId="56" applyNumberFormat="1" applyFont="1" applyFill="1" applyBorder="1" applyAlignment="1">
      <alignment horizontal="center" vertical="center"/>
    </xf>
    <xf numFmtId="0" fontId="11" fillId="35" borderId="1" xfId="56" applyNumberFormat="1" applyFont="1" applyFill="1" applyBorder="1" applyAlignment="1">
      <alignment horizontal="center" vertical="center" wrapText="1"/>
    </xf>
    <xf numFmtId="0" fontId="12" fillId="0" borderId="0" xfId="56" applyNumberFormat="1" applyFont="1" applyAlignment="1">
      <alignment horizontal="center" vertical="center"/>
    </xf>
    <xf numFmtId="0" fontId="0" fillId="0" borderId="0" xfId="0" applyNumberFormat="1" applyAlignment="1"/>
    <xf numFmtId="0" fontId="13" fillId="0" borderId="3" xfId="56" applyNumberFormat="1" applyFont="1" applyFill="1" applyBorder="1" applyAlignment="1">
      <alignment horizontal="center" vertical="center"/>
    </xf>
    <xf numFmtId="0" fontId="13" fillId="0" borderId="0" xfId="56" applyNumberFormat="1" applyFont="1" applyFill="1" applyBorder="1" applyAlignment="1">
      <alignment horizontal="center" vertical="center"/>
    </xf>
    <xf numFmtId="0" fontId="13" fillId="0" borderId="2" xfId="56" applyNumberFormat="1" applyFont="1" applyFill="1" applyBorder="1" applyAlignment="1">
      <alignment horizontal="center" vertical="center"/>
    </xf>
    <xf numFmtId="0" fontId="13" fillId="0" borderId="3" xfId="56" applyNumberFormat="1" applyFont="1" applyFill="1" applyBorder="1" applyAlignment="1">
      <alignment horizontal="center"/>
    </xf>
    <xf numFmtId="0" fontId="13" fillId="0" borderId="0" xfId="56" applyNumberFormat="1" applyFont="1" applyFill="1" applyBorder="1" applyAlignment="1">
      <alignment horizontal="center"/>
    </xf>
    <xf numFmtId="0" fontId="13" fillId="0" borderId="2" xfId="56" applyNumberFormat="1" applyFont="1" applyFill="1" applyBorder="1" applyAlignment="1">
      <alignment horizontal="center"/>
    </xf>
    <xf numFmtId="0" fontId="13" fillId="0" borderId="15" xfId="56" applyNumberFormat="1" applyFont="1" applyFill="1" applyBorder="1" applyAlignment="1">
      <alignment horizontal="center" vertical="center"/>
    </xf>
    <xf numFmtId="0" fontId="11" fillId="0" borderId="20" xfId="56" applyNumberFormat="1" applyFont="1" applyBorder="1" applyAlignment="1">
      <alignment horizontal="center" vertical="center"/>
    </xf>
    <xf numFmtId="0" fontId="11" fillId="0" borderId="3" xfId="56" applyNumberFormat="1" applyFont="1" applyBorder="1" applyAlignment="1">
      <alignment horizontal="center" vertical="center"/>
    </xf>
    <xf numFmtId="0" fontId="11" fillId="0" borderId="21" xfId="56" applyNumberFormat="1" applyFont="1" applyBorder="1" applyAlignment="1">
      <alignment horizontal="center" vertical="center"/>
    </xf>
    <xf numFmtId="0" fontId="11" fillId="0" borderId="4" xfId="56" applyNumberFormat="1" applyFont="1" applyBorder="1" applyAlignment="1">
      <alignment horizontal="center" vertical="center"/>
    </xf>
    <xf numFmtId="0" fontId="11" fillId="0" borderId="0" xfId="56" applyNumberFormat="1" applyFont="1" applyBorder="1" applyAlignment="1">
      <alignment horizontal="center" vertical="center"/>
    </xf>
    <xf numFmtId="0" fontId="11" fillId="0" borderId="14" xfId="56" applyNumberFormat="1" applyFont="1" applyBorder="1" applyAlignment="1">
      <alignment horizontal="center" vertical="center"/>
    </xf>
    <xf numFmtId="0" fontId="11" fillId="0" borderId="22" xfId="56" applyNumberFormat="1" applyFont="1" applyBorder="1" applyAlignment="1">
      <alignment horizontal="center" vertical="center"/>
    </xf>
    <xf numFmtId="0" fontId="11" fillId="0" borderId="2" xfId="56" applyNumberFormat="1" applyFont="1" applyBorder="1" applyAlignment="1">
      <alignment horizontal="center" vertical="center"/>
    </xf>
    <xf numFmtId="0" fontId="11" fillId="0" borderId="23" xfId="56" applyNumberFormat="1" applyFont="1" applyBorder="1" applyAlignment="1">
      <alignment horizontal="center" vertical="center"/>
    </xf>
    <xf numFmtId="0" fontId="13" fillId="0" borderId="3" xfId="56" applyNumberFormat="1" applyFont="1" applyFill="1" applyBorder="1" applyAlignment="1">
      <alignment horizontal="center" vertical="center"/>
    </xf>
    <xf numFmtId="0" fontId="13" fillId="0" borderId="0" xfId="56" applyNumberFormat="1" applyFont="1" applyFill="1" applyBorder="1" applyAlignment="1">
      <alignment horizontal="center" vertical="center"/>
    </xf>
    <xf numFmtId="0" fontId="13" fillId="0" borderId="2" xfId="56" applyNumberFormat="1" applyFont="1" applyFill="1" applyBorder="1" applyAlignment="1">
      <alignment horizontal="center" vertical="center"/>
    </xf>
    <xf numFmtId="0" fontId="11" fillId="0" borderId="12" xfId="56" applyNumberFormat="1" applyFont="1" applyBorder="1" applyAlignment="1">
      <alignment horizontal="center" vertical="center" shrinkToFit="1"/>
    </xf>
    <xf numFmtId="0" fontId="11" fillId="0" borderId="10" xfId="56" applyNumberFormat="1" applyFont="1" applyBorder="1" applyAlignment="1">
      <alignment horizontal="center" vertical="center" shrinkToFit="1"/>
    </xf>
    <xf numFmtId="0" fontId="11" fillId="0" borderId="11" xfId="56" applyNumberFormat="1" applyFont="1" applyBorder="1" applyAlignment="1">
      <alignment horizontal="center" vertical="center" shrinkToFit="1"/>
    </xf>
    <xf numFmtId="184" fontId="11" fillId="0" borderId="12" xfId="43" applyNumberFormat="1" applyFont="1" applyBorder="1" applyAlignment="1">
      <alignment horizontal="center" vertical="center" shrinkToFit="1"/>
    </xf>
    <xf numFmtId="184" fontId="11" fillId="0" borderId="10" xfId="43" applyNumberFormat="1" applyFont="1" applyBorder="1" applyAlignment="1">
      <alignment horizontal="center" vertical="center" shrinkToFit="1"/>
    </xf>
    <xf numFmtId="184" fontId="11" fillId="0" borderId="11" xfId="43" applyNumberFormat="1" applyFont="1" applyBorder="1" applyAlignment="1">
      <alignment horizontal="center" vertical="center" shrinkToFit="1"/>
    </xf>
    <xf numFmtId="183" fontId="22" fillId="10" borderId="12" xfId="56" applyNumberFormat="1" applyFont="1" applyFill="1" applyBorder="1" applyAlignment="1">
      <alignment horizontal="center" vertical="center" shrinkToFit="1"/>
    </xf>
    <xf numFmtId="183" fontId="22" fillId="10" borderId="10" xfId="56" applyNumberFormat="1" applyFont="1" applyFill="1" applyBorder="1" applyAlignment="1">
      <alignment horizontal="center" vertical="center" shrinkToFit="1"/>
    </xf>
    <xf numFmtId="183" fontId="22" fillId="10" borderId="11" xfId="56" applyNumberFormat="1" applyFont="1" applyFill="1" applyBorder="1" applyAlignment="1">
      <alignment horizontal="center" vertical="center" shrinkToFit="1"/>
    </xf>
    <xf numFmtId="0" fontId="11" fillId="0" borderId="20" xfId="56" applyNumberFormat="1" applyFont="1" applyBorder="1" applyAlignment="1">
      <alignment horizontal="center" vertical="center" wrapText="1"/>
    </xf>
    <xf numFmtId="0" fontId="11" fillId="0" borderId="21" xfId="56" applyNumberFormat="1" applyFont="1" applyBorder="1" applyAlignment="1">
      <alignment horizontal="center" vertical="center" wrapText="1"/>
    </xf>
    <xf numFmtId="0" fontId="11" fillId="0" borderId="4" xfId="56" applyNumberFormat="1" applyFont="1" applyBorder="1" applyAlignment="1">
      <alignment horizontal="center" vertical="center" wrapText="1"/>
    </xf>
    <xf numFmtId="0" fontId="11" fillId="0" borderId="14" xfId="56" applyNumberFormat="1" applyFont="1" applyBorder="1" applyAlignment="1">
      <alignment horizontal="center" vertical="center" wrapText="1"/>
    </xf>
    <xf numFmtId="0" fontId="11" fillId="0" borderId="22" xfId="56" applyNumberFormat="1" applyFont="1" applyBorder="1" applyAlignment="1">
      <alignment horizontal="center" vertical="center" wrapText="1"/>
    </xf>
    <xf numFmtId="0" fontId="11" fillId="0" borderId="23" xfId="56" applyNumberFormat="1" applyFont="1" applyBorder="1" applyAlignment="1">
      <alignment horizontal="center" vertical="center" wrapText="1"/>
    </xf>
    <xf numFmtId="0" fontId="13" fillId="0" borderId="3" xfId="56" applyNumberFormat="1" applyFont="1" applyFill="1" applyBorder="1" applyAlignment="1">
      <alignment horizontal="center"/>
    </xf>
    <xf numFmtId="0" fontId="13" fillId="0" borderId="0" xfId="56" applyNumberFormat="1" applyFont="1" applyFill="1" applyBorder="1" applyAlignment="1">
      <alignment horizontal="center"/>
    </xf>
    <xf numFmtId="0" fontId="13" fillId="0" borderId="2" xfId="56" applyNumberFormat="1" applyFont="1" applyFill="1" applyBorder="1" applyAlignment="1">
      <alignment horizontal="center"/>
    </xf>
    <xf numFmtId="183" fontId="40" fillId="37" borderId="12" xfId="56" applyNumberFormat="1" applyFont="1" applyFill="1" applyBorder="1" applyAlignment="1">
      <alignment horizontal="center" vertical="center" shrinkToFit="1"/>
    </xf>
    <xf numFmtId="183" fontId="40" fillId="37" borderId="10" xfId="56" applyNumberFormat="1" applyFont="1" applyFill="1" applyBorder="1" applyAlignment="1">
      <alignment horizontal="center" vertical="center" shrinkToFit="1"/>
    </xf>
    <xf numFmtId="183" fontId="40" fillId="37" borderId="11" xfId="56" applyNumberFormat="1" applyFont="1" applyFill="1" applyBorder="1" applyAlignment="1">
      <alignment horizontal="center" vertical="center" shrinkToFit="1"/>
    </xf>
    <xf numFmtId="0" fontId="41" fillId="37" borderId="12" xfId="56" applyNumberFormat="1" applyFont="1" applyFill="1" applyBorder="1" applyAlignment="1">
      <alignment horizontal="center" vertical="center" shrinkToFit="1"/>
    </xf>
    <xf numFmtId="0" fontId="41" fillId="37" borderId="10" xfId="56" applyNumberFormat="1" applyFont="1" applyFill="1" applyBorder="1" applyAlignment="1">
      <alignment horizontal="center" vertical="center" shrinkToFit="1"/>
    </xf>
    <xf numFmtId="0" fontId="41" fillId="37" borderId="11" xfId="56" applyNumberFormat="1" applyFont="1" applyFill="1" applyBorder="1" applyAlignment="1">
      <alignment horizontal="center" vertical="center" shrinkToFit="1"/>
    </xf>
    <xf numFmtId="0" fontId="14" fillId="0" borderId="12" xfId="56" applyNumberFormat="1" applyFont="1" applyBorder="1" applyAlignment="1">
      <alignment horizontal="center" vertical="center" wrapText="1"/>
    </xf>
    <xf numFmtId="0" fontId="14" fillId="0" borderId="10" xfId="56" applyNumberFormat="1" applyFont="1" applyBorder="1" applyAlignment="1">
      <alignment horizontal="center" vertical="center" wrapText="1"/>
    </xf>
    <xf numFmtId="0" fontId="14" fillId="0" borderId="11" xfId="56" applyNumberFormat="1" applyFont="1" applyBorder="1" applyAlignment="1">
      <alignment horizontal="center" vertical="center" wrapText="1"/>
    </xf>
    <xf numFmtId="0" fontId="11" fillId="0" borderId="12" xfId="56" applyNumberFormat="1" applyFont="1" applyBorder="1" applyAlignment="1">
      <alignment horizontal="center" vertical="center" wrapText="1"/>
    </xf>
    <xf numFmtId="0" fontId="11" fillId="0" borderId="10" xfId="56" applyNumberFormat="1" applyFont="1" applyBorder="1" applyAlignment="1">
      <alignment horizontal="center" vertical="center" wrapText="1"/>
    </xf>
    <xf numFmtId="0" fontId="11" fillId="0" borderId="11" xfId="56" applyNumberFormat="1" applyFont="1" applyBorder="1" applyAlignment="1">
      <alignment horizontal="center" vertical="center" wrapText="1"/>
    </xf>
    <xf numFmtId="0" fontId="11" fillId="3" borderId="12" xfId="56" applyNumberFormat="1" applyFont="1" applyFill="1" applyBorder="1" applyAlignment="1">
      <alignment horizontal="center" vertical="center" wrapText="1"/>
    </xf>
    <xf numFmtId="0" fontId="11" fillId="3" borderId="10" xfId="56" applyNumberFormat="1" applyFont="1" applyFill="1" applyBorder="1" applyAlignment="1">
      <alignment horizontal="center" vertical="center" wrapText="1"/>
    </xf>
    <xf numFmtId="0" fontId="11" fillId="3" borderId="11" xfId="56" applyNumberFormat="1" applyFont="1" applyFill="1" applyBorder="1" applyAlignment="1">
      <alignment horizontal="center" vertical="center" wrapText="1"/>
    </xf>
    <xf numFmtId="187" fontId="11" fillId="0" borderId="12" xfId="56" applyNumberFormat="1" applyFont="1" applyBorder="1" applyAlignment="1">
      <alignment horizontal="center" vertical="center" shrinkToFit="1"/>
    </xf>
    <xf numFmtId="187" fontId="11" fillId="0" borderId="10" xfId="56" applyNumberFormat="1" applyFont="1" applyBorder="1" applyAlignment="1">
      <alignment horizontal="center" vertical="center" shrinkToFit="1"/>
    </xf>
    <xf numFmtId="187" fontId="11" fillId="0" borderId="11" xfId="56" applyNumberFormat="1" applyFont="1" applyBorder="1" applyAlignment="1">
      <alignment horizontal="center" vertical="center" shrinkToFit="1"/>
    </xf>
    <xf numFmtId="190" fontId="41" fillId="37" borderId="12" xfId="56" applyNumberFormat="1" applyFont="1" applyFill="1" applyBorder="1" applyAlignment="1">
      <alignment horizontal="center" vertical="center" shrinkToFit="1"/>
    </xf>
    <xf numFmtId="190" fontId="41" fillId="37" borderId="10" xfId="56" applyNumberFormat="1" applyFont="1" applyFill="1" applyBorder="1" applyAlignment="1">
      <alignment horizontal="center" vertical="center" shrinkToFit="1"/>
    </xf>
    <xf numFmtId="190" fontId="41" fillId="37" borderId="11" xfId="56" applyNumberFormat="1" applyFont="1" applyFill="1" applyBorder="1" applyAlignment="1">
      <alignment horizontal="center" vertical="center" shrinkToFit="1"/>
    </xf>
    <xf numFmtId="0" fontId="12" fillId="0" borderId="0" xfId="56" applyNumberFormat="1" applyFont="1" applyBorder="1" applyAlignment="1">
      <alignment horizontal="left" vertical="center"/>
    </xf>
    <xf numFmtId="183" fontId="41" fillId="37" borderId="12" xfId="56" applyNumberFormat="1" applyFont="1" applyFill="1" applyBorder="1" applyAlignment="1">
      <alignment horizontal="center" vertical="center" shrinkToFit="1"/>
    </xf>
    <xf numFmtId="183" fontId="41" fillId="37" borderId="10" xfId="56" applyNumberFormat="1" applyFont="1" applyFill="1" applyBorder="1" applyAlignment="1">
      <alignment horizontal="center" vertical="center" shrinkToFit="1"/>
    </xf>
    <xf numFmtId="183" fontId="41" fillId="37" borderId="11" xfId="56" applyNumberFormat="1" applyFont="1" applyFill="1" applyBorder="1" applyAlignment="1">
      <alignment horizontal="center" vertical="center" shrinkToFit="1"/>
    </xf>
    <xf numFmtId="0" fontId="13" fillId="0" borderId="0" xfId="56" applyNumberFormat="1" applyFont="1" applyBorder="1" applyAlignment="1">
      <alignment horizontal="left" vertical="center"/>
    </xf>
    <xf numFmtId="0" fontId="41" fillId="37" borderId="12" xfId="56" applyNumberFormat="1" applyFont="1" applyFill="1" applyBorder="1" applyAlignment="1">
      <alignment horizontal="center" vertical="center" wrapText="1"/>
    </xf>
    <xf numFmtId="0" fontId="41" fillId="37" borderId="10" xfId="56" applyNumberFormat="1" applyFont="1" applyFill="1" applyBorder="1" applyAlignment="1">
      <alignment horizontal="center" vertical="center" wrapText="1"/>
    </xf>
    <xf numFmtId="0" fontId="41" fillId="37" borderId="11" xfId="56" applyNumberFormat="1" applyFont="1" applyFill="1" applyBorder="1" applyAlignment="1">
      <alignment horizontal="center" vertical="center" wrapText="1"/>
    </xf>
    <xf numFmtId="0" fontId="15" fillId="0" borderId="12" xfId="0" applyNumberFormat="1" applyFont="1" applyBorder="1" applyAlignment="1">
      <alignment horizontal="center"/>
    </xf>
    <xf numFmtId="0" fontId="15" fillId="0" borderId="10" xfId="0" applyNumberFormat="1" applyFont="1" applyBorder="1" applyAlignment="1">
      <alignment horizontal="center"/>
    </xf>
    <xf numFmtId="0" fontId="15" fillId="0" borderId="11" xfId="0" applyNumberFormat="1" applyFont="1" applyBorder="1" applyAlignment="1">
      <alignment horizontal="center"/>
    </xf>
    <xf numFmtId="0" fontId="11" fillId="0" borderId="0" xfId="56" applyNumberFormat="1" applyFont="1" applyAlignment="1">
      <alignment horizontal="center" vertical="center" shrinkToFit="1"/>
    </xf>
    <xf numFmtId="0" fontId="12" fillId="0" borderId="0" xfId="56" applyNumberFormat="1" applyFont="1" applyBorder="1" applyAlignment="1">
      <alignment horizontal="center" vertical="center"/>
    </xf>
    <xf numFmtId="183" fontId="41" fillId="37" borderId="1" xfId="56" applyNumberFormat="1" applyFont="1" applyFill="1" applyBorder="1" applyAlignment="1">
      <alignment horizontal="center" vertical="center" shrinkToFit="1"/>
    </xf>
    <xf numFmtId="9" fontId="41" fillId="37" borderId="12" xfId="56" applyNumberFormat="1" applyFont="1" applyFill="1" applyBorder="1" applyAlignment="1">
      <alignment horizontal="center" vertical="center" wrapText="1"/>
    </xf>
    <xf numFmtId="9" fontId="41" fillId="37" borderId="10" xfId="56" applyNumberFormat="1" applyFont="1" applyFill="1" applyBorder="1" applyAlignment="1">
      <alignment horizontal="center" vertical="center" wrapText="1"/>
    </xf>
    <xf numFmtId="9" fontId="41" fillId="37" borderId="11" xfId="56" applyNumberFormat="1" applyFont="1" applyFill="1" applyBorder="1" applyAlignment="1">
      <alignment horizontal="center" vertical="center" wrapText="1"/>
    </xf>
    <xf numFmtId="183" fontId="12" fillId="0" borderId="0" xfId="56" applyNumberFormat="1" applyFont="1" applyBorder="1" applyAlignment="1">
      <alignment horizontal="center" vertical="center"/>
    </xf>
    <xf numFmtId="0" fontId="11" fillId="0" borderId="0" xfId="56" applyNumberFormat="1" applyFont="1" applyAlignment="1">
      <alignment horizontal="left" vertical="center"/>
    </xf>
    <xf numFmtId="0" fontId="11" fillId="3" borderId="20" xfId="56" applyNumberFormat="1" applyFont="1" applyFill="1" applyBorder="1" applyAlignment="1">
      <alignment horizontal="center" vertical="center"/>
    </xf>
    <xf numFmtId="0" fontId="11" fillId="3" borderId="21" xfId="56" applyNumberFormat="1" applyFont="1" applyFill="1" applyBorder="1" applyAlignment="1">
      <alignment horizontal="center" vertical="center"/>
    </xf>
    <xf numFmtId="0" fontId="11" fillId="3" borderId="4" xfId="56" applyNumberFormat="1" applyFont="1" applyFill="1" applyBorder="1" applyAlignment="1">
      <alignment horizontal="center" vertical="center"/>
    </xf>
    <xf numFmtId="0" fontId="11" fillId="3" borderId="14" xfId="56" applyNumberFormat="1" applyFont="1" applyFill="1" applyBorder="1" applyAlignment="1">
      <alignment horizontal="center" vertical="center"/>
    </xf>
    <xf numFmtId="0" fontId="11" fillId="3" borderId="22" xfId="56" applyNumberFormat="1" applyFont="1" applyFill="1" applyBorder="1" applyAlignment="1">
      <alignment horizontal="center" vertical="center"/>
    </xf>
    <xf numFmtId="0" fontId="11" fillId="3" borderId="23" xfId="56" applyNumberFormat="1" applyFont="1" applyFill="1" applyBorder="1" applyAlignment="1">
      <alignment horizontal="center" vertical="center"/>
    </xf>
    <xf numFmtId="186" fontId="11" fillId="0" borderId="12" xfId="56" applyNumberFormat="1" applyFont="1" applyBorder="1" applyAlignment="1">
      <alignment horizontal="center" vertical="center" shrinkToFit="1"/>
    </xf>
    <xf numFmtId="186" fontId="11" fillId="0" borderId="10" xfId="56" applyNumberFormat="1" applyFont="1" applyBorder="1" applyAlignment="1">
      <alignment horizontal="center" vertical="center" shrinkToFit="1"/>
    </xf>
    <xf numFmtId="186" fontId="11" fillId="0" borderId="11" xfId="56" applyNumberFormat="1" applyFont="1" applyBorder="1" applyAlignment="1">
      <alignment horizontal="center" vertical="center" shrinkToFit="1"/>
    </xf>
    <xf numFmtId="185" fontId="41" fillId="37" borderId="12" xfId="56" applyNumberFormat="1" applyFont="1" applyFill="1" applyBorder="1" applyAlignment="1">
      <alignment horizontal="center" vertical="center" shrinkToFit="1"/>
    </xf>
    <xf numFmtId="185" fontId="41" fillId="37" borderId="10" xfId="56" applyNumberFormat="1" applyFont="1" applyFill="1" applyBorder="1" applyAlignment="1">
      <alignment horizontal="center" vertical="center" shrinkToFit="1"/>
    </xf>
    <xf numFmtId="185" fontId="41" fillId="37" borderId="11" xfId="56" applyNumberFormat="1" applyFont="1" applyFill="1" applyBorder="1" applyAlignment="1">
      <alignment horizontal="center" vertical="center" shrinkToFit="1"/>
    </xf>
    <xf numFmtId="183" fontId="40" fillId="37" borderId="12" xfId="56" applyNumberFormat="1" applyFont="1" applyFill="1" applyBorder="1" applyAlignment="1">
      <alignment horizontal="center" vertical="center"/>
    </xf>
    <xf numFmtId="183" fontId="40" fillId="37" borderId="10" xfId="56" applyNumberFormat="1" applyFont="1" applyFill="1" applyBorder="1" applyAlignment="1">
      <alignment horizontal="center" vertical="center"/>
    </xf>
    <xf numFmtId="183" fontId="40" fillId="37" borderId="11" xfId="56" applyNumberFormat="1" applyFont="1" applyFill="1" applyBorder="1" applyAlignment="1">
      <alignment horizontal="center" vertical="center"/>
    </xf>
    <xf numFmtId="183" fontId="40" fillId="37" borderId="12" xfId="36" applyNumberFormat="1" applyFont="1" applyFill="1" applyBorder="1" applyAlignment="1">
      <alignment horizontal="center" vertical="center" shrinkToFit="1"/>
    </xf>
    <xf numFmtId="183" fontId="40" fillId="37" borderId="10" xfId="36" applyNumberFormat="1" applyFont="1" applyFill="1" applyBorder="1" applyAlignment="1">
      <alignment horizontal="center" vertical="center" shrinkToFit="1"/>
    </xf>
    <xf numFmtId="183" fontId="40" fillId="37" borderId="11" xfId="36" applyNumberFormat="1" applyFont="1" applyFill="1" applyBorder="1" applyAlignment="1">
      <alignment horizontal="center" vertical="center" shrinkToFit="1"/>
    </xf>
    <xf numFmtId="0" fontId="11" fillId="3" borderId="20" xfId="56" applyNumberFormat="1" applyFont="1" applyFill="1" applyBorder="1" applyAlignment="1">
      <alignment horizontal="center" vertical="center" wrapText="1"/>
    </xf>
    <xf numFmtId="0" fontId="11" fillId="3" borderId="4" xfId="56" applyNumberFormat="1" applyFont="1" applyFill="1" applyBorder="1" applyAlignment="1">
      <alignment horizontal="center" vertical="center" wrapText="1"/>
    </xf>
    <xf numFmtId="0" fontId="11" fillId="3" borderId="22" xfId="56" applyNumberFormat="1" applyFont="1" applyFill="1" applyBorder="1" applyAlignment="1">
      <alignment horizontal="center" vertical="center" wrapText="1"/>
    </xf>
    <xf numFmtId="187" fontId="12" fillId="0" borderId="0" xfId="56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185" fontId="11" fillId="0" borderId="12" xfId="56" applyNumberFormat="1" applyFont="1" applyBorder="1" applyAlignment="1">
      <alignment horizontal="center" vertical="center" shrinkToFit="1"/>
    </xf>
    <xf numFmtId="185" fontId="11" fillId="0" borderId="10" xfId="56" applyNumberFormat="1" applyFont="1" applyBorder="1" applyAlignment="1">
      <alignment horizontal="center" vertical="center" shrinkToFit="1"/>
    </xf>
    <xf numFmtId="185" fontId="11" fillId="0" borderId="11" xfId="56" applyNumberFormat="1" applyFont="1" applyBorder="1" applyAlignment="1">
      <alignment horizontal="center" vertical="center" shrinkToFit="1"/>
    </xf>
    <xf numFmtId="183" fontId="11" fillId="0" borderId="12" xfId="56" applyNumberFormat="1" applyFont="1" applyBorder="1" applyAlignment="1">
      <alignment horizontal="center" vertical="center"/>
    </xf>
    <xf numFmtId="183" fontId="11" fillId="0" borderId="10" xfId="56" applyNumberFormat="1" applyFont="1" applyBorder="1" applyAlignment="1">
      <alignment horizontal="center" vertical="center"/>
    </xf>
    <xf numFmtId="183" fontId="11" fillId="0" borderId="11" xfId="56" applyNumberFormat="1" applyFont="1" applyBorder="1" applyAlignment="1">
      <alignment horizontal="center" vertical="center"/>
    </xf>
    <xf numFmtId="184" fontId="11" fillId="0" borderId="12" xfId="43" applyNumberFormat="1" applyFont="1" applyBorder="1" applyAlignment="1">
      <alignment vertical="center" shrinkToFit="1"/>
    </xf>
    <xf numFmtId="184" fontId="11" fillId="0" borderId="10" xfId="43" applyNumberFormat="1" applyFont="1" applyBorder="1" applyAlignment="1">
      <alignment vertical="center" shrinkToFit="1"/>
    </xf>
    <xf numFmtId="184" fontId="11" fillId="0" borderId="11" xfId="43" applyNumberFormat="1" applyFont="1" applyBorder="1" applyAlignment="1">
      <alignment vertical="center" shrinkToFit="1"/>
    </xf>
    <xf numFmtId="0" fontId="11" fillId="3" borderId="21" xfId="56" applyNumberFormat="1" applyFont="1" applyFill="1" applyBorder="1" applyAlignment="1">
      <alignment horizontal="center" vertical="center" wrapText="1"/>
    </xf>
    <xf numFmtId="0" fontId="11" fillId="3" borderId="14" xfId="56" applyNumberFormat="1" applyFont="1" applyFill="1" applyBorder="1" applyAlignment="1">
      <alignment horizontal="center" vertical="center" wrapText="1"/>
    </xf>
    <xf numFmtId="10" fontId="13" fillId="0" borderId="24" xfId="36" applyNumberFormat="1" applyFont="1" applyBorder="1" applyAlignment="1">
      <alignment horizontal="center" vertical="center"/>
    </xf>
    <xf numFmtId="10" fontId="13" fillId="0" borderId="25" xfId="36" applyNumberFormat="1" applyFont="1" applyBorder="1" applyAlignment="1">
      <alignment horizontal="center" vertical="center"/>
    </xf>
    <xf numFmtId="0" fontId="15" fillId="9" borderId="0" xfId="0" applyNumberFormat="1" applyFont="1" applyFill="1" applyBorder="1" applyAlignment="1">
      <alignment horizontal="center" vertical="center"/>
    </xf>
    <xf numFmtId="0" fontId="13" fillId="0" borderId="26" xfId="56" applyNumberFormat="1" applyFont="1" applyBorder="1" applyAlignment="1">
      <alignment horizontal="center" vertical="center"/>
    </xf>
    <xf numFmtId="0" fontId="13" fillId="0" borderId="27" xfId="56" applyNumberFormat="1" applyFont="1" applyBorder="1" applyAlignment="1">
      <alignment horizontal="center" vertical="center"/>
    </xf>
    <xf numFmtId="10" fontId="13" fillId="0" borderId="12" xfId="36" applyNumberFormat="1" applyFont="1" applyBorder="1" applyAlignment="1">
      <alignment horizontal="center" vertical="center"/>
    </xf>
    <xf numFmtId="10" fontId="13" fillId="0" borderId="28" xfId="36" applyNumberFormat="1" applyFont="1" applyBorder="1" applyAlignment="1">
      <alignment horizontal="center" vertical="center"/>
    </xf>
    <xf numFmtId="0" fontId="18" fillId="0" borderId="0" xfId="56" applyNumberFormat="1" applyFont="1" applyBorder="1" applyAlignment="1">
      <alignment horizontal="center" vertical="center"/>
    </xf>
    <xf numFmtId="0" fontId="18" fillId="0" borderId="2" xfId="56" applyNumberFormat="1" applyFont="1" applyBorder="1" applyAlignment="1">
      <alignment horizontal="center" vertical="center"/>
    </xf>
    <xf numFmtId="0" fontId="11" fillId="35" borderId="12" xfId="56" applyNumberFormat="1" applyFont="1" applyFill="1" applyBorder="1" applyAlignment="1">
      <alignment horizontal="center" vertical="center"/>
    </xf>
    <xf numFmtId="0" fontId="11" fillId="35" borderId="10" xfId="56" applyNumberFormat="1" applyFont="1" applyFill="1" applyBorder="1" applyAlignment="1">
      <alignment horizontal="center" vertical="center"/>
    </xf>
    <xf numFmtId="0" fontId="11" fillId="35" borderId="11" xfId="56" applyNumberFormat="1" applyFont="1" applyFill="1" applyBorder="1" applyAlignment="1">
      <alignment vertical="center"/>
    </xf>
    <xf numFmtId="0" fontId="11" fillId="35" borderId="12" xfId="56" applyNumberFormat="1" applyFont="1" applyFill="1" applyBorder="1" applyAlignment="1">
      <alignment horizontal="center" vertical="center" wrapText="1"/>
    </xf>
    <xf numFmtId="0" fontId="11" fillId="35" borderId="10" xfId="56" applyNumberFormat="1" applyFont="1" applyFill="1" applyBorder="1" applyAlignment="1">
      <alignment horizontal="center" vertical="center" wrapText="1"/>
    </xf>
    <xf numFmtId="0" fontId="11" fillId="35" borderId="13" xfId="56" applyNumberFormat="1" applyFont="1" applyFill="1" applyBorder="1" applyAlignment="1">
      <alignment horizontal="center" vertical="center" wrapText="1"/>
    </xf>
    <xf numFmtId="0" fontId="11" fillId="35" borderId="11" xfId="56" applyNumberFormat="1" applyFont="1" applyFill="1" applyBorder="1" applyAlignment="1">
      <alignment horizontal="center" vertical="center" wrapText="1"/>
    </xf>
    <xf numFmtId="184" fontId="11" fillId="35" borderId="12" xfId="43" applyNumberFormat="1" applyFont="1" applyFill="1" applyBorder="1" applyAlignment="1">
      <alignment horizontal="center" vertical="center" wrapText="1"/>
    </xf>
    <xf numFmtId="184" fontId="11" fillId="35" borderId="10" xfId="43" applyNumberFormat="1" applyFont="1" applyFill="1" applyBorder="1" applyAlignment="1">
      <alignment horizontal="center" vertical="center" wrapText="1"/>
    </xf>
    <xf numFmtId="184" fontId="11" fillId="35" borderId="11" xfId="43" applyNumberFormat="1" applyFont="1" applyFill="1" applyBorder="1" applyAlignment="1">
      <alignment horizontal="center" vertical="center" wrapText="1"/>
    </xf>
    <xf numFmtId="0" fontId="11" fillId="35" borderId="16" xfId="56" applyNumberFormat="1" applyFont="1" applyFill="1" applyBorder="1" applyAlignment="1" applyProtection="1">
      <alignment horizontal="center" vertical="center" wrapText="1"/>
    </xf>
    <xf numFmtId="0" fontId="11" fillId="35" borderId="13" xfId="56" applyNumberFormat="1" applyFont="1" applyFill="1" applyBorder="1" applyAlignment="1" applyProtection="1">
      <alignment horizontal="center" vertical="center" wrapText="1"/>
    </xf>
    <xf numFmtId="0" fontId="18" fillId="0" borderId="0" xfId="56" applyNumberFormat="1" applyFont="1" applyBorder="1" applyAlignment="1">
      <alignment horizontal="center" vertical="center" wrapText="1"/>
    </xf>
    <xf numFmtId="0" fontId="27" fillId="0" borderId="0" xfId="56" applyNumberFormat="1" applyFont="1" applyBorder="1" applyAlignment="1">
      <alignment horizontal="left" vertical="center" wrapText="1"/>
    </xf>
    <xf numFmtId="0" fontId="27" fillId="0" borderId="15" xfId="56" applyNumberFormat="1" applyFont="1" applyBorder="1" applyAlignment="1">
      <alignment horizontal="left" vertical="center" wrapText="1"/>
    </xf>
    <xf numFmtId="183" fontId="21" fillId="2" borderId="29" xfId="36" applyNumberFormat="1" applyFont="1" applyFill="1" applyBorder="1" applyAlignment="1">
      <alignment horizontal="center" vertical="center" shrinkToFit="1"/>
    </xf>
    <xf numFmtId="183" fontId="21" fillId="2" borderId="30" xfId="36" applyNumberFormat="1" applyFont="1" applyFill="1" applyBorder="1" applyAlignment="1">
      <alignment horizontal="center" vertical="center" shrinkToFit="1"/>
    </xf>
    <xf numFmtId="183" fontId="21" fillId="2" borderId="31" xfId="36" applyNumberFormat="1" applyFont="1" applyFill="1" applyBorder="1" applyAlignment="1">
      <alignment horizontal="center" vertical="center" shrinkToFit="1"/>
    </xf>
    <xf numFmtId="0" fontId="13" fillId="0" borderId="20" xfId="56" applyNumberFormat="1" applyFont="1" applyFill="1" applyBorder="1" applyAlignment="1">
      <alignment horizontal="center" vertical="center"/>
    </xf>
    <xf numFmtId="0" fontId="13" fillId="0" borderId="4" xfId="56" applyNumberFormat="1" applyFont="1" applyFill="1" applyBorder="1" applyAlignment="1">
      <alignment horizontal="center" vertical="center"/>
    </xf>
    <xf numFmtId="0" fontId="13" fillId="0" borderId="22" xfId="56" applyNumberFormat="1" applyFont="1" applyFill="1" applyBorder="1" applyAlignment="1">
      <alignment horizontal="center" vertical="center"/>
    </xf>
    <xf numFmtId="0" fontId="11" fillId="35" borderId="38" xfId="56" applyNumberFormat="1" applyFont="1" applyFill="1" applyBorder="1" applyAlignment="1">
      <alignment horizontal="center" vertical="center" wrapText="1"/>
    </xf>
    <xf numFmtId="0" fontId="11" fillId="0" borderId="0" xfId="56" applyNumberFormat="1" applyFont="1" applyFill="1" applyBorder="1" applyAlignment="1">
      <alignment horizontal="center" vertical="center"/>
    </xf>
    <xf numFmtId="0" fontId="11" fillId="0" borderId="32" xfId="56" applyNumberFormat="1" applyFont="1" applyBorder="1" applyAlignment="1">
      <alignment horizontal="center" vertical="center"/>
    </xf>
    <xf numFmtId="0" fontId="11" fillId="0" borderId="18" xfId="56" applyNumberFormat="1" applyFont="1" applyBorder="1" applyAlignment="1">
      <alignment horizontal="center" vertical="center"/>
    </xf>
    <xf numFmtId="0" fontId="11" fillId="0" borderId="19" xfId="56" applyNumberFormat="1" applyFont="1" applyBorder="1" applyAlignment="1">
      <alignment horizontal="center" vertical="center"/>
    </xf>
    <xf numFmtId="0" fontId="11" fillId="0" borderId="15" xfId="56" applyNumberFormat="1" applyFont="1" applyBorder="1" applyAlignment="1">
      <alignment horizontal="center" vertical="center"/>
    </xf>
    <xf numFmtId="0" fontId="11" fillId="0" borderId="33" xfId="56" applyNumberFormat="1" applyFont="1" applyBorder="1" applyAlignment="1">
      <alignment horizontal="center" vertical="center"/>
    </xf>
    <xf numFmtId="0" fontId="11" fillId="0" borderId="34" xfId="56" applyNumberFormat="1" applyFont="1" applyBorder="1" applyAlignment="1">
      <alignment horizontal="center" vertical="center" shrinkToFit="1"/>
    </xf>
    <xf numFmtId="9" fontId="11" fillId="0" borderId="29" xfId="56" applyNumberFormat="1" applyFont="1" applyBorder="1" applyAlignment="1">
      <alignment horizontal="center" vertical="center" shrinkToFit="1"/>
    </xf>
    <xf numFmtId="9" fontId="11" fillId="0" borderId="30" xfId="56" applyNumberFormat="1" applyFont="1" applyBorder="1" applyAlignment="1">
      <alignment horizontal="center" vertical="center" shrinkToFit="1"/>
    </xf>
    <xf numFmtId="9" fontId="11" fillId="0" borderId="35" xfId="56" applyNumberFormat="1" applyFont="1" applyBorder="1" applyAlignment="1">
      <alignment horizontal="center" vertical="center" shrinkToFit="1"/>
    </xf>
    <xf numFmtId="0" fontId="14" fillId="0" borderId="36" xfId="56" applyNumberFormat="1" applyFont="1" applyBorder="1" applyAlignment="1">
      <alignment horizontal="center" vertical="center" wrapText="1"/>
    </xf>
    <xf numFmtId="0" fontId="14" fillId="0" borderId="37" xfId="56" applyNumberFormat="1" applyFont="1" applyBorder="1" applyAlignment="1">
      <alignment horizontal="center" vertical="center" wrapText="1"/>
    </xf>
    <xf numFmtId="0" fontId="14" fillId="0" borderId="42" xfId="56" applyNumberFormat="1" applyFont="1" applyBorder="1" applyAlignment="1">
      <alignment horizontal="center" vertical="center" wrapText="1"/>
    </xf>
    <xf numFmtId="0" fontId="13" fillId="0" borderId="55" xfId="56" applyNumberFormat="1" applyFont="1" applyFill="1" applyBorder="1" applyAlignment="1">
      <alignment horizontal="center" vertical="center"/>
    </xf>
    <xf numFmtId="0" fontId="13" fillId="0" borderId="15" xfId="56" applyNumberFormat="1" applyFont="1" applyFill="1" applyBorder="1" applyAlignment="1">
      <alignment horizontal="center" vertical="center"/>
    </xf>
    <xf numFmtId="0" fontId="11" fillId="3" borderId="23" xfId="56" applyNumberFormat="1" applyFont="1" applyFill="1" applyBorder="1" applyAlignment="1">
      <alignment horizontal="center" vertical="center" wrapText="1"/>
    </xf>
    <xf numFmtId="9" fontId="11" fillId="0" borderId="29" xfId="56" applyNumberFormat="1" applyFont="1" applyBorder="1" applyAlignment="1">
      <alignment horizontal="center" vertical="center" wrapText="1"/>
    </xf>
    <xf numFmtId="9" fontId="11" fillId="0" borderId="30" xfId="56" applyNumberFormat="1" applyFont="1" applyBorder="1" applyAlignment="1">
      <alignment horizontal="center" vertical="center" wrapText="1"/>
    </xf>
    <xf numFmtId="9" fontId="11" fillId="0" borderId="31" xfId="56" applyNumberFormat="1" applyFont="1" applyBorder="1" applyAlignment="1">
      <alignment horizontal="center" vertical="center" wrapText="1"/>
    </xf>
    <xf numFmtId="0" fontId="11" fillId="35" borderId="41" xfId="56" applyNumberFormat="1" applyFont="1" applyFill="1" applyBorder="1" applyAlignment="1">
      <alignment horizontal="center" vertical="center"/>
    </xf>
    <xf numFmtId="0" fontId="11" fillId="35" borderId="37" xfId="56" applyNumberFormat="1" applyFont="1" applyFill="1" applyBorder="1" applyAlignment="1">
      <alignment horizontal="center" vertical="center"/>
    </xf>
    <xf numFmtId="0" fontId="11" fillId="35" borderId="42" xfId="56" applyNumberFormat="1" applyFont="1" applyFill="1" applyBorder="1" applyAlignment="1">
      <alignment horizontal="center" vertical="center"/>
    </xf>
    <xf numFmtId="0" fontId="11" fillId="35" borderId="38" xfId="56" applyNumberFormat="1" applyFont="1" applyFill="1" applyBorder="1" applyAlignment="1">
      <alignment horizontal="center" vertical="center"/>
    </xf>
    <xf numFmtId="0" fontId="11" fillId="35" borderId="11" xfId="56" applyNumberFormat="1" applyFont="1" applyFill="1" applyBorder="1" applyAlignment="1">
      <alignment horizontal="center" vertical="center"/>
    </xf>
    <xf numFmtId="0" fontId="25" fillId="0" borderId="17" xfId="56" applyNumberFormat="1" applyFont="1" applyBorder="1" applyAlignment="1">
      <alignment horizontal="left" vertical="center" wrapText="1"/>
    </xf>
    <xf numFmtId="0" fontId="25" fillId="0" borderId="0" xfId="56" applyNumberFormat="1" applyFont="1" applyBorder="1" applyAlignment="1">
      <alignment horizontal="left" vertical="center" wrapText="1"/>
    </xf>
    <xf numFmtId="0" fontId="13" fillId="0" borderId="20" xfId="56" applyNumberFormat="1" applyFont="1" applyFill="1" applyBorder="1" applyAlignment="1">
      <alignment horizontal="center"/>
    </xf>
    <xf numFmtId="0" fontId="13" fillId="0" borderId="4" xfId="56" applyNumberFormat="1" applyFont="1" applyFill="1" applyBorder="1" applyAlignment="1">
      <alignment horizontal="center"/>
    </xf>
    <xf numFmtId="0" fontId="13" fillId="0" borderId="22" xfId="56" applyNumberFormat="1" applyFont="1" applyFill="1" applyBorder="1" applyAlignment="1">
      <alignment horizontal="center"/>
    </xf>
    <xf numFmtId="0" fontId="11" fillId="35" borderId="16" xfId="56" applyNumberFormat="1" applyFont="1" applyFill="1" applyBorder="1" applyAlignment="1">
      <alignment horizontal="center" vertical="center"/>
    </xf>
    <xf numFmtId="0" fontId="11" fillId="35" borderId="13" xfId="56" applyNumberFormat="1" applyFont="1" applyFill="1" applyBorder="1" applyAlignment="1">
      <alignment horizontal="center" vertical="center"/>
    </xf>
    <xf numFmtId="0" fontId="11" fillId="35" borderId="54" xfId="56" applyNumberFormat="1" applyFont="1" applyFill="1" applyBorder="1" applyAlignment="1">
      <alignment horizontal="center" vertical="center"/>
    </xf>
    <xf numFmtId="0" fontId="11" fillId="35" borderId="40" xfId="56" applyNumberFormat="1" applyFont="1" applyFill="1" applyBorder="1" applyAlignment="1">
      <alignment horizontal="center" vertical="center" wrapText="1"/>
    </xf>
    <xf numFmtId="0" fontId="11" fillId="35" borderId="30" xfId="56" applyNumberFormat="1" applyFont="1" applyFill="1" applyBorder="1" applyAlignment="1">
      <alignment horizontal="center" vertical="center" wrapText="1"/>
    </xf>
    <xf numFmtId="0" fontId="11" fillId="35" borderId="31" xfId="56" applyNumberFormat="1" applyFont="1" applyFill="1" applyBorder="1" applyAlignment="1">
      <alignment horizontal="center" vertical="center" wrapText="1"/>
    </xf>
    <xf numFmtId="185" fontId="14" fillId="0" borderId="29" xfId="56" applyNumberFormat="1" applyFont="1" applyBorder="1" applyAlignment="1">
      <alignment horizontal="center" vertical="center" wrapText="1"/>
    </xf>
    <xf numFmtId="185" fontId="14" fillId="0" borderId="30" xfId="56" applyNumberFormat="1" applyFont="1" applyBorder="1" applyAlignment="1">
      <alignment horizontal="center" vertical="center" wrapText="1"/>
    </xf>
    <xf numFmtId="185" fontId="14" fillId="0" borderId="31" xfId="56" applyNumberFormat="1" applyFont="1" applyBorder="1" applyAlignment="1">
      <alignment horizontal="center" vertical="center" wrapText="1"/>
    </xf>
    <xf numFmtId="0" fontId="11" fillId="35" borderId="52" xfId="56" applyNumberFormat="1" applyFont="1" applyFill="1" applyBorder="1" applyAlignment="1">
      <alignment horizontal="center" vertical="center" wrapText="1"/>
    </xf>
    <xf numFmtId="0" fontId="11" fillId="35" borderId="39" xfId="56" applyNumberFormat="1" applyFont="1" applyFill="1" applyBorder="1" applyAlignment="1">
      <alignment horizontal="center" vertical="center" wrapText="1"/>
    </xf>
    <xf numFmtId="0" fontId="11" fillId="35" borderId="53" xfId="56" applyNumberFormat="1" applyFont="1" applyFill="1" applyBorder="1" applyAlignment="1">
      <alignment horizontal="center" vertical="center" wrapText="1"/>
    </xf>
  </cellXfs>
  <cellStyles count="6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 SG&amp;A Bridge " xfId="19" xr:uid="{00000000-0005-0000-0000-000012000000}"/>
    <cellStyle name="Comma_ SG&amp;A Bridge " xfId="20" xr:uid="{00000000-0005-0000-0000-000013000000}"/>
    <cellStyle name="Currency [0]_ SG&amp;A Bridge " xfId="21" xr:uid="{00000000-0005-0000-0000-000014000000}"/>
    <cellStyle name="Currency_ SG&amp;A Bridge " xfId="22" xr:uid="{00000000-0005-0000-0000-000015000000}"/>
    <cellStyle name="Followed Hyperlink" xfId="23" xr:uid="{00000000-0005-0000-0000-000016000000}"/>
    <cellStyle name="Hyperlink" xfId="24" xr:uid="{00000000-0005-0000-0000-000017000000}"/>
    <cellStyle name="Normal_ SG&amp;A Bridge " xfId="25" xr:uid="{00000000-0005-0000-0000-000018000000}"/>
    <cellStyle name="강조색1" xfId="26" builtinId="29" customBuiltin="1"/>
    <cellStyle name="강조색2" xfId="27" builtinId="33" customBuiltin="1"/>
    <cellStyle name="강조색3" xfId="28" builtinId="37" customBuiltin="1"/>
    <cellStyle name="강조색4" xfId="29" builtinId="41" customBuiltin="1"/>
    <cellStyle name="강조색5" xfId="30" builtinId="45" customBuiltin="1"/>
    <cellStyle name="강조색6" xfId="31" builtinId="49" customBuiltin="1"/>
    <cellStyle name="경고문" xfId="32" builtinId="11" customBuiltin="1"/>
    <cellStyle name="계산" xfId="33" builtinId="22" customBuiltin="1"/>
    <cellStyle name="나쁨" xfId="34" builtinId="27" customBuiltin="1"/>
    <cellStyle name="메모" xfId="35" builtinId="10" customBuiltin="1"/>
    <cellStyle name="백분율" xfId="36" builtinId="5"/>
    <cellStyle name="백분율 2" xfId="37" xr:uid="{00000000-0005-0000-0000-000024000000}"/>
    <cellStyle name="보통" xfId="38" builtinId="28" customBuiltin="1"/>
    <cellStyle name="뷭?_BOOKSHIP" xfId="39" xr:uid="{00000000-0005-0000-0000-000026000000}"/>
    <cellStyle name="설명 텍스트" xfId="40" builtinId="53" customBuiltin="1"/>
    <cellStyle name="셀 확인" xfId="41" builtinId="23" customBuiltin="1"/>
    <cellStyle name="쉼표 [0]" xfId="42" builtinId="6"/>
    <cellStyle name="쉼표 [0] 2" xfId="43" xr:uid="{00000000-0005-0000-0000-00002A000000}"/>
    <cellStyle name="연결된 셀" xfId="44" builtinId="24" customBuiltin="1"/>
    <cellStyle name="요약" xfId="45" builtinId="25" customBuiltin="1"/>
    <cellStyle name="입력" xfId="46" builtinId="20" customBuiltin="1"/>
    <cellStyle name="제목" xfId="47" builtinId="15" customBuiltin="1"/>
    <cellStyle name="제목 1" xfId="48" builtinId="16" customBuiltin="1"/>
    <cellStyle name="제목 2" xfId="49" builtinId="17" customBuiltin="1"/>
    <cellStyle name="제목 3" xfId="50" builtinId="18" customBuiltin="1"/>
    <cellStyle name="제목 4" xfId="51" builtinId="19" customBuiltin="1"/>
    <cellStyle name="좋음" xfId="52" builtinId="26" customBuiltin="1"/>
    <cellStyle name="출력" xfId="53" builtinId="21" customBuiltin="1"/>
    <cellStyle name="콤마 [0]_1202" xfId="54" xr:uid="{00000000-0005-0000-0000-000035000000}"/>
    <cellStyle name="콤마_1202" xfId="55" xr:uid="{00000000-0005-0000-0000-000036000000}"/>
    <cellStyle name="표준" xfId="0" builtinId="0"/>
    <cellStyle name="표준 2" xfId="56" xr:uid="{00000000-0005-0000-0000-000038000000}"/>
    <cellStyle name="표준 2 3" xfId="57" xr:uid="{00000000-0005-0000-0000-000039000000}"/>
    <cellStyle name="표준 5" xfId="58" xr:uid="{00000000-0005-0000-0000-00003A000000}"/>
    <cellStyle name="표준 9" xfId="59" xr:uid="{00000000-0005-0000-0000-00003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D101"/>
  <sheetViews>
    <sheetView view="pageBreakPreview" zoomScaleNormal="85" zoomScaleSheetLayoutView="100" workbookViewId="0">
      <selection activeCell="D28" sqref="D28:Y30"/>
    </sheetView>
  </sheetViews>
  <sheetFormatPr defaultRowHeight="16.5"/>
  <cols>
    <col min="1" max="1" width="6.77734375" style="2" customWidth="1"/>
    <col min="2" max="2" width="7" style="2" customWidth="1"/>
    <col min="3" max="3" width="7" style="7" customWidth="1"/>
    <col min="4" max="25" width="5.21875" style="2" customWidth="1"/>
    <col min="26" max="26" width="7" style="5" customWidth="1"/>
    <col min="27" max="27" width="7" style="2" customWidth="1"/>
    <col min="28" max="28" width="8.77734375" style="2" customWidth="1"/>
    <col min="29" max="29" width="14.5546875" style="4" customWidth="1"/>
    <col min="30" max="30" width="0.44140625" style="4" customWidth="1"/>
    <col min="31" max="31" width="10.77734375" style="3" hidden="1" customWidth="1"/>
    <col min="32" max="32" width="11.21875" style="3" bestFit="1" customWidth="1"/>
    <col min="33" max="33" width="8.44140625" style="3" bestFit="1" customWidth="1"/>
    <col min="34" max="35" width="9.21875" style="3" bestFit="1" customWidth="1"/>
    <col min="36" max="36" width="10" style="3" bestFit="1" customWidth="1"/>
    <col min="37" max="37" width="8.21875" style="3" customWidth="1"/>
    <col min="38" max="238" width="8.88671875" style="3" customWidth="1"/>
  </cols>
  <sheetData>
    <row r="1" spans="1:38" ht="9.75" customHeight="1">
      <c r="A1" s="200" t="s">
        <v>28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3"/>
    </row>
    <row r="2" spans="1:38" ht="9.7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3"/>
    </row>
    <row r="3" spans="1:38" ht="9.75" customHeight="1" thickBot="1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3"/>
    </row>
    <row r="4" spans="1:38" ht="16.5" customHeight="1" thickTop="1">
      <c r="A4" s="202" t="s">
        <v>4</v>
      </c>
      <c r="B4" s="202" t="s">
        <v>6</v>
      </c>
      <c r="C4" s="205" t="s">
        <v>9</v>
      </c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5" t="s">
        <v>26</v>
      </c>
      <c r="AA4" s="209" t="s">
        <v>5</v>
      </c>
      <c r="AB4" s="205" t="s">
        <v>25</v>
      </c>
      <c r="AC4" s="205" t="s">
        <v>0</v>
      </c>
      <c r="AD4" s="24"/>
      <c r="AE4" s="34"/>
      <c r="AF4" s="35"/>
      <c r="AG4" s="35"/>
      <c r="AH4" s="35"/>
      <c r="AI4" s="35"/>
      <c r="AJ4" s="36"/>
    </row>
    <row r="5" spans="1:38" ht="15" customHeight="1">
      <c r="A5" s="203"/>
      <c r="B5" s="203"/>
      <c r="C5" s="206"/>
      <c r="D5" s="212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06"/>
      <c r="AA5" s="210"/>
      <c r="AB5" s="206"/>
      <c r="AC5" s="206"/>
      <c r="AD5" s="24"/>
      <c r="AE5" s="37"/>
      <c r="AF5" s="22"/>
      <c r="AG5" s="22"/>
      <c r="AH5" s="22"/>
      <c r="AI5" s="22"/>
      <c r="AJ5" s="38"/>
    </row>
    <row r="6" spans="1:38" ht="19.5" customHeight="1">
      <c r="A6" s="204"/>
      <c r="B6" s="204"/>
      <c r="C6" s="204"/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208"/>
      <c r="AA6" s="211"/>
      <c r="AB6" s="208"/>
      <c r="AC6" s="208"/>
      <c r="AD6" s="25"/>
      <c r="AE6" s="39"/>
      <c r="AF6" s="33"/>
      <c r="AG6" s="33"/>
      <c r="AH6" s="33"/>
      <c r="AI6" s="33"/>
      <c r="AJ6" s="40"/>
    </row>
    <row r="7" spans="1:38" ht="8.1" customHeight="1">
      <c r="A7" s="125" t="s">
        <v>19</v>
      </c>
      <c r="B7" s="128" t="s">
        <v>21</v>
      </c>
      <c r="C7" s="128" t="s">
        <v>32</v>
      </c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134">
        <f>SUM(D8:Y8)</f>
        <v>22</v>
      </c>
      <c r="AA7" s="188">
        <f>IF(C7="특급",1.092,IF(C7="고급",1,IF(C7="중급",0.925,IF(C7="초급",0.707))))</f>
        <v>1</v>
      </c>
      <c r="AB7" s="185">
        <f>ROUNDDOWN(Z7*AA7,3)</f>
        <v>22</v>
      </c>
      <c r="AC7" s="101"/>
      <c r="AD7" s="26"/>
      <c r="AE7" s="196"/>
      <c r="AF7" s="198"/>
      <c r="AG7" s="198"/>
      <c r="AH7" s="198"/>
      <c r="AI7" s="198"/>
      <c r="AJ7" s="193"/>
      <c r="AK7" s="13"/>
      <c r="AL7" s="13"/>
    </row>
    <row r="8" spans="1:38" ht="8.1" customHeight="1" thickBot="1">
      <c r="A8" s="126"/>
      <c r="B8" s="129"/>
      <c r="C8" s="129"/>
      <c r="D8" s="73">
        <v>1</v>
      </c>
      <c r="E8" s="73">
        <v>1</v>
      </c>
      <c r="F8" s="73">
        <v>1</v>
      </c>
      <c r="G8" s="73">
        <v>1</v>
      </c>
      <c r="H8" s="73">
        <v>1</v>
      </c>
      <c r="I8" s="73">
        <v>1</v>
      </c>
      <c r="J8" s="73">
        <v>1</v>
      </c>
      <c r="K8" s="73">
        <v>1</v>
      </c>
      <c r="L8" s="73">
        <v>1</v>
      </c>
      <c r="M8" s="73">
        <v>1</v>
      </c>
      <c r="N8" s="73">
        <v>1</v>
      </c>
      <c r="O8" s="73">
        <v>1</v>
      </c>
      <c r="P8" s="73">
        <v>1</v>
      </c>
      <c r="Q8" s="73">
        <v>1</v>
      </c>
      <c r="R8" s="73">
        <v>1</v>
      </c>
      <c r="S8" s="73">
        <v>1</v>
      </c>
      <c r="T8" s="73">
        <v>1</v>
      </c>
      <c r="U8" s="73">
        <v>1</v>
      </c>
      <c r="V8" s="73">
        <v>1</v>
      </c>
      <c r="W8" s="73">
        <v>1</v>
      </c>
      <c r="X8" s="73">
        <v>1</v>
      </c>
      <c r="Y8" s="73">
        <v>1</v>
      </c>
      <c r="Z8" s="135"/>
      <c r="AA8" s="189"/>
      <c r="AB8" s="186"/>
      <c r="AC8" s="102"/>
      <c r="AD8" s="26"/>
      <c r="AE8" s="197"/>
      <c r="AF8" s="199"/>
      <c r="AG8" s="199"/>
      <c r="AH8" s="199"/>
      <c r="AI8" s="199"/>
      <c r="AJ8" s="194"/>
      <c r="AK8" s="195"/>
      <c r="AL8" s="181"/>
    </row>
    <row r="9" spans="1:38" ht="8.1" customHeight="1" thickTop="1">
      <c r="A9" s="126"/>
      <c r="B9" s="130"/>
      <c r="C9" s="130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136"/>
      <c r="AA9" s="190"/>
      <c r="AB9" s="187"/>
      <c r="AC9" s="103"/>
      <c r="AD9" s="26"/>
      <c r="AF9" s="32"/>
      <c r="AG9" s="32"/>
      <c r="AH9" s="32"/>
      <c r="AI9" s="32"/>
      <c r="AJ9" s="32"/>
      <c r="AK9" s="195"/>
      <c r="AL9" s="181"/>
    </row>
    <row r="10" spans="1:38" s="3" customFormat="1" ht="8.1" customHeight="1">
      <c r="A10" s="125"/>
      <c r="B10" s="128" t="s">
        <v>36</v>
      </c>
      <c r="C10" s="128" t="s">
        <v>33</v>
      </c>
      <c r="D10" s="68"/>
      <c r="E10" s="65"/>
      <c r="F10" s="65"/>
      <c r="G10" s="65"/>
      <c r="H10" s="65"/>
      <c r="I10" s="69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134">
        <f>SUM(D11:Y11)</f>
        <v>22</v>
      </c>
      <c r="AA10" s="188">
        <f>IF(C10="특급",1.092,IF(C10="고급",1,IF(C10="중급",0.925,IF(C10="초급",0.707))))</f>
        <v>0.92500000000000004</v>
      </c>
      <c r="AB10" s="185">
        <f>ROUNDDOWN(Z10*AA10,3)</f>
        <v>20.350000000000001</v>
      </c>
      <c r="AC10" s="101"/>
      <c r="AD10" s="26"/>
      <c r="AG10" s="45"/>
      <c r="AH10" s="45"/>
      <c r="AI10" s="46"/>
      <c r="AJ10" s="47"/>
      <c r="AK10" s="48"/>
      <c r="AL10" s="181"/>
    </row>
    <row r="11" spans="1:38" s="3" customFormat="1" ht="8.1" customHeight="1">
      <c r="A11" s="125"/>
      <c r="B11" s="129"/>
      <c r="C11" s="129"/>
      <c r="D11" s="73">
        <v>1</v>
      </c>
      <c r="E11" s="73">
        <v>1</v>
      </c>
      <c r="F11" s="73">
        <v>1</v>
      </c>
      <c r="G11" s="73">
        <v>1</v>
      </c>
      <c r="H11" s="73">
        <v>1</v>
      </c>
      <c r="I11" s="73">
        <v>1</v>
      </c>
      <c r="J11" s="73">
        <v>1</v>
      </c>
      <c r="K11" s="73">
        <v>1</v>
      </c>
      <c r="L11" s="73">
        <v>1</v>
      </c>
      <c r="M11" s="73">
        <v>1</v>
      </c>
      <c r="N11" s="73">
        <v>1</v>
      </c>
      <c r="O11" s="73">
        <v>1</v>
      </c>
      <c r="P11" s="73">
        <v>1</v>
      </c>
      <c r="Q11" s="73">
        <v>1</v>
      </c>
      <c r="R11" s="73">
        <v>1</v>
      </c>
      <c r="S11" s="73">
        <v>1</v>
      </c>
      <c r="T11" s="73">
        <v>1</v>
      </c>
      <c r="U11" s="73">
        <v>1</v>
      </c>
      <c r="V11" s="73">
        <v>1</v>
      </c>
      <c r="W11" s="73">
        <v>1</v>
      </c>
      <c r="X11" s="73">
        <v>1</v>
      </c>
      <c r="Y11" s="73">
        <v>1</v>
      </c>
      <c r="Z11" s="135"/>
      <c r="AA11" s="189"/>
      <c r="AB11" s="186"/>
      <c r="AC11" s="102"/>
      <c r="AD11" s="26"/>
      <c r="AG11" s="45"/>
      <c r="AH11" s="45"/>
      <c r="AI11" s="46"/>
      <c r="AJ11" s="47"/>
      <c r="AK11" s="48"/>
      <c r="AL11" s="181"/>
    </row>
    <row r="12" spans="1:38" s="3" customFormat="1" ht="7.5" customHeight="1">
      <c r="A12" s="125"/>
      <c r="B12" s="130"/>
      <c r="C12" s="130"/>
      <c r="D12" s="68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136"/>
      <c r="AA12" s="190"/>
      <c r="AB12" s="187"/>
      <c r="AC12" s="103"/>
      <c r="AD12" s="26"/>
      <c r="AG12" s="45"/>
      <c r="AH12" s="45"/>
      <c r="AI12" s="46"/>
      <c r="AJ12" s="47"/>
      <c r="AK12" s="48"/>
      <c r="AL12" s="181"/>
    </row>
    <row r="13" spans="1:38" s="3" customFormat="1" ht="7.5" customHeight="1">
      <c r="A13" s="126"/>
      <c r="B13" s="128" t="s">
        <v>37</v>
      </c>
      <c r="C13" s="128" t="s">
        <v>35</v>
      </c>
      <c r="D13" s="65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134">
        <f>SUM(D14:Y14)</f>
        <v>22</v>
      </c>
      <c r="AA13" s="188">
        <f>IF(C13="특급",1.092,IF(C13="고급",1,IF(C13="중급",0.925,IF(C13="초급",0.707))))</f>
        <v>0.70699999999999996</v>
      </c>
      <c r="AB13" s="185">
        <f>ROUNDDOWN(Z13*AA13,3)</f>
        <v>15.554</v>
      </c>
      <c r="AC13" s="101"/>
      <c r="AD13" s="26"/>
      <c r="AG13" s="45"/>
      <c r="AH13" s="45"/>
      <c r="AI13" s="46"/>
      <c r="AJ13" s="47"/>
      <c r="AK13" s="48"/>
      <c r="AL13" s="44"/>
    </row>
    <row r="14" spans="1:38" s="3" customFormat="1" ht="7.5" customHeight="1">
      <c r="A14" s="126"/>
      <c r="B14" s="129"/>
      <c r="C14" s="129"/>
      <c r="D14" s="73">
        <v>1</v>
      </c>
      <c r="E14" s="73">
        <v>1</v>
      </c>
      <c r="F14" s="73">
        <v>1</v>
      </c>
      <c r="G14" s="73">
        <v>1</v>
      </c>
      <c r="H14" s="73">
        <v>1</v>
      </c>
      <c r="I14" s="73">
        <v>1</v>
      </c>
      <c r="J14" s="73">
        <v>1</v>
      </c>
      <c r="K14" s="73">
        <v>1</v>
      </c>
      <c r="L14" s="73">
        <v>1</v>
      </c>
      <c r="M14" s="73">
        <v>1</v>
      </c>
      <c r="N14" s="73">
        <v>1</v>
      </c>
      <c r="O14" s="73">
        <v>1</v>
      </c>
      <c r="P14" s="73">
        <v>1</v>
      </c>
      <c r="Q14" s="73">
        <v>1</v>
      </c>
      <c r="R14" s="73">
        <v>1</v>
      </c>
      <c r="S14" s="73">
        <v>1</v>
      </c>
      <c r="T14" s="73">
        <v>1</v>
      </c>
      <c r="U14" s="73">
        <v>1</v>
      </c>
      <c r="V14" s="73">
        <v>1</v>
      </c>
      <c r="W14" s="73">
        <v>1</v>
      </c>
      <c r="X14" s="73">
        <v>1</v>
      </c>
      <c r="Y14" s="73">
        <v>1</v>
      </c>
      <c r="Z14" s="135"/>
      <c r="AA14" s="189"/>
      <c r="AB14" s="186"/>
      <c r="AC14" s="102"/>
      <c r="AD14" s="26"/>
      <c r="AG14" s="45"/>
      <c r="AH14" s="45"/>
      <c r="AI14" s="46"/>
      <c r="AJ14" s="47"/>
      <c r="AK14" s="48"/>
      <c r="AL14" s="44"/>
    </row>
    <row r="15" spans="1:38" s="3" customFormat="1" ht="7.5" customHeight="1">
      <c r="A15" s="126"/>
      <c r="B15" s="130"/>
      <c r="C15" s="130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7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136"/>
      <c r="AA15" s="190"/>
      <c r="AB15" s="187"/>
      <c r="AC15" s="103"/>
      <c r="AD15" s="26"/>
      <c r="AG15" s="45"/>
      <c r="AH15" s="45"/>
      <c r="AI15" s="46"/>
      <c r="AJ15" s="47"/>
      <c r="AK15" s="48"/>
      <c r="AL15" s="44"/>
    </row>
    <row r="16" spans="1:38" ht="8.1" customHeight="1">
      <c r="A16" s="126"/>
      <c r="B16" s="128" t="s">
        <v>2</v>
      </c>
      <c r="C16" s="128" t="s">
        <v>33</v>
      </c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 t="s">
        <v>31</v>
      </c>
      <c r="Q16" s="65"/>
      <c r="R16" s="65"/>
      <c r="S16" s="65"/>
      <c r="T16" s="65"/>
      <c r="U16" s="65"/>
      <c r="V16" s="65"/>
      <c r="W16" s="65"/>
      <c r="X16" s="65"/>
      <c r="Y16" s="65"/>
      <c r="Z16" s="134">
        <f>SUM(D17:Y17)</f>
        <v>6</v>
      </c>
      <c r="AA16" s="104">
        <f>IF(C16="특급",1.092,IF(C16="고급",1,IF(C16="중급",0.925,IF(C16="초급",0.707))))</f>
        <v>0.92500000000000004</v>
      </c>
      <c r="AB16" s="185">
        <f>ROUNDDOWN(Z16*AA16,3)</f>
        <v>5.55</v>
      </c>
      <c r="AC16" s="101"/>
      <c r="AD16" s="26"/>
      <c r="AG16" s="45"/>
      <c r="AH16" s="45"/>
      <c r="AI16" s="46"/>
      <c r="AJ16" s="47"/>
      <c r="AK16" s="48"/>
      <c r="AL16" s="181"/>
    </row>
    <row r="17" spans="1:38" ht="8.1" customHeight="1">
      <c r="A17" s="126"/>
      <c r="B17" s="129"/>
      <c r="C17" s="129"/>
      <c r="D17" s="68"/>
      <c r="E17" s="73">
        <v>1</v>
      </c>
      <c r="F17" s="73">
        <v>1</v>
      </c>
      <c r="G17" s="73">
        <v>1</v>
      </c>
      <c r="H17" s="73">
        <v>1</v>
      </c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73">
        <v>1</v>
      </c>
      <c r="X17" s="73">
        <v>1</v>
      </c>
      <c r="Y17" s="68"/>
      <c r="Z17" s="135"/>
      <c r="AA17" s="105"/>
      <c r="AB17" s="186"/>
      <c r="AC17" s="102"/>
      <c r="AD17" s="26"/>
      <c r="AG17" s="45"/>
      <c r="AH17" s="45"/>
      <c r="AI17" s="46"/>
      <c r="AJ17" s="47"/>
      <c r="AK17" s="48"/>
      <c r="AL17" s="181"/>
    </row>
    <row r="18" spans="1:38" ht="8.1" customHeight="1">
      <c r="A18" s="126"/>
      <c r="B18" s="130"/>
      <c r="C18" s="130"/>
      <c r="D18" s="67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 t="s">
        <v>31</v>
      </c>
      <c r="W18" s="68"/>
      <c r="X18" s="68"/>
      <c r="Y18" s="70"/>
      <c r="Z18" s="136"/>
      <c r="AA18" s="106"/>
      <c r="AB18" s="187"/>
      <c r="AC18" s="103"/>
      <c r="AD18" s="26"/>
      <c r="AG18" s="45"/>
      <c r="AH18" s="45"/>
      <c r="AI18" s="46"/>
      <c r="AJ18" s="47"/>
      <c r="AK18" s="48"/>
      <c r="AL18" s="181"/>
    </row>
    <row r="19" spans="1:38" ht="8.1" hidden="1" customHeight="1">
      <c r="A19" s="126"/>
      <c r="B19" s="128" t="s">
        <v>2</v>
      </c>
      <c r="C19" s="128" t="s">
        <v>1</v>
      </c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4">
        <f>SUM(D20:Y20)</f>
        <v>0</v>
      </c>
      <c r="AA19" s="63">
        <f>IF(C19="특급",1.092,IF(C19="고급",1,IF(C19="중급",0.925,IF(C19="초급",0.707))))</f>
        <v>1</v>
      </c>
      <c r="AB19" s="185">
        <f>ROUNDDOWN(Z19*AA19,3)</f>
        <v>0</v>
      </c>
      <c r="AC19" s="101"/>
      <c r="AD19" s="26"/>
      <c r="AE19" s="152"/>
      <c r="AF19" s="152"/>
      <c r="AG19" s="152"/>
      <c r="AH19" s="152"/>
      <c r="AI19" s="152"/>
      <c r="AJ19" s="152"/>
      <c r="AK19" s="49"/>
      <c r="AL19" s="181"/>
    </row>
    <row r="20" spans="1:38" ht="8.1" hidden="1" customHeight="1">
      <c r="A20" s="126"/>
      <c r="B20" s="129"/>
      <c r="C20" s="129"/>
      <c r="D20" s="68"/>
      <c r="E20" s="66"/>
      <c r="F20" s="66"/>
      <c r="G20" s="66"/>
      <c r="H20" s="66"/>
      <c r="I20" s="66"/>
      <c r="J20" s="66"/>
      <c r="K20" s="66"/>
      <c r="L20" s="66"/>
      <c r="M20" s="66"/>
      <c r="N20" s="68"/>
      <c r="O20" s="68"/>
      <c r="P20" s="68"/>
      <c r="Q20" s="66"/>
      <c r="R20" s="66"/>
      <c r="S20" s="66"/>
      <c r="T20" s="66"/>
      <c r="U20" s="66"/>
      <c r="V20" s="66"/>
      <c r="W20" s="66"/>
      <c r="X20" s="66"/>
      <c r="Y20" s="66"/>
      <c r="Z20" s="59"/>
      <c r="AA20" s="61"/>
      <c r="AB20" s="186"/>
      <c r="AC20" s="102"/>
      <c r="AD20" s="26"/>
      <c r="AE20" s="152"/>
      <c r="AF20" s="152"/>
      <c r="AG20" s="152"/>
      <c r="AH20" s="152"/>
      <c r="AI20" s="152"/>
      <c r="AJ20" s="152"/>
      <c r="AK20" s="48"/>
      <c r="AL20" s="181"/>
    </row>
    <row r="21" spans="1:38" ht="8.1" hidden="1" customHeight="1">
      <c r="A21" s="126"/>
      <c r="B21" s="130"/>
      <c r="C21" s="130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0"/>
      <c r="AA21" s="62"/>
      <c r="AB21" s="187"/>
      <c r="AC21" s="103"/>
      <c r="AD21" s="26"/>
      <c r="AE21" s="152"/>
      <c r="AF21" s="152"/>
      <c r="AG21" s="152"/>
      <c r="AH21" s="152"/>
      <c r="AI21" s="152"/>
      <c r="AJ21" s="152"/>
      <c r="AK21" s="49"/>
      <c r="AL21" s="181"/>
    </row>
    <row r="22" spans="1:38" ht="8.1" hidden="1" customHeight="1">
      <c r="A22" s="126"/>
      <c r="B22" s="128" t="s">
        <v>13</v>
      </c>
      <c r="C22" s="128" t="s">
        <v>1</v>
      </c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134">
        <f>SUM(D23:Y23)</f>
        <v>0</v>
      </c>
      <c r="AA22" s="63">
        <f>IF(C22="특급",1.092,IF(C22="고급",1,IF(C22="중급",0.925,IF(C22="초급",0.707))))</f>
        <v>1</v>
      </c>
      <c r="AB22" s="185">
        <f>ROUNDDOWN(Z22*AA22,3)</f>
        <v>0</v>
      </c>
      <c r="AC22" s="182"/>
      <c r="AD22" s="27"/>
      <c r="AE22" s="152"/>
      <c r="AF22" s="152"/>
      <c r="AG22" s="152"/>
      <c r="AH22" s="152"/>
      <c r="AI22" s="152"/>
      <c r="AJ22" s="152"/>
      <c r="AK22" s="48"/>
      <c r="AL22" s="181"/>
    </row>
    <row r="23" spans="1:38" ht="8.1" hidden="1" customHeight="1">
      <c r="A23" s="126"/>
      <c r="B23" s="129"/>
      <c r="C23" s="129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135"/>
      <c r="AA23" s="61"/>
      <c r="AB23" s="186"/>
      <c r="AC23" s="183"/>
      <c r="AD23" s="27"/>
      <c r="AE23" s="152"/>
      <c r="AF23" s="152"/>
      <c r="AG23" s="152"/>
      <c r="AH23" s="152"/>
      <c r="AI23" s="152"/>
      <c r="AJ23" s="152"/>
      <c r="AK23" s="49"/>
      <c r="AL23" s="181"/>
    </row>
    <row r="24" spans="1:38" ht="8.1" hidden="1" customHeight="1">
      <c r="A24" s="126"/>
      <c r="B24" s="130"/>
      <c r="C24" s="130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136"/>
      <c r="AA24" s="62"/>
      <c r="AB24" s="187"/>
      <c r="AC24" s="184"/>
      <c r="AD24" s="27"/>
      <c r="AE24" s="152"/>
      <c r="AF24" s="152"/>
      <c r="AG24" s="152"/>
      <c r="AH24" s="152"/>
      <c r="AI24" s="152"/>
      <c r="AJ24" s="152"/>
      <c r="AK24" s="50"/>
      <c r="AL24" s="181"/>
    </row>
    <row r="25" spans="1:38" ht="8.1" customHeight="1">
      <c r="A25" s="126"/>
      <c r="B25" s="177" t="s">
        <v>7</v>
      </c>
      <c r="C25" s="131" t="s">
        <v>33</v>
      </c>
      <c r="D25" s="71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134">
        <f>SUM(D26:Y26)</f>
        <v>12</v>
      </c>
      <c r="AA25" s="188">
        <f>IF(C25="특급",1.092,IF(C25="고급",1,IF(C25="중급",0.925,IF(C25="초급",0.707))))</f>
        <v>0.92500000000000004</v>
      </c>
      <c r="AB25" s="185">
        <f>ROUNDDOWN(Z25*AA25,3)</f>
        <v>11.1</v>
      </c>
      <c r="AC25" s="182"/>
      <c r="AD25" s="27"/>
      <c r="AE25" s="152"/>
      <c r="AF25" s="152"/>
      <c r="AG25" s="157"/>
      <c r="AH25" s="152"/>
      <c r="AI25" s="157"/>
      <c r="AJ25" s="152"/>
      <c r="AK25" s="51"/>
      <c r="AL25" s="181"/>
    </row>
    <row r="26" spans="1:38" ht="8.1" customHeight="1">
      <c r="A26" s="126"/>
      <c r="B26" s="178"/>
      <c r="C26" s="132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73">
        <v>1</v>
      </c>
      <c r="O26" s="73">
        <v>1</v>
      </c>
      <c r="P26" s="73">
        <v>1</v>
      </c>
      <c r="Q26" s="73">
        <v>1</v>
      </c>
      <c r="R26" s="73">
        <v>1</v>
      </c>
      <c r="S26" s="73">
        <v>1</v>
      </c>
      <c r="T26" s="73">
        <v>1</v>
      </c>
      <c r="U26" s="73">
        <v>1</v>
      </c>
      <c r="V26" s="73">
        <v>1</v>
      </c>
      <c r="W26" s="73">
        <v>1</v>
      </c>
      <c r="X26" s="73">
        <v>1</v>
      </c>
      <c r="Y26" s="73">
        <v>1</v>
      </c>
      <c r="Z26" s="135"/>
      <c r="AA26" s="189"/>
      <c r="AB26" s="186"/>
      <c r="AC26" s="183"/>
      <c r="AD26" s="27"/>
      <c r="AE26" s="152"/>
      <c r="AF26" s="152"/>
      <c r="AG26" s="157"/>
      <c r="AH26" s="152"/>
      <c r="AI26" s="152"/>
      <c r="AJ26" s="152"/>
      <c r="AK26" s="48"/>
      <c r="AL26" s="181"/>
    </row>
    <row r="27" spans="1:38" ht="8.1" customHeight="1">
      <c r="A27" s="126"/>
      <c r="B27" s="179"/>
      <c r="C27" s="133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136"/>
      <c r="AA27" s="190"/>
      <c r="AB27" s="187"/>
      <c r="AC27" s="184"/>
      <c r="AD27" s="27"/>
      <c r="AE27" s="152"/>
      <c r="AF27" s="152"/>
      <c r="AG27" s="157"/>
      <c r="AH27" s="152"/>
      <c r="AI27" s="152"/>
      <c r="AJ27" s="152"/>
      <c r="AK27" s="49"/>
      <c r="AL27" s="181"/>
    </row>
    <row r="28" spans="1:38" ht="8.1" customHeight="1">
      <c r="A28" s="126"/>
      <c r="B28" s="177" t="s">
        <v>22</v>
      </c>
      <c r="C28" s="191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34"/>
      <c r="AA28" s="104"/>
      <c r="AB28" s="171">
        <f>SUM(AB7:AB27)</f>
        <v>74.554000000000002</v>
      </c>
      <c r="AC28" s="174" t="s">
        <v>23</v>
      </c>
      <c r="AD28" s="27"/>
      <c r="AE28" s="152"/>
      <c r="AF28" s="152"/>
      <c r="AG28" s="152"/>
      <c r="AH28" s="152"/>
      <c r="AI28" s="152"/>
      <c r="AJ28" s="152"/>
      <c r="AK28" s="49"/>
      <c r="AL28" s="44"/>
    </row>
    <row r="29" spans="1:38" ht="8.1" customHeight="1">
      <c r="A29" s="126"/>
      <c r="B29" s="178"/>
      <c r="C29" s="192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35"/>
      <c r="AA29" s="105"/>
      <c r="AB29" s="172"/>
      <c r="AC29" s="175"/>
      <c r="AD29" s="27"/>
      <c r="AE29" s="152"/>
      <c r="AF29" s="152"/>
      <c r="AG29" s="152"/>
      <c r="AH29" s="152"/>
      <c r="AI29" s="152"/>
      <c r="AJ29" s="152"/>
      <c r="AK29" s="49"/>
      <c r="AL29" s="44"/>
    </row>
    <row r="30" spans="1:38" ht="8.1" customHeight="1">
      <c r="A30" s="126"/>
      <c r="B30" s="178"/>
      <c r="C30" s="192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36"/>
      <c r="AA30" s="106"/>
      <c r="AB30" s="173"/>
      <c r="AC30" s="176"/>
      <c r="AD30" s="27"/>
      <c r="AE30" s="152"/>
      <c r="AF30" s="152"/>
      <c r="AG30" s="152"/>
      <c r="AH30" s="152"/>
      <c r="AI30" s="152"/>
      <c r="AJ30" s="152"/>
      <c r="AK30" s="49"/>
      <c r="AL30" s="44"/>
    </row>
    <row r="31" spans="1:38" s="3" customFormat="1" ht="8.1" customHeight="1">
      <c r="A31" s="126"/>
      <c r="B31" s="131" t="s">
        <v>3</v>
      </c>
      <c r="C31" s="131" t="s">
        <v>33</v>
      </c>
      <c r="D31" s="43"/>
      <c r="E31" s="43"/>
      <c r="F31" s="57"/>
      <c r="G31" s="43"/>
      <c r="H31" s="43"/>
      <c r="I31" s="43"/>
      <c r="J31" s="57"/>
      <c r="K31" s="57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134">
        <f>SUM(D32:Y32)</f>
        <v>12</v>
      </c>
      <c r="AA31" s="104">
        <f>IF(C31="특급",1.175,IF(C31="고급",1,IF(C31="중급",0.963,IF(C31="초급",0.802))))</f>
        <v>0.96299999999999997</v>
      </c>
      <c r="AB31" s="171">
        <f>ROUNDDOWN(Z31*AA31,1)</f>
        <v>11.5</v>
      </c>
      <c r="AC31" s="174" t="s">
        <v>23</v>
      </c>
      <c r="AD31" s="28"/>
      <c r="AE31" s="55"/>
      <c r="AF31" s="55"/>
      <c r="AG31" s="55"/>
      <c r="AH31" s="55"/>
      <c r="AI31" s="55"/>
      <c r="AJ31" s="55"/>
      <c r="AK31" s="20"/>
      <c r="AL31" s="21"/>
    </row>
    <row r="32" spans="1:38" s="3" customFormat="1" ht="8.1" customHeight="1">
      <c r="A32" s="126"/>
      <c r="B32" s="132"/>
      <c r="C32" s="132"/>
      <c r="D32" s="41"/>
      <c r="E32" s="41"/>
      <c r="F32" s="41"/>
      <c r="G32" s="41"/>
      <c r="H32" s="41"/>
      <c r="I32" s="41"/>
      <c r="J32" s="41"/>
      <c r="K32" s="41"/>
      <c r="L32" s="68"/>
      <c r="M32" s="68"/>
      <c r="N32" s="73">
        <v>1</v>
      </c>
      <c r="O32" s="73">
        <v>1</v>
      </c>
      <c r="P32" s="73">
        <v>1</v>
      </c>
      <c r="Q32" s="73">
        <v>1</v>
      </c>
      <c r="R32" s="73">
        <v>1</v>
      </c>
      <c r="S32" s="73">
        <v>1</v>
      </c>
      <c r="T32" s="73">
        <v>1</v>
      </c>
      <c r="U32" s="73">
        <v>1</v>
      </c>
      <c r="V32" s="73">
        <v>1</v>
      </c>
      <c r="W32" s="73">
        <v>1</v>
      </c>
      <c r="X32" s="73">
        <v>1</v>
      </c>
      <c r="Y32" s="73">
        <v>1</v>
      </c>
      <c r="Z32" s="135"/>
      <c r="AA32" s="105"/>
      <c r="AB32" s="172"/>
      <c r="AC32" s="175"/>
      <c r="AD32" s="28"/>
      <c r="AE32" s="55"/>
      <c r="AF32" s="55"/>
      <c r="AG32" s="55"/>
      <c r="AH32" s="55"/>
      <c r="AI32" s="55"/>
      <c r="AJ32" s="55"/>
      <c r="AK32" s="20"/>
      <c r="AL32" s="21"/>
    </row>
    <row r="33" spans="1:38" s="3" customFormat="1" ht="7.5" customHeight="1">
      <c r="A33" s="126"/>
      <c r="B33" s="133"/>
      <c r="C33" s="133"/>
      <c r="D33" s="42"/>
      <c r="E33" s="42"/>
      <c r="F33" s="42"/>
      <c r="G33" s="42"/>
      <c r="H33" s="42"/>
      <c r="I33" s="42"/>
      <c r="J33" s="42"/>
      <c r="K33" s="42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136"/>
      <c r="AA33" s="106"/>
      <c r="AB33" s="173"/>
      <c r="AC33" s="176"/>
      <c r="AD33" s="28"/>
      <c r="AE33" s="55"/>
      <c r="AF33" s="55"/>
      <c r="AG33" s="55"/>
      <c r="AH33" s="55"/>
      <c r="AI33" s="55"/>
      <c r="AJ33" s="55"/>
      <c r="AK33" s="20"/>
      <c r="AL33" s="21"/>
    </row>
    <row r="34" spans="1:38" s="3" customFormat="1" ht="8.1" customHeight="1">
      <c r="A34" s="126"/>
      <c r="B34" s="177" t="s">
        <v>11</v>
      </c>
      <c r="C34" s="131" t="s">
        <v>33</v>
      </c>
      <c r="D34" s="43"/>
      <c r="E34" s="43"/>
      <c r="F34" s="43"/>
      <c r="G34" s="43"/>
      <c r="H34" s="43"/>
      <c r="I34" s="43"/>
      <c r="J34" s="43"/>
      <c r="K34" s="43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134">
        <f>SUM(D35:Y35)</f>
        <v>12</v>
      </c>
      <c r="AA34" s="104">
        <f>IF(C34="특급",1.11,IF(C34="고급",1,IF(C34="중급",0.908,IF(C34="초급",0.781))))</f>
        <v>0.90800000000000003</v>
      </c>
      <c r="AB34" s="171">
        <f>ROUNDDOWN(Z34*AA34,1)</f>
        <v>10.8</v>
      </c>
      <c r="AC34" s="119" t="s">
        <v>23</v>
      </c>
      <c r="AD34" s="27"/>
      <c r="AE34" s="152"/>
      <c r="AF34" s="152"/>
      <c r="AG34" s="180"/>
      <c r="AH34" s="152"/>
      <c r="AI34" s="152"/>
      <c r="AJ34" s="152"/>
      <c r="AK34" s="52"/>
      <c r="AL34" s="72"/>
    </row>
    <row r="35" spans="1:38" s="3" customFormat="1" ht="8.1" customHeight="1">
      <c r="A35" s="126"/>
      <c r="B35" s="178"/>
      <c r="C35" s="132"/>
      <c r="D35" s="41"/>
      <c r="E35" s="41"/>
      <c r="F35" s="41"/>
      <c r="G35" s="41"/>
      <c r="H35" s="41"/>
      <c r="I35" s="41"/>
      <c r="J35" s="41"/>
      <c r="K35" s="41"/>
      <c r="L35" s="68"/>
      <c r="M35" s="68"/>
      <c r="N35" s="73">
        <v>1</v>
      </c>
      <c r="O35" s="73">
        <v>1</v>
      </c>
      <c r="P35" s="73">
        <v>1</v>
      </c>
      <c r="Q35" s="73">
        <v>1</v>
      </c>
      <c r="R35" s="73">
        <v>1</v>
      </c>
      <c r="S35" s="73">
        <v>1</v>
      </c>
      <c r="T35" s="73">
        <v>1</v>
      </c>
      <c r="U35" s="73">
        <v>1</v>
      </c>
      <c r="V35" s="73">
        <v>1</v>
      </c>
      <c r="W35" s="73">
        <v>1</v>
      </c>
      <c r="X35" s="73">
        <v>1</v>
      </c>
      <c r="Y35" s="73">
        <v>1</v>
      </c>
      <c r="Z35" s="135"/>
      <c r="AA35" s="105"/>
      <c r="AB35" s="172"/>
      <c r="AC35" s="120"/>
      <c r="AD35" s="27"/>
      <c r="AE35" s="152"/>
      <c r="AF35" s="152"/>
      <c r="AG35" s="152"/>
      <c r="AH35" s="152"/>
      <c r="AI35" s="152"/>
      <c r="AJ35" s="152"/>
      <c r="AK35" s="18"/>
      <c r="AL35" s="18"/>
    </row>
    <row r="36" spans="1:38" s="3" customFormat="1" ht="8.1" customHeight="1">
      <c r="A36" s="126"/>
      <c r="B36" s="179"/>
      <c r="C36" s="133"/>
      <c r="D36" s="42"/>
      <c r="E36" s="42"/>
      <c r="F36" s="42"/>
      <c r="G36" s="42"/>
      <c r="H36" s="42"/>
      <c r="I36" s="42"/>
      <c r="J36" s="42"/>
      <c r="K36" s="42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136"/>
      <c r="AA36" s="106"/>
      <c r="AB36" s="173"/>
      <c r="AC36" s="121"/>
      <c r="AD36" s="27"/>
      <c r="AE36" s="152"/>
      <c r="AF36" s="152"/>
      <c r="AG36" s="152"/>
      <c r="AH36" s="152"/>
      <c r="AI36" s="152"/>
      <c r="AJ36" s="152"/>
      <c r="AK36" s="19"/>
      <c r="AL36" s="19"/>
    </row>
    <row r="37" spans="1:38" s="3" customFormat="1" ht="7.5" customHeight="1">
      <c r="A37" s="126"/>
      <c r="B37" s="159" t="s">
        <v>20</v>
      </c>
      <c r="C37" s="160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65"/>
      <c r="AA37" s="104" t="s">
        <v>39</v>
      </c>
      <c r="AB37" s="171">
        <f>AB31+AB34</f>
        <v>22.3</v>
      </c>
      <c r="AC37" s="174" t="s">
        <v>34</v>
      </c>
      <c r="AD37" s="27"/>
      <c r="AE37" s="56"/>
      <c r="AF37" s="157"/>
      <c r="AG37" s="19"/>
      <c r="AH37" s="19"/>
      <c r="AI37" s="19"/>
      <c r="AJ37" s="19"/>
      <c r="AK37" s="19"/>
      <c r="AL37" s="19"/>
    </row>
    <row r="38" spans="1:38" s="3" customFormat="1" ht="8.1" customHeight="1">
      <c r="A38" s="126"/>
      <c r="B38" s="161"/>
      <c r="C38" s="162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66"/>
      <c r="AA38" s="105"/>
      <c r="AB38" s="172"/>
      <c r="AC38" s="175"/>
      <c r="AD38" s="27"/>
      <c r="AE38" s="56"/>
      <c r="AF38" s="152"/>
      <c r="AG38" s="19"/>
      <c r="AH38" s="19"/>
      <c r="AI38" s="19"/>
      <c r="AJ38" s="19"/>
      <c r="AK38" s="19"/>
      <c r="AL38" s="19"/>
    </row>
    <row r="39" spans="1:38" s="3" customFormat="1" ht="8.1" customHeight="1">
      <c r="A39" s="126"/>
      <c r="B39" s="161"/>
      <c r="C39" s="162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67"/>
      <c r="AA39" s="106"/>
      <c r="AB39" s="173"/>
      <c r="AC39" s="176"/>
      <c r="AD39" s="27"/>
      <c r="AE39" s="56"/>
      <c r="AF39" s="152"/>
      <c r="AG39" s="19"/>
      <c r="AH39" s="19"/>
      <c r="AI39" s="19"/>
      <c r="AJ39" s="19"/>
      <c r="AK39" s="19"/>
      <c r="AL39" s="19"/>
    </row>
    <row r="40" spans="1:38" s="3" customFormat="1" ht="8.1" customHeight="1">
      <c r="A40" s="126"/>
      <c r="B40" s="159" t="s">
        <v>14</v>
      </c>
      <c r="C40" s="160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65"/>
      <c r="AA40" s="104"/>
      <c r="AB40" s="119">
        <f>AB28+AB37</f>
        <v>96.853999999999999</v>
      </c>
      <c r="AC40" s="168"/>
      <c r="AD40" s="27"/>
      <c r="AE40" s="152"/>
      <c r="AF40" s="157"/>
      <c r="AG40" s="152"/>
      <c r="AH40" s="152"/>
      <c r="AI40" s="152"/>
      <c r="AJ40" s="152"/>
      <c r="AK40" s="14"/>
      <c r="AL40" s="14"/>
    </row>
    <row r="41" spans="1:38" s="3" customFormat="1" ht="8.1" customHeight="1">
      <c r="A41" s="126"/>
      <c r="B41" s="161"/>
      <c r="C41" s="162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66"/>
      <c r="AA41" s="105"/>
      <c r="AB41" s="120"/>
      <c r="AC41" s="169"/>
      <c r="AD41" s="27"/>
      <c r="AE41" s="152"/>
      <c r="AF41" s="152"/>
      <c r="AG41" s="152"/>
      <c r="AH41" s="152"/>
      <c r="AI41" s="152"/>
      <c r="AJ41" s="152"/>
      <c r="AK41" s="14"/>
      <c r="AL41" s="14"/>
    </row>
    <row r="42" spans="1:38" s="3" customFormat="1" ht="8.1" customHeight="1">
      <c r="A42" s="127"/>
      <c r="B42" s="163"/>
      <c r="C42" s="164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67"/>
      <c r="AA42" s="106"/>
      <c r="AB42" s="121"/>
      <c r="AC42" s="170"/>
      <c r="AD42" s="27"/>
      <c r="AE42" s="152"/>
      <c r="AF42" s="152"/>
      <c r="AG42" s="152"/>
      <c r="AH42" s="152"/>
      <c r="AI42" s="152"/>
      <c r="AJ42" s="152"/>
      <c r="AK42" s="14"/>
      <c r="AL42" s="14"/>
    </row>
    <row r="43" spans="1:38" s="3" customFormat="1" ht="8.1" customHeight="1">
      <c r="A43" s="125" t="s">
        <v>18</v>
      </c>
      <c r="B43" s="131" t="s">
        <v>10</v>
      </c>
      <c r="C43" s="131" t="s">
        <v>32</v>
      </c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134">
        <v>22</v>
      </c>
      <c r="AA43" s="104"/>
      <c r="AB43" s="141" t="e">
        <f>#REF!</f>
        <v>#REF!</v>
      </c>
      <c r="AC43" s="154" t="s">
        <v>30</v>
      </c>
      <c r="AD43" s="29"/>
      <c r="AE43" s="152"/>
      <c r="AF43" s="152"/>
      <c r="AG43" s="157"/>
      <c r="AH43" s="152"/>
      <c r="AI43" s="152"/>
      <c r="AJ43" s="152"/>
      <c r="AK43" s="14"/>
      <c r="AL43" s="14"/>
    </row>
    <row r="44" spans="1:38" s="3" customFormat="1" ht="8.1" customHeight="1">
      <c r="A44" s="126"/>
      <c r="B44" s="132"/>
      <c r="C44" s="132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135"/>
      <c r="AA44" s="105"/>
      <c r="AB44" s="142"/>
      <c r="AC44" s="155"/>
      <c r="AD44" s="29"/>
      <c r="AE44" s="152"/>
      <c r="AF44" s="152"/>
      <c r="AG44" s="152"/>
      <c r="AH44" s="152"/>
      <c r="AI44" s="152"/>
      <c r="AJ44" s="152"/>
      <c r="AK44" s="14"/>
      <c r="AL44" s="14"/>
    </row>
    <row r="45" spans="1:38" s="3" customFormat="1" ht="8.1" customHeight="1">
      <c r="A45" s="126"/>
      <c r="B45" s="133"/>
      <c r="C45" s="133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136"/>
      <c r="AA45" s="106"/>
      <c r="AB45" s="142"/>
      <c r="AC45" s="155"/>
      <c r="AD45" s="29"/>
      <c r="AE45" s="152"/>
      <c r="AF45" s="152"/>
      <c r="AG45" s="152"/>
      <c r="AH45" s="152"/>
      <c r="AI45" s="152"/>
      <c r="AJ45" s="152"/>
      <c r="AK45" s="14"/>
      <c r="AL45" s="14"/>
    </row>
    <row r="46" spans="1:38" s="3" customFormat="1" ht="8.1" customHeight="1">
      <c r="A46" s="126"/>
      <c r="B46" s="131" t="s">
        <v>2</v>
      </c>
      <c r="C46" s="131" t="s">
        <v>32</v>
      </c>
      <c r="D46" s="43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134">
        <v>22</v>
      </c>
      <c r="AA46" s="104"/>
      <c r="AB46" s="142"/>
      <c r="AC46" s="155"/>
      <c r="AD46" s="29"/>
      <c r="AE46" s="152"/>
      <c r="AF46" s="152"/>
      <c r="AG46" s="152"/>
      <c r="AH46" s="152"/>
      <c r="AI46" s="152"/>
      <c r="AJ46" s="152"/>
      <c r="AK46" s="14"/>
      <c r="AL46" s="14"/>
    </row>
    <row r="47" spans="1:38" s="3" customFormat="1" ht="8.1" customHeight="1">
      <c r="A47" s="126"/>
      <c r="B47" s="132"/>
      <c r="C47" s="132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135"/>
      <c r="AA47" s="105"/>
      <c r="AB47" s="142"/>
      <c r="AC47" s="155"/>
      <c r="AD47" s="29"/>
      <c r="AE47" s="152"/>
      <c r="AF47" s="152"/>
      <c r="AG47" s="152"/>
      <c r="AH47" s="152"/>
      <c r="AI47" s="152"/>
      <c r="AJ47" s="152"/>
      <c r="AK47" s="14"/>
      <c r="AL47" s="14"/>
    </row>
    <row r="48" spans="1:38" s="3" customFormat="1" ht="8.1" customHeight="1">
      <c r="A48" s="126"/>
      <c r="B48" s="133"/>
      <c r="C48" s="133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136"/>
      <c r="AA48" s="106"/>
      <c r="AB48" s="142"/>
      <c r="AC48" s="155"/>
      <c r="AD48" s="29"/>
      <c r="AE48" s="152"/>
      <c r="AF48" s="152"/>
      <c r="AG48" s="152"/>
      <c r="AH48" s="152"/>
      <c r="AI48" s="152"/>
      <c r="AJ48" s="152"/>
      <c r="AK48" s="14"/>
      <c r="AL48" s="14"/>
    </row>
    <row r="49" spans="1:38" s="3" customFormat="1" ht="8.1" customHeight="1">
      <c r="A49" s="126"/>
      <c r="B49" s="128" t="s">
        <v>7</v>
      </c>
      <c r="C49" s="131" t="s">
        <v>32</v>
      </c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134">
        <v>22</v>
      </c>
      <c r="AA49" s="104"/>
      <c r="AB49" s="142"/>
      <c r="AC49" s="155"/>
      <c r="AD49" s="29"/>
      <c r="AE49" s="152"/>
      <c r="AF49" s="152"/>
      <c r="AG49" s="152"/>
      <c r="AH49" s="152"/>
      <c r="AI49" s="152"/>
      <c r="AJ49" s="152"/>
      <c r="AK49" s="14"/>
      <c r="AL49" s="14"/>
    </row>
    <row r="50" spans="1:38" s="3" customFormat="1" ht="8.1" customHeight="1">
      <c r="A50" s="126"/>
      <c r="B50" s="129"/>
      <c r="C50" s="132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135"/>
      <c r="AA50" s="105"/>
      <c r="AB50" s="142"/>
      <c r="AC50" s="155"/>
      <c r="AD50" s="29"/>
      <c r="AE50" s="152"/>
      <c r="AF50" s="152"/>
      <c r="AG50" s="152"/>
      <c r="AH50" s="152"/>
      <c r="AI50" s="152"/>
      <c r="AJ50" s="152"/>
      <c r="AK50" s="14"/>
      <c r="AL50" s="14"/>
    </row>
    <row r="51" spans="1:38" s="3" customFormat="1" ht="8.1" customHeight="1">
      <c r="A51" s="126"/>
      <c r="B51" s="130"/>
      <c r="C51" s="133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136"/>
      <c r="AA51" s="106"/>
      <c r="AB51" s="142"/>
      <c r="AC51" s="155"/>
      <c r="AD51" s="29"/>
      <c r="AE51" s="152"/>
      <c r="AF51" s="152"/>
      <c r="AG51" s="152"/>
      <c r="AH51" s="152"/>
      <c r="AI51" s="152"/>
      <c r="AJ51" s="152"/>
      <c r="AK51" s="14"/>
      <c r="AL51" s="14"/>
    </row>
    <row r="52" spans="1:38" s="3" customFormat="1" ht="8.4499999999999993" hidden="1" customHeight="1">
      <c r="A52" s="126"/>
      <c r="B52" s="128" t="s">
        <v>13</v>
      </c>
      <c r="C52" s="128" t="s">
        <v>15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134">
        <v>27</v>
      </c>
      <c r="AA52" s="148"/>
      <c r="AB52" s="142"/>
      <c r="AC52" s="155"/>
      <c r="AD52" s="29"/>
      <c r="AE52" s="55"/>
      <c r="AF52" s="55"/>
      <c r="AG52" s="55"/>
      <c r="AH52" s="55"/>
      <c r="AI52" s="55"/>
      <c r="AJ52" s="55"/>
      <c r="AK52" s="14"/>
      <c r="AL52" s="14"/>
    </row>
    <row r="53" spans="1:38" s="3" customFormat="1" ht="8.4499999999999993" hidden="1" customHeight="1">
      <c r="A53" s="126"/>
      <c r="B53" s="129"/>
      <c r="C53" s="129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135"/>
      <c r="AA53" s="149"/>
      <c r="AB53" s="142"/>
      <c r="AC53" s="155"/>
      <c r="AD53" s="29"/>
      <c r="AE53" s="55"/>
      <c r="AF53" s="55"/>
      <c r="AG53" s="55"/>
      <c r="AH53" s="55"/>
      <c r="AI53" s="55"/>
      <c r="AJ53" s="55"/>
      <c r="AK53" s="14"/>
      <c r="AL53" s="14"/>
    </row>
    <row r="54" spans="1:38" s="3" customFormat="1" ht="8.4499999999999993" hidden="1" customHeight="1">
      <c r="A54" s="126"/>
      <c r="B54" s="130"/>
      <c r="C54" s="130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136"/>
      <c r="AA54" s="150"/>
      <c r="AB54" s="142"/>
      <c r="AC54" s="155"/>
      <c r="AD54" s="29"/>
      <c r="AE54" s="55"/>
      <c r="AF54" s="55"/>
      <c r="AG54" s="55"/>
      <c r="AH54" s="55"/>
      <c r="AI54" s="55"/>
      <c r="AJ54" s="55"/>
      <c r="AK54" s="14"/>
      <c r="AL54" s="14"/>
    </row>
    <row r="55" spans="1:38" s="3" customFormat="1" ht="8.1" customHeight="1">
      <c r="A55" s="126"/>
      <c r="B55" s="128" t="s">
        <v>3</v>
      </c>
      <c r="C55" s="131" t="s">
        <v>32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134">
        <v>22</v>
      </c>
      <c r="AA55" s="104"/>
      <c r="AB55" s="137" t="e">
        <f>#REF!</f>
        <v>#REF!</v>
      </c>
      <c r="AC55" s="155"/>
      <c r="AD55" s="29"/>
      <c r="AF55" s="14"/>
      <c r="AG55" s="15"/>
      <c r="AH55" s="14"/>
      <c r="AI55" s="16"/>
      <c r="AJ55" s="17"/>
      <c r="AK55" s="14"/>
      <c r="AL55" s="14"/>
    </row>
    <row r="56" spans="1:38" s="3" customFormat="1" ht="8.1" customHeight="1">
      <c r="A56" s="126"/>
      <c r="B56" s="129"/>
      <c r="C56" s="132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135"/>
      <c r="AA56" s="105"/>
      <c r="AB56" s="138"/>
      <c r="AC56" s="155"/>
      <c r="AD56" s="29"/>
      <c r="AF56" s="14"/>
      <c r="AG56" s="15"/>
      <c r="AH56" s="14"/>
      <c r="AI56" s="16"/>
      <c r="AJ56" s="17"/>
      <c r="AK56" s="14"/>
      <c r="AL56" s="14"/>
    </row>
    <row r="57" spans="1:38" s="3" customFormat="1" ht="8.1" customHeight="1">
      <c r="A57" s="126"/>
      <c r="B57" s="130"/>
      <c r="C57" s="133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136"/>
      <c r="AA57" s="106"/>
      <c r="AB57" s="139"/>
      <c r="AC57" s="155"/>
      <c r="AD57" s="29"/>
      <c r="AE57" s="151"/>
      <c r="AF57" s="158"/>
      <c r="AG57" s="158"/>
      <c r="AH57" s="158"/>
    </row>
    <row r="58" spans="1:38" s="3" customFormat="1" ht="8.1" customHeight="1">
      <c r="A58" s="126"/>
      <c r="B58" s="128" t="s">
        <v>11</v>
      </c>
      <c r="C58" s="131" t="s">
        <v>32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134">
        <v>22</v>
      </c>
      <c r="AA58" s="104"/>
      <c r="AB58" s="153" t="e">
        <f>#REF!</f>
        <v>#REF!</v>
      </c>
      <c r="AC58" s="155"/>
      <c r="AD58" s="29"/>
      <c r="AE58" s="151"/>
      <c r="AF58" s="158"/>
      <c r="AG58" s="158"/>
      <c r="AH58" s="158"/>
    </row>
    <row r="59" spans="1:38" s="3" customFormat="1" ht="8.1" customHeight="1">
      <c r="A59" s="126"/>
      <c r="B59" s="129"/>
      <c r="C59" s="132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135"/>
      <c r="AA59" s="105"/>
      <c r="AB59" s="153"/>
      <c r="AC59" s="155"/>
      <c r="AD59" s="29"/>
      <c r="AF59" s="12"/>
      <c r="AG59" s="12"/>
      <c r="AH59" s="12"/>
      <c r="AI59" s="12"/>
    </row>
    <row r="60" spans="1:38" s="3" customFormat="1" ht="8.1" customHeight="1">
      <c r="A60" s="126"/>
      <c r="B60" s="130"/>
      <c r="C60" s="133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136"/>
      <c r="AA60" s="106"/>
      <c r="AB60" s="153"/>
      <c r="AC60" s="156"/>
      <c r="AD60" s="29"/>
      <c r="AF60" s="12"/>
      <c r="AG60" s="12"/>
      <c r="AH60" s="12"/>
      <c r="AI60" s="12"/>
    </row>
    <row r="61" spans="1:38" s="3" customFormat="1" ht="8.4499999999999993" hidden="1" customHeight="1">
      <c r="A61" s="126"/>
      <c r="B61" s="128"/>
      <c r="C61" s="128" t="s">
        <v>15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134">
        <v>30</v>
      </c>
      <c r="AA61" s="148"/>
      <c r="AB61" s="141" t="e">
        <f>#REF!-투입계획!#REF!</f>
        <v>#REF!</v>
      </c>
      <c r="AC61" s="145" t="s">
        <v>16</v>
      </c>
      <c r="AD61" s="30"/>
      <c r="AF61" s="12"/>
      <c r="AG61" s="12"/>
      <c r="AH61" s="12"/>
      <c r="AI61" s="12"/>
    </row>
    <row r="62" spans="1:38" s="3" customFormat="1" ht="8.4499999999999993" hidden="1" customHeight="1">
      <c r="A62" s="126"/>
      <c r="B62" s="129"/>
      <c r="C62" s="129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135"/>
      <c r="AA62" s="149"/>
      <c r="AB62" s="142"/>
      <c r="AC62" s="146"/>
      <c r="AD62" s="30"/>
      <c r="AF62" s="12"/>
      <c r="AG62" s="12"/>
      <c r="AH62" s="12"/>
      <c r="AI62" s="12"/>
    </row>
    <row r="63" spans="1:38" s="3" customFormat="1" ht="8.4499999999999993" hidden="1" customHeight="1">
      <c r="A63" s="126"/>
      <c r="B63" s="130"/>
      <c r="C63" s="130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136"/>
      <c r="AA63" s="150"/>
      <c r="AB63" s="143"/>
      <c r="AC63" s="147"/>
      <c r="AD63" s="30"/>
      <c r="AF63" s="12"/>
      <c r="AG63" s="12"/>
      <c r="AH63" s="12"/>
      <c r="AI63" s="12"/>
    </row>
    <row r="64" spans="1:38" s="3" customFormat="1" ht="8.4499999999999993" hidden="1" customHeight="1">
      <c r="A64" s="126"/>
      <c r="B64" s="128"/>
      <c r="C64" s="128" t="s">
        <v>15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134">
        <v>31</v>
      </c>
      <c r="AA64" s="148"/>
      <c r="AB64" s="141">
        <f>ROUNDDOWN((AB34/85%)*15%,1)</f>
        <v>1.9</v>
      </c>
      <c r="AC64" s="145" t="s">
        <v>17</v>
      </c>
      <c r="AD64" s="30"/>
      <c r="AE64" s="140"/>
      <c r="AF64" s="140"/>
      <c r="AG64" s="140"/>
      <c r="AH64" s="140"/>
      <c r="AI64" s="12"/>
    </row>
    <row r="65" spans="1:37" s="3" customFormat="1" ht="8.4499999999999993" hidden="1" customHeight="1">
      <c r="A65" s="126"/>
      <c r="B65" s="129"/>
      <c r="C65" s="129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135"/>
      <c r="AA65" s="149"/>
      <c r="AB65" s="142"/>
      <c r="AC65" s="146"/>
      <c r="AD65" s="30"/>
      <c r="AE65" s="140"/>
      <c r="AF65" s="140"/>
      <c r="AG65" s="140"/>
      <c r="AH65" s="140"/>
    </row>
    <row r="66" spans="1:37" s="3" customFormat="1" ht="8.4499999999999993" hidden="1" customHeight="1">
      <c r="A66" s="126"/>
      <c r="B66" s="130"/>
      <c r="C66" s="130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136"/>
      <c r="AA66" s="150"/>
      <c r="AB66" s="143"/>
      <c r="AC66" s="147"/>
      <c r="AD66" s="30"/>
      <c r="AE66" s="140"/>
      <c r="AF66" s="140"/>
      <c r="AG66" s="140"/>
      <c r="AH66" s="140"/>
    </row>
    <row r="67" spans="1:37" s="3" customFormat="1" ht="8.1" customHeight="1">
      <c r="A67" s="126"/>
      <c r="B67" s="110" t="s">
        <v>12</v>
      </c>
      <c r="C67" s="128" t="s">
        <v>8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134">
        <v>22</v>
      </c>
      <c r="AA67" s="104">
        <f>IF(C67="특급",1.172,IF(C67="고급",1,IF(C67="중급",0.824,IF(C67="초급",0.728))))</f>
        <v>0.82399999999999995</v>
      </c>
      <c r="AB67" s="141">
        <f>ROUNDDOWN(((Z67*4)/20.6)*AA67,1)</f>
        <v>3.5</v>
      </c>
      <c r="AC67" s="122" t="s">
        <v>27</v>
      </c>
      <c r="AD67" s="31"/>
      <c r="AE67" s="144"/>
      <c r="AF67" s="144"/>
      <c r="AG67" s="144"/>
      <c r="AH67" s="144"/>
      <c r="AI67" s="144"/>
      <c r="AJ67" s="144"/>
      <c r="AK67" s="144"/>
    </row>
    <row r="68" spans="1:37" s="3" customFormat="1" ht="8.1" customHeight="1">
      <c r="A68" s="126"/>
      <c r="B68" s="112"/>
      <c r="C68" s="129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135"/>
      <c r="AA68" s="105"/>
      <c r="AB68" s="142"/>
      <c r="AC68" s="123"/>
      <c r="AD68" s="31"/>
      <c r="AE68" s="144"/>
      <c r="AF68" s="144"/>
      <c r="AG68" s="144"/>
      <c r="AH68" s="144"/>
      <c r="AI68" s="144"/>
      <c r="AJ68" s="144"/>
      <c r="AK68" s="144"/>
    </row>
    <row r="69" spans="1:37" s="3" customFormat="1" ht="8.1" customHeight="1">
      <c r="A69" s="126"/>
      <c r="B69" s="114"/>
      <c r="C69" s="130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136"/>
      <c r="AA69" s="106"/>
      <c r="AB69" s="143"/>
      <c r="AC69" s="124"/>
      <c r="AD69" s="31"/>
      <c r="AE69" s="144"/>
      <c r="AF69" s="144"/>
      <c r="AG69" s="144"/>
      <c r="AH69" s="144"/>
      <c r="AI69" s="144"/>
      <c r="AJ69" s="144"/>
      <c r="AK69" s="144"/>
    </row>
    <row r="70" spans="1:37" s="3" customFormat="1" ht="8.1" customHeight="1">
      <c r="A70" s="126"/>
      <c r="B70" s="110" t="s">
        <v>14</v>
      </c>
      <c r="C70" s="111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01"/>
      <c r="AA70" s="104"/>
      <c r="AB70" s="119" t="e">
        <f>AB43+AB55+AB58+AB67</f>
        <v>#REF!</v>
      </c>
      <c r="AC70" s="122"/>
      <c r="AD70" s="26"/>
    </row>
    <row r="71" spans="1:37" s="3" customFormat="1" ht="8.1" customHeight="1">
      <c r="A71" s="126"/>
      <c r="B71" s="112"/>
      <c r="C71" s="113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02"/>
      <c r="AA71" s="105"/>
      <c r="AB71" s="120"/>
      <c r="AC71" s="123"/>
      <c r="AD71" s="26"/>
    </row>
    <row r="72" spans="1:37" s="3" customFormat="1" ht="8.1" customHeight="1">
      <c r="A72" s="127"/>
      <c r="B72" s="114"/>
      <c r="C72" s="115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03"/>
      <c r="AA72" s="106"/>
      <c r="AB72" s="121"/>
      <c r="AC72" s="124"/>
      <c r="AD72" s="26"/>
    </row>
    <row r="73" spans="1:37" s="3" customFormat="1" ht="8.1" customHeight="1">
      <c r="A73" s="89" t="s">
        <v>24</v>
      </c>
      <c r="B73" s="90"/>
      <c r="C73" s="91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101"/>
      <c r="AA73" s="104"/>
      <c r="AB73" s="107" t="e">
        <f>AB40+AB70</f>
        <v>#REF!</v>
      </c>
      <c r="AC73" s="101"/>
      <c r="AD73" s="26"/>
    </row>
    <row r="74" spans="1:37" s="3" customFormat="1" ht="8.1" customHeight="1">
      <c r="A74" s="92"/>
      <c r="B74" s="93"/>
      <c r="C74" s="94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102"/>
      <c r="AA74" s="105"/>
      <c r="AB74" s="108"/>
      <c r="AC74" s="102"/>
      <c r="AD74" s="26"/>
    </row>
    <row r="75" spans="1:37" s="3" customFormat="1" ht="8.1" customHeight="1">
      <c r="A75" s="95"/>
      <c r="B75" s="96"/>
      <c r="C75" s="97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3"/>
      <c r="AA75" s="106"/>
      <c r="AB75" s="109"/>
      <c r="AC75" s="103"/>
      <c r="AD75" s="26"/>
    </row>
    <row r="76" spans="1:37" s="3" customFormat="1" ht="30" customHeight="1">
      <c r="A76" s="2"/>
      <c r="B76" s="2"/>
      <c r="C76" s="7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6"/>
      <c r="AA76" s="8"/>
      <c r="AB76" s="2"/>
      <c r="AC76" s="9"/>
      <c r="AD76" s="9"/>
    </row>
    <row r="77" spans="1:37" s="3" customFormat="1" ht="30" customHeight="1">
      <c r="A77" s="2"/>
      <c r="B77" s="2"/>
      <c r="C77" s="7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5"/>
      <c r="AA77" s="10"/>
      <c r="AB77" s="58"/>
      <c r="AC77" s="11"/>
      <c r="AD77" s="11"/>
    </row>
    <row r="78" spans="1:37" s="3" customFormat="1" ht="30" customHeight="1">
      <c r="A78" s="2"/>
      <c r="B78" s="2"/>
      <c r="C78" s="7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5"/>
      <c r="AA78" s="2"/>
      <c r="AB78" s="58"/>
      <c r="AC78" s="4"/>
      <c r="AD78" s="4"/>
    </row>
    <row r="79" spans="1:37" s="3" customFormat="1" ht="30" customHeight="1">
      <c r="A79" s="2"/>
      <c r="B79" s="2"/>
      <c r="C79" s="7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5"/>
      <c r="AA79" s="2"/>
      <c r="AB79" s="2"/>
      <c r="AC79" s="4"/>
      <c r="AD79" s="4"/>
    </row>
    <row r="80" spans="1:37" s="3" customFormat="1" ht="30" customHeight="1">
      <c r="A80" s="2"/>
      <c r="B80" s="2"/>
      <c r="C80" s="7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5"/>
      <c r="AA80" s="2"/>
      <c r="AB80" s="2"/>
      <c r="AC80" s="4"/>
      <c r="AD80" s="4"/>
    </row>
    <row r="81" spans="1:30" s="3" customFormat="1" ht="30" customHeight="1">
      <c r="A81" s="2"/>
      <c r="B81" s="2"/>
      <c r="C81" s="7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5"/>
      <c r="AA81" s="2"/>
      <c r="AB81" s="2"/>
      <c r="AC81" s="4"/>
      <c r="AD81" s="4"/>
    </row>
    <row r="82" spans="1:30" s="3" customFormat="1" ht="30" customHeight="1">
      <c r="A82" s="2"/>
      <c r="B82" s="2"/>
      <c r="C82" s="7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5"/>
      <c r="AA82" s="2"/>
      <c r="AB82" s="2"/>
      <c r="AC82" s="4"/>
      <c r="AD82" s="4"/>
    </row>
    <row r="83" spans="1:30" s="3" customFormat="1" ht="30" customHeight="1">
      <c r="A83" s="2"/>
      <c r="B83" s="2"/>
      <c r="C83" s="7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5"/>
      <c r="AA83" s="2"/>
      <c r="AB83" s="2"/>
      <c r="AC83" s="4"/>
      <c r="AD83" s="4"/>
    </row>
    <row r="84" spans="1:30" s="3" customFormat="1" ht="30" customHeight="1">
      <c r="A84" s="2"/>
      <c r="B84" s="2"/>
      <c r="C84" s="7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5"/>
      <c r="AA84" s="2"/>
      <c r="AB84" s="2"/>
      <c r="AC84" s="4"/>
      <c r="AD84" s="4"/>
    </row>
    <row r="85" spans="1:30" ht="30" customHeight="1"/>
    <row r="86" spans="1:30" ht="30" customHeight="1"/>
    <row r="87" spans="1:30" ht="30" customHeight="1"/>
    <row r="88" spans="1:30" ht="30" customHeight="1"/>
    <row r="89" spans="1:30" ht="30" customHeight="1"/>
    <row r="90" spans="1:30" ht="30" customHeight="1"/>
    <row r="91" spans="1:30" ht="30" customHeight="1"/>
    <row r="92" spans="1:30" ht="30" customHeight="1"/>
    <row r="93" spans="1:30" ht="30" customHeight="1"/>
    <row r="94" spans="1:30" ht="30" customHeight="1"/>
    <row r="95" spans="1:30" ht="30" customHeight="1"/>
    <row r="96" spans="1:30" ht="30" customHeight="1"/>
    <row r="97" ht="30" customHeight="1"/>
    <row r="98" ht="30" customHeight="1"/>
    <row r="99" ht="30" customHeight="1"/>
    <row r="100" ht="30" customHeight="1"/>
    <row r="101" ht="30" customHeight="1"/>
  </sheetData>
  <mergeCells count="207">
    <mergeCell ref="A1:AC3"/>
    <mergeCell ref="A4:A6"/>
    <mergeCell ref="B4:B6"/>
    <mergeCell ref="C4:C6"/>
    <mergeCell ref="D4:Y4"/>
    <mergeCell ref="Z4:Z6"/>
    <mergeCell ref="AA4:AA6"/>
    <mergeCell ref="AB4:AB6"/>
    <mergeCell ref="AC4:AC6"/>
    <mergeCell ref="D5:Y5"/>
    <mergeCell ref="A7:A42"/>
    <mergeCell ref="B7:B9"/>
    <mergeCell ref="C7:C9"/>
    <mergeCell ref="Z7:Z9"/>
    <mergeCell ref="AA7:AA9"/>
    <mergeCell ref="AB7:AB9"/>
    <mergeCell ref="B13:B15"/>
    <mergeCell ref="C13:C15"/>
    <mergeCell ref="Z13:Z15"/>
    <mergeCell ref="AA13:AA15"/>
    <mergeCell ref="B22:B24"/>
    <mergeCell ref="C22:C24"/>
    <mergeCell ref="Z22:Z24"/>
    <mergeCell ref="AB22:AB24"/>
    <mergeCell ref="AB13:AB15"/>
    <mergeCell ref="AJ7:AJ8"/>
    <mergeCell ref="AK8:AK9"/>
    <mergeCell ref="AL8:AL9"/>
    <mergeCell ref="B10:B12"/>
    <mergeCell ref="C10:C12"/>
    <mergeCell ref="Z10:Z12"/>
    <mergeCell ref="AA10:AA12"/>
    <mergeCell ref="AB10:AB12"/>
    <mergeCell ref="AC10:AC12"/>
    <mergeCell ref="AL10:AL12"/>
    <mergeCell ref="AC7:AC9"/>
    <mergeCell ref="AE7:AE8"/>
    <mergeCell ref="AF7:AF8"/>
    <mergeCell ref="AG7:AG8"/>
    <mergeCell ref="AH7:AH8"/>
    <mergeCell ref="AI7:AI8"/>
    <mergeCell ref="AC13:AC15"/>
    <mergeCell ref="B16:B18"/>
    <mergeCell ref="C16:C18"/>
    <mergeCell ref="Z16:Z18"/>
    <mergeCell ref="AA16:AA18"/>
    <mergeCell ref="AB16:AB18"/>
    <mergeCell ref="AC16:AC18"/>
    <mergeCell ref="B19:B21"/>
    <mergeCell ref="AE22:AE24"/>
    <mergeCell ref="AF22:AF24"/>
    <mergeCell ref="AG22:AG24"/>
    <mergeCell ref="AH22:AH24"/>
    <mergeCell ref="AG25:AG27"/>
    <mergeCell ref="AG28:AG30"/>
    <mergeCell ref="AH28:AH30"/>
    <mergeCell ref="C19:C21"/>
    <mergeCell ref="AB19:AB21"/>
    <mergeCell ref="AC19:AC21"/>
    <mergeCell ref="AE19:AE21"/>
    <mergeCell ref="AF19:AG21"/>
    <mergeCell ref="Z25:Z27"/>
    <mergeCell ref="AA25:AA27"/>
    <mergeCell ref="AB25:AB27"/>
    <mergeCell ref="AE28:AE30"/>
    <mergeCell ref="B28:C30"/>
    <mergeCell ref="D28:Y30"/>
    <mergeCell ref="AB28:AB30"/>
    <mergeCell ref="AC28:AC30"/>
    <mergeCell ref="Z28:Z30"/>
    <mergeCell ref="AA28:AA30"/>
    <mergeCell ref="AC22:AC24"/>
    <mergeCell ref="AC31:AC33"/>
    <mergeCell ref="B31:B33"/>
    <mergeCell ref="C31:C33"/>
    <mergeCell ref="Z31:Z33"/>
    <mergeCell ref="AA31:AA33"/>
    <mergeCell ref="AB31:AB33"/>
    <mergeCell ref="AL26:AL27"/>
    <mergeCell ref="AH25:AH27"/>
    <mergeCell ref="AI25:AI27"/>
    <mergeCell ref="AL16:AL25"/>
    <mergeCell ref="AH19:AH21"/>
    <mergeCell ref="AI19:AI21"/>
    <mergeCell ref="AI22:AI24"/>
    <mergeCell ref="AJ22:AJ24"/>
    <mergeCell ref="AJ19:AJ21"/>
    <mergeCell ref="AI28:AI30"/>
    <mergeCell ref="AJ28:AJ30"/>
    <mergeCell ref="AJ25:AJ27"/>
    <mergeCell ref="AF28:AF30"/>
    <mergeCell ref="AC25:AC27"/>
    <mergeCell ref="AE25:AE27"/>
    <mergeCell ref="AF25:AF27"/>
    <mergeCell ref="B25:B27"/>
    <mergeCell ref="C25:C27"/>
    <mergeCell ref="AJ34:AJ36"/>
    <mergeCell ref="B34:B36"/>
    <mergeCell ref="C34:C36"/>
    <mergeCell ref="Z34:Z36"/>
    <mergeCell ref="AA34:AA36"/>
    <mergeCell ref="AB34:AB36"/>
    <mergeCell ref="AC34:AC36"/>
    <mergeCell ref="AE34:AE36"/>
    <mergeCell ref="AF34:AF36"/>
    <mergeCell ref="AG34:AG36"/>
    <mergeCell ref="AF37:AF39"/>
    <mergeCell ref="B37:C39"/>
    <mergeCell ref="D37:Y39"/>
    <mergeCell ref="Z37:Z39"/>
    <mergeCell ref="AA37:AA39"/>
    <mergeCell ref="AB37:AB39"/>
    <mergeCell ref="AC37:AC39"/>
    <mergeCell ref="AH34:AH36"/>
    <mergeCell ref="AI34:AI36"/>
    <mergeCell ref="AE40:AE42"/>
    <mergeCell ref="AF40:AF42"/>
    <mergeCell ref="AG40:AG42"/>
    <mergeCell ref="AH40:AH42"/>
    <mergeCell ref="AI40:AI42"/>
    <mergeCell ref="AJ40:AJ42"/>
    <mergeCell ref="B40:C42"/>
    <mergeCell ref="D40:Y42"/>
    <mergeCell ref="Z40:Z42"/>
    <mergeCell ref="AA40:AA42"/>
    <mergeCell ref="AB40:AB42"/>
    <mergeCell ref="AC40:AC42"/>
    <mergeCell ref="AJ43:AJ45"/>
    <mergeCell ref="B46:B48"/>
    <mergeCell ref="C46:C48"/>
    <mergeCell ref="Z46:Z48"/>
    <mergeCell ref="AA46:AA48"/>
    <mergeCell ref="AE46:AE51"/>
    <mergeCell ref="AF46:AF48"/>
    <mergeCell ref="AG46:AG48"/>
    <mergeCell ref="AH46:AH48"/>
    <mergeCell ref="AI46:AI48"/>
    <mergeCell ref="AC43:AC60"/>
    <mergeCell ref="AE43:AE45"/>
    <mergeCell ref="AF43:AF45"/>
    <mergeCell ref="AG43:AG45"/>
    <mergeCell ref="AH43:AH45"/>
    <mergeCell ref="AI43:AI45"/>
    <mergeCell ref="AF57:AH58"/>
    <mergeCell ref="B43:B45"/>
    <mergeCell ref="C43:C45"/>
    <mergeCell ref="Z43:Z45"/>
    <mergeCell ref="AA43:AA45"/>
    <mergeCell ref="AB43:AB54"/>
    <mergeCell ref="B52:B54"/>
    <mergeCell ref="C52:C54"/>
    <mergeCell ref="AE57:AE58"/>
    <mergeCell ref="B58:B60"/>
    <mergeCell ref="C58:C60"/>
    <mergeCell ref="Z58:Z60"/>
    <mergeCell ref="AA58:AA60"/>
    <mergeCell ref="AJ46:AJ48"/>
    <mergeCell ref="B49:B51"/>
    <mergeCell ref="C49:C51"/>
    <mergeCell ref="Z49:Z51"/>
    <mergeCell ref="AA49:AA51"/>
    <mergeCell ref="AF49:AF51"/>
    <mergeCell ref="AG49:AG51"/>
    <mergeCell ref="AH49:AH51"/>
    <mergeCell ref="AI49:AI51"/>
    <mergeCell ref="AJ49:AJ51"/>
    <mergeCell ref="Z52:Z54"/>
    <mergeCell ref="AA52:AA54"/>
    <mergeCell ref="AB58:AB60"/>
    <mergeCell ref="AE64:AH66"/>
    <mergeCell ref="B67:B69"/>
    <mergeCell ref="C67:C69"/>
    <mergeCell ref="Z67:Z69"/>
    <mergeCell ref="AA67:AA69"/>
    <mergeCell ref="AB67:AB69"/>
    <mergeCell ref="AC67:AC69"/>
    <mergeCell ref="AE67:AK69"/>
    <mergeCell ref="AC61:AC63"/>
    <mergeCell ref="B64:B66"/>
    <mergeCell ref="C64:C66"/>
    <mergeCell ref="Z64:Z66"/>
    <mergeCell ref="AA64:AA66"/>
    <mergeCell ref="AB64:AB66"/>
    <mergeCell ref="AC64:AC66"/>
    <mergeCell ref="B61:B63"/>
    <mergeCell ref="C61:C63"/>
    <mergeCell ref="Z61:Z63"/>
    <mergeCell ref="AA61:AA63"/>
    <mergeCell ref="AB61:AB63"/>
    <mergeCell ref="A73:C75"/>
    <mergeCell ref="D73:Y75"/>
    <mergeCell ref="Z73:Z75"/>
    <mergeCell ref="AA73:AA75"/>
    <mergeCell ref="AB73:AB75"/>
    <mergeCell ref="AC73:AC75"/>
    <mergeCell ref="B70:C72"/>
    <mergeCell ref="D70:Y72"/>
    <mergeCell ref="Z70:Z72"/>
    <mergeCell ref="AA70:AA72"/>
    <mergeCell ref="AB70:AB72"/>
    <mergeCell ref="AC70:AC72"/>
    <mergeCell ref="A43:A72"/>
    <mergeCell ref="B55:B57"/>
    <mergeCell ref="C55:C57"/>
    <mergeCell ref="Z55:Z57"/>
    <mergeCell ref="AA55:AA57"/>
    <mergeCell ref="AB55:AB57"/>
  </mergeCells>
  <phoneticPr fontId="24" type="noConversion"/>
  <pageMargins left="0.33000001311302185" right="0.23986111581325531" top="0.43986111879348755" bottom="0.23597222566604614" header="0.27541667222976685" footer="0.15722222626209259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HU44"/>
  <sheetViews>
    <sheetView tabSelected="1" view="pageBreakPreview" zoomScale="85" zoomScaleNormal="85" zoomScaleSheetLayoutView="85" workbookViewId="0">
      <selection activeCell="AF10" sqref="AF10"/>
    </sheetView>
  </sheetViews>
  <sheetFormatPr defaultRowHeight="16.5"/>
  <cols>
    <col min="1" max="1" width="6.77734375" style="2" customWidth="1"/>
    <col min="2" max="2" width="7" style="2" customWidth="1"/>
    <col min="3" max="3" width="7" style="7" customWidth="1"/>
    <col min="4" max="25" width="5.21875" style="2" customWidth="1"/>
    <col min="26" max="26" width="5.21875" style="2" hidden="1" customWidth="1"/>
    <col min="27" max="27" width="7" style="5" customWidth="1"/>
    <col min="28" max="28" width="10.77734375" style="4" customWidth="1"/>
    <col min="29" max="29" width="10.77734375" style="3" customWidth="1"/>
    <col min="30" max="229" width="8.88671875" style="3" customWidth="1"/>
  </cols>
  <sheetData>
    <row r="1" spans="1:229" s="1" customFormat="1" ht="33.75" customHeight="1">
      <c r="A1" s="214" t="s">
        <v>44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  <c r="DU1" s="80"/>
      <c r="DV1" s="80"/>
      <c r="DW1" s="80"/>
      <c r="DX1" s="80"/>
      <c r="DY1" s="80"/>
      <c r="DZ1" s="80"/>
      <c r="EA1" s="80"/>
      <c r="EB1" s="80"/>
      <c r="EC1" s="80"/>
      <c r="ED1" s="80"/>
      <c r="EE1" s="80"/>
      <c r="EF1" s="80"/>
      <c r="EG1" s="80"/>
      <c r="EH1" s="80"/>
      <c r="EI1" s="80"/>
      <c r="EJ1" s="80"/>
      <c r="EK1" s="80"/>
      <c r="EL1" s="80"/>
      <c r="EM1" s="80"/>
      <c r="EN1" s="80"/>
      <c r="EO1" s="80"/>
      <c r="EP1" s="80"/>
      <c r="EQ1" s="80"/>
      <c r="ER1" s="80"/>
      <c r="ES1" s="80"/>
      <c r="ET1" s="80"/>
      <c r="EU1" s="80"/>
      <c r="EV1" s="80"/>
      <c r="EW1" s="80"/>
      <c r="EX1" s="80"/>
      <c r="EY1" s="80"/>
      <c r="EZ1" s="80"/>
      <c r="FA1" s="80"/>
      <c r="FB1" s="80"/>
      <c r="FC1" s="80"/>
      <c r="FD1" s="80"/>
      <c r="FE1" s="80"/>
      <c r="FF1" s="80"/>
      <c r="FG1" s="80"/>
      <c r="FH1" s="80"/>
      <c r="FI1" s="80"/>
      <c r="FJ1" s="80"/>
      <c r="FK1" s="80"/>
      <c r="FL1" s="80"/>
      <c r="FM1" s="80"/>
      <c r="FN1" s="80"/>
      <c r="FO1" s="80"/>
      <c r="FP1" s="80"/>
      <c r="FQ1" s="80"/>
      <c r="FR1" s="80"/>
      <c r="FS1" s="80"/>
      <c r="FT1" s="80"/>
      <c r="FU1" s="80"/>
      <c r="FV1" s="80"/>
      <c r="FW1" s="80"/>
      <c r="FX1" s="80"/>
      <c r="FY1" s="80"/>
      <c r="FZ1" s="80"/>
      <c r="GA1" s="80"/>
      <c r="GB1" s="80"/>
      <c r="GC1" s="80"/>
      <c r="GD1" s="80"/>
      <c r="GE1" s="80"/>
      <c r="GF1" s="80"/>
      <c r="GG1" s="80"/>
      <c r="GH1" s="80"/>
      <c r="GI1" s="80"/>
      <c r="GJ1" s="80"/>
      <c r="GK1" s="80"/>
      <c r="GL1" s="80"/>
      <c r="GM1" s="80"/>
      <c r="GN1" s="80"/>
      <c r="GO1" s="80"/>
      <c r="GP1" s="80"/>
      <c r="GQ1" s="80"/>
      <c r="GR1" s="80"/>
      <c r="GS1" s="80"/>
      <c r="GT1" s="80"/>
      <c r="GU1" s="80"/>
      <c r="GV1" s="80"/>
      <c r="GW1" s="80"/>
      <c r="GX1" s="80"/>
      <c r="GY1" s="80"/>
      <c r="GZ1" s="80"/>
      <c r="HA1" s="80"/>
      <c r="HB1" s="80"/>
      <c r="HC1" s="80"/>
      <c r="HD1" s="80"/>
      <c r="HE1" s="80"/>
      <c r="HF1" s="80"/>
      <c r="HG1" s="80"/>
      <c r="HH1" s="80"/>
      <c r="HI1" s="80"/>
      <c r="HJ1" s="80"/>
      <c r="HK1" s="80"/>
      <c r="HL1" s="80"/>
      <c r="HM1" s="80"/>
      <c r="HN1" s="80"/>
      <c r="HO1" s="80"/>
      <c r="HP1" s="80"/>
      <c r="HQ1" s="80"/>
      <c r="HR1" s="80"/>
      <c r="HS1" s="80"/>
      <c r="HT1" s="80"/>
      <c r="HU1" s="80"/>
    </row>
    <row r="2" spans="1:229" s="1" customFormat="1" ht="28.5" customHeight="1">
      <c r="A2" s="215" t="s">
        <v>50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  <c r="FL2" s="80"/>
      <c r="FM2" s="80"/>
      <c r="FN2" s="80"/>
      <c r="FO2" s="80"/>
      <c r="FP2" s="80"/>
      <c r="FQ2" s="80"/>
      <c r="FR2" s="80"/>
      <c r="FS2" s="80"/>
      <c r="FT2" s="80"/>
      <c r="FU2" s="80"/>
      <c r="FV2" s="80"/>
      <c r="FW2" s="80"/>
      <c r="FX2" s="80"/>
      <c r="FY2" s="80"/>
      <c r="FZ2" s="80"/>
      <c r="GA2" s="80"/>
      <c r="GB2" s="80"/>
      <c r="GC2" s="80"/>
      <c r="GD2" s="80"/>
      <c r="GE2" s="80"/>
      <c r="GF2" s="80"/>
      <c r="GG2" s="80"/>
      <c r="GH2" s="80"/>
      <c r="GI2" s="80"/>
      <c r="GJ2" s="80"/>
      <c r="GK2" s="80"/>
      <c r="GL2" s="80"/>
      <c r="GM2" s="80"/>
      <c r="GN2" s="80"/>
      <c r="GO2" s="80"/>
      <c r="GP2" s="80"/>
      <c r="GQ2" s="80"/>
      <c r="GR2" s="80"/>
      <c r="GS2" s="80"/>
      <c r="GT2" s="80"/>
      <c r="GU2" s="80"/>
      <c r="GV2" s="80"/>
      <c r="GW2" s="80"/>
      <c r="GX2" s="80"/>
      <c r="GY2" s="80"/>
      <c r="GZ2" s="80"/>
      <c r="HA2" s="80"/>
      <c r="HB2" s="80"/>
      <c r="HC2" s="80"/>
      <c r="HD2" s="80"/>
      <c r="HE2" s="80"/>
      <c r="HF2" s="80"/>
      <c r="HG2" s="80"/>
      <c r="HH2" s="80"/>
      <c r="HI2" s="80"/>
      <c r="HJ2" s="80"/>
      <c r="HK2" s="80"/>
      <c r="HL2" s="80"/>
      <c r="HM2" s="80"/>
      <c r="HN2" s="80"/>
      <c r="HO2" s="80"/>
      <c r="HP2" s="80"/>
      <c r="HQ2" s="80"/>
      <c r="HR2" s="80"/>
      <c r="HS2" s="80"/>
      <c r="HT2" s="80"/>
      <c r="HU2" s="80"/>
    </row>
    <row r="3" spans="1:229" s="81" customFormat="1" ht="33.75" customHeight="1" thickBot="1">
      <c r="A3" s="216" t="s">
        <v>51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</row>
    <row r="4" spans="1:229" ht="30" customHeight="1">
      <c r="A4" s="243" t="s">
        <v>4</v>
      </c>
      <c r="B4" s="246" t="s">
        <v>6</v>
      </c>
      <c r="C4" s="223" t="s">
        <v>9</v>
      </c>
      <c r="D4" s="262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4"/>
      <c r="Z4" s="223" t="s">
        <v>41</v>
      </c>
      <c r="AA4" s="223" t="s">
        <v>26</v>
      </c>
      <c r="AB4" s="256" t="s">
        <v>0</v>
      </c>
    </row>
    <row r="5" spans="1:229" ht="30" customHeight="1">
      <c r="A5" s="244"/>
      <c r="B5" s="203"/>
      <c r="C5" s="206"/>
      <c r="D5" s="253" t="s">
        <v>49</v>
      </c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5"/>
      <c r="Y5" s="79" t="s">
        <v>45</v>
      </c>
      <c r="Z5" s="208"/>
      <c r="AA5" s="206"/>
      <c r="AB5" s="257"/>
    </row>
    <row r="6" spans="1:229" ht="30" customHeight="1">
      <c r="A6" s="245"/>
      <c r="B6" s="247"/>
      <c r="C6" s="208"/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208"/>
      <c r="AB6" s="258"/>
    </row>
    <row r="7" spans="1:229" ht="30" customHeight="1">
      <c r="A7" s="234" t="s">
        <v>42</v>
      </c>
      <c r="B7" s="131" t="s">
        <v>48</v>
      </c>
      <c r="C7" s="131" t="s">
        <v>40</v>
      </c>
      <c r="D7" s="57"/>
      <c r="E7" s="57"/>
      <c r="F7" s="57"/>
      <c r="G7" s="57"/>
      <c r="H7" s="57"/>
      <c r="I7" s="57"/>
      <c r="J7" s="57"/>
      <c r="K7" s="57"/>
      <c r="L7" s="57"/>
      <c r="M7" s="83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134">
        <v>18</v>
      </c>
      <c r="AB7" s="217" t="s">
        <v>23</v>
      </c>
      <c r="AC7" s="21"/>
    </row>
    <row r="8" spans="1:229" ht="30" customHeight="1">
      <c r="A8" s="235"/>
      <c r="B8" s="132"/>
      <c r="C8" s="132"/>
      <c r="D8" s="77"/>
      <c r="E8" s="77"/>
      <c r="F8" s="77"/>
      <c r="G8" s="77"/>
      <c r="H8" s="75">
        <v>1</v>
      </c>
      <c r="I8" s="75">
        <v>1</v>
      </c>
      <c r="J8" s="75">
        <v>1</v>
      </c>
      <c r="K8" s="75">
        <v>1</v>
      </c>
      <c r="L8" s="75">
        <v>1</v>
      </c>
      <c r="M8" s="75">
        <v>1</v>
      </c>
      <c r="N8" s="75">
        <v>1</v>
      </c>
      <c r="O8" s="75">
        <v>1</v>
      </c>
      <c r="P8" s="75">
        <v>1</v>
      </c>
      <c r="Q8" s="75">
        <v>1</v>
      </c>
      <c r="R8" s="75">
        <v>1</v>
      </c>
      <c r="S8" s="75">
        <v>1</v>
      </c>
      <c r="T8" s="75">
        <v>1</v>
      </c>
      <c r="U8" s="75">
        <v>1</v>
      </c>
      <c r="V8" s="75">
        <v>1</v>
      </c>
      <c r="W8" s="75">
        <v>1</v>
      </c>
      <c r="X8" s="75">
        <v>1</v>
      </c>
      <c r="Y8" s="75">
        <v>1</v>
      </c>
      <c r="Z8" s="76"/>
      <c r="AA8" s="135"/>
      <c r="AB8" s="218"/>
      <c r="AC8" s="21"/>
    </row>
    <row r="9" spans="1:229" ht="30" customHeight="1">
      <c r="A9" s="235"/>
      <c r="B9" s="133"/>
      <c r="C9" s="133"/>
      <c r="D9" s="78"/>
      <c r="E9" s="78"/>
      <c r="F9" s="78"/>
      <c r="G9" s="78"/>
      <c r="H9" s="78"/>
      <c r="I9" s="78"/>
      <c r="J9" s="78"/>
      <c r="K9" s="78"/>
      <c r="L9" s="78"/>
      <c r="M9" s="83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136"/>
      <c r="AB9" s="219"/>
      <c r="AC9" s="21"/>
    </row>
    <row r="10" spans="1:229" ht="23.25" customHeight="1">
      <c r="A10" s="235"/>
      <c r="B10" s="177"/>
      <c r="C10" s="191"/>
      <c r="D10" s="220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82"/>
      <c r="AA10" s="250"/>
      <c r="AB10" s="259" t="s">
        <v>29</v>
      </c>
      <c r="AC10" s="224"/>
    </row>
    <row r="11" spans="1:229" ht="23.25" customHeight="1">
      <c r="A11" s="235"/>
      <c r="B11" s="178"/>
      <c r="C11" s="192"/>
      <c r="D11" s="221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83"/>
      <c r="AA11" s="251"/>
      <c r="AB11" s="260"/>
      <c r="AC11" s="224"/>
    </row>
    <row r="12" spans="1:229" ht="23.25" customHeight="1">
      <c r="A12" s="236"/>
      <c r="B12" s="179"/>
      <c r="C12" s="239"/>
      <c r="D12" s="222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84"/>
      <c r="AA12" s="252"/>
      <c r="AB12" s="261"/>
      <c r="AC12" s="224"/>
    </row>
    <row r="13" spans="1:229" ht="30" customHeight="1">
      <c r="A13" s="234" t="s">
        <v>43</v>
      </c>
      <c r="B13" s="131" t="s">
        <v>38</v>
      </c>
      <c r="C13" s="131" t="s">
        <v>32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85"/>
      <c r="AA13" s="134">
        <v>22</v>
      </c>
      <c r="AB13" s="240" t="s">
        <v>47</v>
      </c>
      <c r="AC13" s="14"/>
    </row>
    <row r="14" spans="1:229" ht="30" customHeight="1">
      <c r="A14" s="235"/>
      <c r="B14" s="132"/>
      <c r="C14" s="132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86"/>
      <c r="AA14" s="135"/>
      <c r="AB14" s="241"/>
      <c r="AC14" s="14"/>
    </row>
    <row r="15" spans="1:229" ht="30" customHeight="1">
      <c r="A15" s="236"/>
      <c r="B15" s="133"/>
      <c r="C15" s="133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87"/>
      <c r="AA15" s="136"/>
      <c r="AB15" s="242"/>
      <c r="AC15" s="14"/>
    </row>
    <row r="16" spans="1:229" ht="25.5" customHeight="1">
      <c r="A16" s="225" t="s">
        <v>24</v>
      </c>
      <c r="B16" s="90"/>
      <c r="C16" s="91"/>
      <c r="D16" s="220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82"/>
      <c r="AA16" s="101"/>
      <c r="AB16" s="231"/>
    </row>
    <row r="17" spans="1:28" ht="25.5" customHeight="1">
      <c r="A17" s="226"/>
      <c r="B17" s="93"/>
      <c r="C17" s="94"/>
      <c r="D17" s="221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83"/>
      <c r="AA17" s="102"/>
      <c r="AB17" s="232"/>
    </row>
    <row r="18" spans="1:28" ht="24" customHeight="1" thickBot="1">
      <c r="A18" s="227"/>
      <c r="B18" s="228"/>
      <c r="C18" s="229"/>
      <c r="D18" s="237"/>
      <c r="E18" s="238"/>
      <c r="F18" s="238"/>
      <c r="G18" s="238"/>
      <c r="H18" s="238"/>
      <c r="I18" s="238"/>
      <c r="J18" s="238"/>
      <c r="K18" s="238"/>
      <c r="L18" s="238"/>
      <c r="M18" s="238"/>
      <c r="N18" s="238"/>
      <c r="O18" s="238"/>
      <c r="P18" s="238"/>
      <c r="Q18" s="238"/>
      <c r="R18" s="238"/>
      <c r="S18" s="238"/>
      <c r="T18" s="238"/>
      <c r="U18" s="238"/>
      <c r="V18" s="238"/>
      <c r="W18" s="238"/>
      <c r="X18" s="238"/>
      <c r="Y18" s="238"/>
      <c r="Z18" s="88"/>
      <c r="AA18" s="230"/>
      <c r="AB18" s="233"/>
    </row>
    <row r="19" spans="1:28" ht="30" customHeight="1">
      <c r="A19" s="248" t="s">
        <v>46</v>
      </c>
      <c r="B19" s="248"/>
      <c r="C19" s="248"/>
      <c r="D19" s="248"/>
      <c r="E19" s="248"/>
      <c r="F19" s="248"/>
      <c r="G19" s="248"/>
      <c r="H19" s="248"/>
      <c r="I19" s="248"/>
      <c r="J19" s="248"/>
      <c r="K19" s="248"/>
      <c r="L19" s="248"/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48"/>
      <c r="X19" s="248"/>
      <c r="Y19" s="248"/>
      <c r="Z19" s="248"/>
      <c r="AA19" s="248"/>
      <c r="AB19" s="248"/>
    </row>
    <row r="20" spans="1:28" ht="30" customHeight="1">
      <c r="A20" s="249"/>
      <c r="B20" s="249"/>
      <c r="C20" s="249"/>
      <c r="D20" s="249"/>
      <c r="E20" s="249"/>
      <c r="F20" s="249"/>
      <c r="G20" s="249"/>
      <c r="H20" s="249"/>
      <c r="I20" s="249"/>
      <c r="J20" s="249"/>
      <c r="K20" s="249"/>
      <c r="L20" s="249"/>
      <c r="M20" s="249"/>
      <c r="N20" s="249"/>
      <c r="O20" s="249"/>
      <c r="P20" s="249"/>
      <c r="Q20" s="249"/>
      <c r="R20" s="249"/>
      <c r="S20" s="249"/>
      <c r="T20" s="249"/>
      <c r="U20" s="249"/>
      <c r="V20" s="249"/>
      <c r="W20" s="249"/>
      <c r="X20" s="249"/>
      <c r="Y20" s="249"/>
      <c r="Z20" s="249"/>
      <c r="AA20" s="249"/>
      <c r="AB20" s="249"/>
    </row>
    <row r="21" spans="1:28" ht="30" customHeight="1">
      <c r="A21" s="249"/>
      <c r="B21" s="249"/>
      <c r="C21" s="249"/>
      <c r="D21" s="249"/>
      <c r="E21" s="249"/>
      <c r="F21" s="249"/>
      <c r="G21" s="249"/>
      <c r="H21" s="249"/>
      <c r="I21" s="249"/>
      <c r="J21" s="249"/>
      <c r="K21" s="249"/>
      <c r="L21" s="249"/>
      <c r="M21" s="249"/>
      <c r="N21" s="249"/>
      <c r="O21" s="249"/>
      <c r="P21" s="249"/>
      <c r="Q21" s="249"/>
      <c r="R21" s="249"/>
      <c r="S21" s="249"/>
      <c r="T21" s="249"/>
      <c r="U21" s="249"/>
      <c r="V21" s="249"/>
      <c r="W21" s="249"/>
      <c r="X21" s="249"/>
      <c r="Y21" s="249"/>
      <c r="Z21" s="249"/>
      <c r="AA21" s="249"/>
      <c r="AB21" s="249"/>
    </row>
    <row r="22" spans="1:28" ht="30" customHeight="1"/>
    <row r="23" spans="1:28" ht="30" customHeight="1"/>
    <row r="24" spans="1:28" ht="30" customHeight="1"/>
    <row r="25" spans="1:28" ht="30" customHeight="1"/>
    <row r="26" spans="1:28" ht="30" customHeight="1"/>
    <row r="27" spans="1:28" ht="30" customHeight="1"/>
    <row r="28" spans="1:28" ht="30" customHeight="1"/>
    <row r="29" spans="1:28" ht="30" customHeight="1"/>
    <row r="30" spans="1:28" ht="30" customHeight="1"/>
    <row r="31" spans="1:28" ht="30" customHeight="1"/>
    <row r="32" spans="1:2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</sheetData>
  <mergeCells count="31">
    <mergeCell ref="A19:AB21"/>
    <mergeCell ref="Z4:Z5"/>
    <mergeCell ref="AA13:AA15"/>
    <mergeCell ref="AA10:AA12"/>
    <mergeCell ref="D5:X5"/>
    <mergeCell ref="C13:C15"/>
    <mergeCell ref="C4:C6"/>
    <mergeCell ref="AB4:AB6"/>
    <mergeCell ref="AB10:AB12"/>
    <mergeCell ref="D4:Y4"/>
    <mergeCell ref="AC10:AC12"/>
    <mergeCell ref="A16:C18"/>
    <mergeCell ref="AA16:AA18"/>
    <mergeCell ref="AB16:AB18"/>
    <mergeCell ref="A13:A15"/>
    <mergeCell ref="D16:Y18"/>
    <mergeCell ref="A7:A12"/>
    <mergeCell ref="B10:C12"/>
    <mergeCell ref="AB13:AB15"/>
    <mergeCell ref="A1:AB1"/>
    <mergeCell ref="A2:AB2"/>
    <mergeCell ref="A3:AB3"/>
    <mergeCell ref="AB7:AB9"/>
    <mergeCell ref="B13:B15"/>
    <mergeCell ref="B7:B9"/>
    <mergeCell ref="C7:C9"/>
    <mergeCell ref="AA7:AA9"/>
    <mergeCell ref="D10:Y12"/>
    <mergeCell ref="AA4:AA6"/>
    <mergeCell ref="A4:A6"/>
    <mergeCell ref="B4:B6"/>
  </mergeCells>
  <phoneticPr fontId="24" type="noConversion"/>
  <pageMargins left="0.33000001311302185" right="0.23986111581325531" top="0.43986111879348755" bottom="0.23597222566604614" header="0.27541667222976685" footer="0.15722222626209259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3.5"/>
  <sheetData/>
  <phoneticPr fontId="2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투입계획</vt:lpstr>
      <vt:lpstr>배치계획표</vt:lpstr>
      <vt:lpstr>Sheet1</vt:lpstr>
      <vt:lpstr>배치계획표!Print_Area</vt:lpstr>
      <vt:lpstr>투입계획!Print_Area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12</cp:revision>
  <cp:lastPrinted>2026-08-09T23:48:03Z</cp:lastPrinted>
  <dcterms:created xsi:type="dcterms:W3CDTF">1997-08-21T02:32:58Z</dcterms:created>
  <dcterms:modified xsi:type="dcterms:W3CDTF">2026-10-06T01:42:35Z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Windows_8</vt:lpwstr>
  </property>
  <property fmtid="{F29F85E0-4FF9-1068-AB91-08002B27B3D9}" pid="254">
    <vt:lpwstr>11.0.0.2292</vt:lpwstr>
  </property>
  <property fmtid="{F29F85E0-4FF9-1068-AB91-08002B27B3D9}" pid="255">
    <vt:lpwstr/>
  </property>
</Properties>
</file>