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8_{51CE82C5-3B1F-45A9-91D8-EA19F04D25F1}" xr6:coauthVersionLast="47" xr6:coauthVersionMax="47" xr10:uidLastSave="{00000000-0000-0000-0000-000000000000}"/>
  <bookViews>
    <workbookView xWindow="-120" yWindow="-120" windowWidth="29040" windowHeight="15720" tabRatio="724" xr2:uid="{00000000-000D-0000-FFFF-FFFF00000000}"/>
  </bookViews>
  <sheets>
    <sheet name="원가" sheetId="3" r:id="rId1"/>
    <sheet name="총괄표" sheetId="11" r:id="rId2"/>
    <sheet name="내역서" sheetId="10" r:id="rId3"/>
    <sheet name="옵션" sheetId="5" state="hidden" r:id="rId4"/>
    <sheet name="사용설명" sheetId="14" state="hidden" r:id="rId5"/>
  </sheets>
  <definedNames>
    <definedName name="_xlnm.Print_Area" localSheetId="2">내역서!$A$1:$Q$185</definedName>
    <definedName name="_xlnm.Print_Area" localSheetId="0">원가!$A$1:$E$38</definedName>
    <definedName name="_xlnm.Print_Area" localSheetId="1">총괄표!$A$1:$Q$107</definedName>
    <definedName name="_xlnm.Print_Titles" localSheetId="2">내역서!$1:$3</definedName>
    <definedName name="_xlnm.Print_Titles" localSheetId="1">총괄표!$1:$3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5" i="3" l="1"/>
  <c r="F8" i="5" l="1"/>
  <c r="F7" i="5"/>
  <c r="F6" i="5"/>
  <c r="F5" i="5"/>
  <c r="F4" i="5"/>
  <c r="I9" i="11"/>
  <c r="L9" i="11"/>
  <c r="N9" i="11"/>
  <c r="P9" i="11"/>
  <c r="I10" i="11"/>
  <c r="L10" i="11"/>
  <c r="N10" i="11"/>
  <c r="I11" i="11"/>
  <c r="L11" i="11"/>
  <c r="N11" i="11"/>
  <c r="P11" i="11" s="1"/>
  <c r="I12" i="11"/>
  <c r="P12" i="11" s="1"/>
  <c r="L12" i="11"/>
  <c r="N12" i="11"/>
  <c r="I13" i="11"/>
  <c r="L13" i="11"/>
  <c r="N13" i="11"/>
  <c r="I14" i="11"/>
  <c r="P14" i="11" s="1"/>
  <c r="L14" i="11"/>
  <c r="N14" i="11"/>
  <c r="I15" i="11"/>
  <c r="P15" i="11" s="1"/>
  <c r="L15" i="11"/>
  <c r="N15" i="11"/>
  <c r="I16" i="11"/>
  <c r="L16" i="11"/>
  <c r="N16" i="11"/>
  <c r="P16" i="11"/>
  <c r="I17" i="11"/>
  <c r="L17" i="11"/>
  <c r="N17" i="11"/>
  <c r="I18" i="11"/>
  <c r="L18" i="11"/>
  <c r="N18" i="11"/>
  <c r="I19" i="11"/>
  <c r="P19" i="11" s="1"/>
  <c r="L19" i="11"/>
  <c r="N19" i="11"/>
  <c r="I20" i="11"/>
  <c r="L20" i="11"/>
  <c r="N20" i="11"/>
  <c r="I21" i="11"/>
  <c r="L21" i="11"/>
  <c r="N21" i="11"/>
  <c r="I22" i="11"/>
  <c r="L22" i="11"/>
  <c r="N22" i="11"/>
  <c r="I23" i="11"/>
  <c r="L23" i="11"/>
  <c r="P23" i="11" s="1"/>
  <c r="N23" i="11"/>
  <c r="I24" i="11"/>
  <c r="P24" i="11" s="1"/>
  <c r="L24" i="11"/>
  <c r="N24" i="11"/>
  <c r="I25" i="11"/>
  <c r="P25" i="11" s="1"/>
  <c r="L25" i="11"/>
  <c r="N25" i="11"/>
  <c r="I26" i="11"/>
  <c r="P26" i="11" s="1"/>
  <c r="L26" i="11"/>
  <c r="N26" i="11"/>
  <c r="I27" i="11"/>
  <c r="L27" i="11"/>
  <c r="N27" i="11"/>
  <c r="I28" i="11"/>
  <c r="L28" i="11"/>
  <c r="N28" i="11"/>
  <c r="I32" i="11"/>
  <c r="L32" i="11"/>
  <c r="N32" i="11"/>
  <c r="P32" i="11" s="1"/>
  <c r="I33" i="11"/>
  <c r="L33" i="11"/>
  <c r="N33" i="11"/>
  <c r="I34" i="11"/>
  <c r="L34" i="11"/>
  <c r="N34" i="11"/>
  <c r="I35" i="11"/>
  <c r="P35" i="11" s="1"/>
  <c r="L35" i="11"/>
  <c r="N35" i="11"/>
  <c r="I36" i="11"/>
  <c r="P36" i="11" s="1"/>
  <c r="L36" i="11"/>
  <c r="N36" i="11"/>
  <c r="I37" i="11"/>
  <c r="L37" i="11"/>
  <c r="N37" i="11"/>
  <c r="I38" i="11"/>
  <c r="L38" i="11"/>
  <c r="N38" i="11"/>
  <c r="I39" i="11"/>
  <c r="L39" i="11"/>
  <c r="N39" i="11"/>
  <c r="I40" i="11"/>
  <c r="P40" i="11" s="1"/>
  <c r="L40" i="11"/>
  <c r="N40" i="11"/>
  <c r="I41" i="11"/>
  <c r="P41" i="11" s="1"/>
  <c r="L41" i="11"/>
  <c r="N41" i="11"/>
  <c r="I42" i="11"/>
  <c r="L42" i="11"/>
  <c r="N42" i="11"/>
  <c r="I43" i="11"/>
  <c r="L43" i="11"/>
  <c r="N43" i="11"/>
  <c r="I44" i="11"/>
  <c r="L44" i="11"/>
  <c r="N44" i="11"/>
  <c r="I45" i="11"/>
  <c r="L45" i="11"/>
  <c r="N45" i="11"/>
  <c r="P45" i="11"/>
  <c r="I46" i="11"/>
  <c r="L46" i="11"/>
  <c r="N46" i="11"/>
  <c r="I47" i="11"/>
  <c r="L47" i="11"/>
  <c r="N47" i="11"/>
  <c r="I48" i="11"/>
  <c r="L48" i="11"/>
  <c r="N48" i="11"/>
  <c r="I49" i="11"/>
  <c r="L49" i="11"/>
  <c r="N49" i="11"/>
  <c r="I50" i="11"/>
  <c r="L50" i="11"/>
  <c r="N50" i="11"/>
  <c r="P50" i="11"/>
  <c r="I51" i="11"/>
  <c r="L51" i="11"/>
  <c r="N51" i="11"/>
  <c r="P51" i="11"/>
  <c r="I52" i="11"/>
  <c r="L52" i="11"/>
  <c r="N52" i="11"/>
  <c r="P52" i="11"/>
  <c r="I53" i="11"/>
  <c r="L53" i="11"/>
  <c r="N53" i="11"/>
  <c r="I54" i="11"/>
  <c r="L54" i="11"/>
  <c r="N54" i="11"/>
  <c r="I59" i="11"/>
  <c r="L59" i="11"/>
  <c r="N59" i="11"/>
  <c r="I60" i="11"/>
  <c r="L60" i="11"/>
  <c r="N60" i="11"/>
  <c r="I61" i="11"/>
  <c r="L61" i="11"/>
  <c r="N61" i="11"/>
  <c r="I62" i="11"/>
  <c r="P62" i="11" s="1"/>
  <c r="L62" i="11"/>
  <c r="N62" i="11"/>
  <c r="I63" i="11"/>
  <c r="L63" i="11"/>
  <c r="N63" i="11"/>
  <c r="I64" i="11"/>
  <c r="L64" i="11"/>
  <c r="N64" i="11"/>
  <c r="I65" i="11"/>
  <c r="L65" i="11"/>
  <c r="N65" i="11"/>
  <c r="I66" i="11"/>
  <c r="L66" i="11"/>
  <c r="N66" i="11"/>
  <c r="I67" i="11"/>
  <c r="P67" i="11" s="1"/>
  <c r="L67" i="11"/>
  <c r="N67" i="11"/>
  <c r="I68" i="11"/>
  <c r="L68" i="11"/>
  <c r="N68" i="11"/>
  <c r="I69" i="11"/>
  <c r="L69" i="11"/>
  <c r="N69" i="11"/>
  <c r="I70" i="11"/>
  <c r="L70" i="11"/>
  <c r="N70" i="11"/>
  <c r="I71" i="11"/>
  <c r="P71" i="11" s="1"/>
  <c r="L71" i="11"/>
  <c r="N71" i="11"/>
  <c r="I72" i="11"/>
  <c r="P72" i="11" s="1"/>
  <c r="L72" i="11"/>
  <c r="N72" i="11"/>
  <c r="I73" i="11"/>
  <c r="P73" i="11" s="1"/>
  <c r="L73" i="11"/>
  <c r="N73" i="11"/>
  <c r="I74" i="11"/>
  <c r="L74" i="11"/>
  <c r="N74" i="11"/>
  <c r="I75" i="11"/>
  <c r="L75" i="11"/>
  <c r="N75" i="11"/>
  <c r="I76" i="11"/>
  <c r="L76" i="11"/>
  <c r="N76" i="11"/>
  <c r="I77" i="11"/>
  <c r="P77" i="11" s="1"/>
  <c r="L77" i="11"/>
  <c r="N77" i="11"/>
  <c r="I78" i="11"/>
  <c r="P78" i="11" s="1"/>
  <c r="L78" i="11"/>
  <c r="N78" i="11"/>
  <c r="I79" i="11"/>
  <c r="L79" i="11"/>
  <c r="N79" i="11"/>
  <c r="I80" i="11"/>
  <c r="L80" i="11"/>
  <c r="N80" i="11"/>
  <c r="I84" i="11"/>
  <c r="L84" i="11"/>
  <c r="N84" i="11"/>
  <c r="I85" i="11"/>
  <c r="P85" i="11" s="1"/>
  <c r="L85" i="11"/>
  <c r="N85" i="11"/>
  <c r="I86" i="11"/>
  <c r="L86" i="11"/>
  <c r="N86" i="11"/>
  <c r="I87" i="11"/>
  <c r="L87" i="11"/>
  <c r="N87" i="11"/>
  <c r="I88" i="11"/>
  <c r="L88" i="11"/>
  <c r="N88" i="11"/>
  <c r="I89" i="11"/>
  <c r="L89" i="11"/>
  <c r="P89" i="11" s="1"/>
  <c r="N89" i="11"/>
  <c r="I90" i="11"/>
  <c r="L90" i="11"/>
  <c r="N90" i="11"/>
  <c r="I91" i="11"/>
  <c r="P91" i="11" s="1"/>
  <c r="L91" i="11"/>
  <c r="N91" i="11"/>
  <c r="I92" i="11"/>
  <c r="L92" i="11"/>
  <c r="P92" i="11" s="1"/>
  <c r="N92" i="11"/>
  <c r="I93" i="11"/>
  <c r="L93" i="11"/>
  <c r="N93" i="11"/>
  <c r="I94" i="11"/>
  <c r="L94" i="11"/>
  <c r="P94" i="11" s="1"/>
  <c r="N94" i="11"/>
  <c r="I95" i="11"/>
  <c r="L95" i="11"/>
  <c r="N95" i="11"/>
  <c r="P95" i="11"/>
  <c r="I96" i="11"/>
  <c r="L96" i="11"/>
  <c r="N96" i="11"/>
  <c r="P96" i="11"/>
  <c r="I97" i="11"/>
  <c r="L97" i="11"/>
  <c r="N97" i="11"/>
  <c r="P97" i="11" s="1"/>
  <c r="I98" i="11"/>
  <c r="P98" i="11" s="1"/>
  <c r="L98" i="11"/>
  <c r="N98" i="11"/>
  <c r="I99" i="11"/>
  <c r="L99" i="11"/>
  <c r="P99" i="11" s="1"/>
  <c r="N99" i="11"/>
  <c r="I100" i="11"/>
  <c r="L100" i="11"/>
  <c r="N100" i="11"/>
  <c r="I101" i="11"/>
  <c r="L101" i="11"/>
  <c r="N101" i="11"/>
  <c r="P101" i="11" s="1"/>
  <c r="I102" i="11"/>
  <c r="P102" i="11" s="1"/>
  <c r="L102" i="11"/>
  <c r="N102" i="11"/>
  <c r="I103" i="11"/>
  <c r="L103" i="11"/>
  <c r="N103" i="11"/>
  <c r="I104" i="11"/>
  <c r="L104" i="11"/>
  <c r="N104" i="11"/>
  <c r="I105" i="11"/>
  <c r="L105" i="11"/>
  <c r="N105" i="11"/>
  <c r="P105" i="11"/>
  <c r="I106" i="11"/>
  <c r="L106" i="11"/>
  <c r="N106" i="11"/>
  <c r="P106" i="11"/>
  <c r="AE164" i="10"/>
  <c r="I166" i="10"/>
  <c r="L166" i="10"/>
  <c r="N166" i="10"/>
  <c r="I167" i="10"/>
  <c r="L167" i="10"/>
  <c r="N167" i="10"/>
  <c r="I168" i="10"/>
  <c r="L168" i="10"/>
  <c r="N168" i="10"/>
  <c r="I169" i="10"/>
  <c r="P169" i="10" s="1"/>
  <c r="L169" i="10"/>
  <c r="N169" i="10"/>
  <c r="I170" i="10"/>
  <c r="L170" i="10"/>
  <c r="N170" i="10"/>
  <c r="I171" i="10"/>
  <c r="L171" i="10"/>
  <c r="N171" i="10"/>
  <c r="I172" i="10"/>
  <c r="L172" i="10"/>
  <c r="N172" i="10"/>
  <c r="I173" i="10"/>
  <c r="L173" i="10"/>
  <c r="N173" i="10"/>
  <c r="I174" i="10"/>
  <c r="P174" i="10" s="1"/>
  <c r="L174" i="10"/>
  <c r="N174" i="10"/>
  <c r="I175" i="10"/>
  <c r="L175" i="10"/>
  <c r="N175" i="10"/>
  <c r="I176" i="10"/>
  <c r="L176" i="10"/>
  <c r="N176" i="10"/>
  <c r="I177" i="10"/>
  <c r="L177" i="10"/>
  <c r="N177" i="10"/>
  <c r="I178" i="10"/>
  <c r="L178" i="10"/>
  <c r="N178" i="10"/>
  <c r="I179" i="10"/>
  <c r="L179" i="10"/>
  <c r="N179" i="10"/>
  <c r="I180" i="10"/>
  <c r="P180" i="10" s="1"/>
  <c r="L180" i="10"/>
  <c r="N180" i="10"/>
  <c r="I181" i="10"/>
  <c r="L181" i="10"/>
  <c r="N181" i="10"/>
  <c r="I182" i="10"/>
  <c r="P182" i="10" s="1"/>
  <c r="L182" i="10"/>
  <c r="N182" i="10"/>
  <c r="I183" i="10"/>
  <c r="L183" i="10"/>
  <c r="N183" i="10"/>
  <c r="I184" i="10"/>
  <c r="L184" i="10"/>
  <c r="N184" i="10"/>
  <c r="B25" i="5"/>
  <c r="B24" i="5"/>
  <c r="B23" i="5"/>
  <c r="B22" i="5"/>
  <c r="B21" i="5"/>
  <c r="P179" i="10" l="1"/>
  <c r="P175" i="10"/>
  <c r="P170" i="10"/>
  <c r="P177" i="10"/>
  <c r="P184" i="10"/>
  <c r="P176" i="10"/>
  <c r="P172" i="10"/>
  <c r="P171" i="10"/>
  <c r="P167" i="10"/>
  <c r="P104" i="11"/>
  <c r="P100" i="11"/>
  <c r="P93" i="11"/>
  <c r="P79" i="11"/>
  <c r="P68" i="11"/>
  <c r="P64" i="11"/>
  <c r="P49" i="11"/>
  <c r="P28" i="11"/>
  <c r="P21" i="11"/>
  <c r="P75" i="11"/>
  <c r="P17" i="11"/>
  <c r="P10" i="11"/>
  <c r="P183" i="10"/>
  <c r="P173" i="10"/>
  <c r="P34" i="11"/>
  <c r="P63" i="11"/>
  <c r="P20" i="11"/>
  <c r="P13" i="11"/>
  <c r="P103" i="11"/>
  <c r="P74" i="11"/>
  <c r="P59" i="11"/>
  <c r="P48" i="11"/>
  <c r="P44" i="11"/>
  <c r="P37" i="11"/>
  <c r="P27" i="11"/>
  <c r="P168" i="10"/>
  <c r="P88" i="11"/>
  <c r="P84" i="11"/>
  <c r="P66" i="11"/>
  <c r="P54" i="11"/>
  <c r="P47" i="11"/>
  <c r="P87" i="11"/>
  <c r="P178" i="10"/>
  <c r="P90" i="11"/>
  <c r="P86" i="11"/>
  <c r="P76" i="11"/>
  <c r="P69" i="11"/>
  <c r="P61" i="11"/>
  <c r="P39" i="11"/>
  <c r="P18" i="11"/>
  <c r="P46" i="11"/>
  <c r="P42" i="11"/>
  <c r="G126" i="10"/>
  <c r="P33" i="11"/>
  <c r="P80" i="11"/>
  <c r="P38" i="11"/>
  <c r="L185" i="10"/>
  <c r="K83" i="11" s="1"/>
  <c r="L83" i="11" s="1"/>
  <c r="L107" i="11" s="1"/>
  <c r="P43" i="11"/>
  <c r="P53" i="11"/>
  <c r="P22" i="11"/>
  <c r="P60" i="11"/>
  <c r="P166" i="10"/>
  <c r="P65" i="11"/>
  <c r="P181" i="10"/>
  <c r="P70" i="11"/>
  <c r="N185" i="10"/>
  <c r="M83" i="11" s="1"/>
  <c r="N83" i="11" s="1"/>
  <c r="N107" i="11" s="1"/>
  <c r="AE3" i="10"/>
  <c r="AD3" i="10"/>
  <c r="D13" i="5"/>
  <c r="D25" i="5"/>
  <c r="D24" i="5"/>
  <c r="D23" i="5"/>
  <c r="D22" i="5"/>
  <c r="D21" i="5"/>
  <c r="D12" i="5"/>
  <c r="D11" i="5"/>
  <c r="K6" i="3"/>
  <c r="K23" i="3"/>
  <c r="K24" i="3"/>
  <c r="K25" i="3"/>
  <c r="K36" i="3"/>
  <c r="G23" i="10" l="1"/>
  <c r="M31" i="11"/>
  <c r="N31" i="11" s="1"/>
  <c r="N55" i="11" s="1"/>
  <c r="D3" i="5"/>
  <c r="K31" i="11"/>
  <c r="L31" i="11" s="1"/>
  <c r="L55" i="11" s="1"/>
  <c r="C3" i="5"/>
  <c r="AE126" i="10"/>
  <c r="G48" i="10" l="1"/>
  <c r="AE23" i="10"/>
  <c r="G148" i="10"/>
  <c r="G24" i="10"/>
  <c r="G25" i="10"/>
  <c r="G49" i="10"/>
  <c r="AE48" i="10" l="1"/>
  <c r="AC59" i="10"/>
  <c r="P185" i="10"/>
  <c r="AC9" i="10"/>
  <c r="AC64" i="10"/>
  <c r="AC33" i="10"/>
  <c r="AC111" i="10"/>
  <c r="AC142" i="10"/>
  <c r="AC143" i="10"/>
  <c r="AC137" i="10"/>
  <c r="AC118" i="10"/>
  <c r="AC38" i="10"/>
  <c r="AC112" i="10"/>
  <c r="AC117" i="10"/>
  <c r="AC145" i="10"/>
  <c r="AB31" i="10"/>
  <c r="AB32" i="10" s="1"/>
  <c r="AC31" i="10"/>
  <c r="AC138" i="10"/>
  <c r="AC135" i="10"/>
  <c r="AA135" i="10"/>
  <c r="AA136" i="10" s="1"/>
  <c r="AC5" i="10"/>
  <c r="AB5" i="10"/>
  <c r="AA57" i="10"/>
  <c r="AA58" i="10" s="1"/>
  <c r="AC57" i="10"/>
  <c r="AC35" i="10"/>
  <c r="AB6" i="10"/>
  <c r="AC6" i="10"/>
  <c r="AC37" i="10"/>
  <c r="AC39" i="10"/>
  <c r="AA109" i="10"/>
  <c r="AA110" i="10" s="1"/>
  <c r="AC109" i="10"/>
  <c r="AC119" i="10"/>
  <c r="AC36" i="10"/>
  <c r="AC8" i="10"/>
  <c r="AC144" i="10"/>
  <c r="AC60" i="10"/>
  <c r="G147" i="10"/>
  <c r="G22" i="10"/>
  <c r="G125" i="10"/>
  <c r="AE25" i="10"/>
  <c r="AE24" i="10"/>
  <c r="AE148" i="10"/>
  <c r="G80" i="10"/>
  <c r="AE49" i="10"/>
  <c r="M58" i="11"/>
  <c r="N58" i="11" s="1"/>
  <c r="AC146" i="10" l="1"/>
  <c r="AB7" i="10"/>
  <c r="AD124" i="10"/>
  <c r="AC124" i="10"/>
  <c r="AD47" i="10"/>
  <c r="AD79" i="10"/>
  <c r="AC47" i="10"/>
  <c r="K58" i="11"/>
  <c r="L58" i="11" s="1"/>
  <c r="AC79" i="10"/>
  <c r="AD51" i="10"/>
  <c r="AE51" i="10"/>
  <c r="AC51" i="10" s="1"/>
  <c r="I185" i="10"/>
  <c r="H83" i="11" s="1"/>
  <c r="I83" i="11" s="1"/>
  <c r="AC21" i="10"/>
  <c r="AD146" i="10"/>
  <c r="AE22" i="10"/>
  <c r="AE27" i="10" s="1"/>
  <c r="AC27" i="10" s="1"/>
  <c r="M8" i="11"/>
  <c r="N8" i="11" s="1"/>
  <c r="AD82" i="10"/>
  <c r="M6" i="11"/>
  <c r="N6" i="11" s="1"/>
  <c r="M7" i="11"/>
  <c r="N7" i="11" s="1"/>
  <c r="P83" i="11" l="1"/>
  <c r="P107" i="11" s="1"/>
  <c r="I107" i="11"/>
  <c r="AE125" i="10"/>
  <c r="AE128" i="10" s="1"/>
  <c r="AC128" i="10" s="1"/>
  <c r="K7" i="11"/>
  <c r="L7" i="11" s="1"/>
  <c r="AD128" i="10"/>
  <c r="AE147" i="10"/>
  <c r="AE150" i="10" s="1"/>
  <c r="AC150" i="10" s="1"/>
  <c r="AD150" i="10"/>
  <c r="K8" i="11"/>
  <c r="L8" i="11" s="1"/>
  <c r="AE80" i="10"/>
  <c r="AE82" i="10" s="1"/>
  <c r="AC82" i="10" s="1"/>
  <c r="K6" i="11"/>
  <c r="L6" i="11" s="1"/>
  <c r="M57" i="11"/>
  <c r="N57" i="11" s="1"/>
  <c r="N81" i="11" s="1"/>
  <c r="M5" i="11" s="1"/>
  <c r="N5" i="11" s="1"/>
  <c r="N29" i="11" s="1"/>
  <c r="D2" i="5" s="1"/>
  <c r="D12" i="3" s="1"/>
  <c r="H7" i="11" l="1"/>
  <c r="I7" i="11" s="1"/>
  <c r="P7" i="11" s="1"/>
  <c r="B3" i="5"/>
  <c r="F3" i="5" s="1"/>
  <c r="D34" i="3" s="1"/>
  <c r="K34" i="3" s="1"/>
  <c r="H31" i="11"/>
  <c r="I31" i="11" s="1"/>
  <c r="H58" i="11"/>
  <c r="I58" i="11" s="1"/>
  <c r="P58" i="11" s="1"/>
  <c r="K12" i="3"/>
  <c r="AD27" i="10"/>
  <c r="K57" i="11"/>
  <c r="L57" i="11" s="1"/>
  <c r="L81" i="11" s="1"/>
  <c r="K5" i="11" s="1"/>
  <c r="L5" i="11" s="1"/>
  <c r="L29" i="11" s="1"/>
  <c r="C2" i="5" s="1"/>
  <c r="D8" i="3" s="1"/>
  <c r="D9" i="3" l="1"/>
  <c r="D19" i="3" s="1"/>
  <c r="K19" i="3" s="1"/>
  <c r="I55" i="11"/>
  <c r="P31" i="11"/>
  <c r="P55" i="11" s="1"/>
  <c r="H6" i="11"/>
  <c r="I6" i="11" s="1"/>
  <c r="P6" i="11" s="1"/>
  <c r="H8" i="11"/>
  <c r="I8" i="11" s="1"/>
  <c r="P8" i="11" s="1"/>
  <c r="D10" i="3"/>
  <c r="K10" i="3" s="1"/>
  <c r="K8" i="3"/>
  <c r="D18" i="3" l="1"/>
  <c r="D15" i="3"/>
  <c r="K15" i="3" s="1"/>
  <c r="D11" i="3"/>
  <c r="D20" i="3"/>
  <c r="K20" i="3" s="1"/>
  <c r="K18" i="3"/>
  <c r="D22" i="3" l="1"/>
  <c r="K22" i="3" s="1"/>
  <c r="D21" i="3"/>
  <c r="K21" i="3" s="1"/>
  <c r="D14" i="3"/>
  <c r="K14" i="3" s="1"/>
  <c r="D13" i="3"/>
  <c r="K11" i="3"/>
  <c r="K13" i="3" l="1"/>
  <c r="AD21" i="10" l="1"/>
  <c r="H57" i="11" l="1"/>
  <c r="I57" i="11" s="1"/>
  <c r="I81" i="11" l="1"/>
  <c r="H5" i="11" s="1"/>
  <c r="I5" i="11" s="1"/>
  <c r="P57" i="11"/>
  <c r="P81" i="11" s="1"/>
  <c r="P5" i="11" l="1"/>
  <c r="P29" i="11" s="1"/>
  <c r="I29" i="11"/>
  <c r="B2" i="5" s="1"/>
  <c r="D5" i="3" l="1"/>
  <c r="F2" i="5"/>
  <c r="D7" i="3" l="1"/>
  <c r="D16" i="3" s="1"/>
  <c r="K5" i="3"/>
  <c r="D17" i="3" l="1"/>
  <c r="K17" i="3" s="1"/>
  <c r="K7" i="3"/>
  <c r="K16" i="3" l="1"/>
  <c r="D26" i="3"/>
  <c r="K26" i="3" l="1"/>
  <c r="D28" i="3"/>
  <c r="K28" i="3" s="1"/>
  <c r="D27" i="3"/>
  <c r="K27" i="3" l="1"/>
  <c r="L29" i="3"/>
  <c r="K29" i="3" l="1"/>
  <c r="D30" i="3" l="1"/>
  <c r="K30" i="3" s="1"/>
  <c r="D31" i="3" s="1"/>
  <c r="D32" i="3" s="1"/>
  <c r="K32" i="3" s="1"/>
  <c r="D33" i="3" l="1"/>
  <c r="K31" i="3"/>
  <c r="K37" i="3" s="1"/>
  <c r="C41" i="3" l="1"/>
  <c r="D37" i="3"/>
  <c r="C42" i="3" s="1"/>
</calcChain>
</file>

<file path=xl/sharedStrings.xml><?xml version="1.0" encoding="utf-8"?>
<sst xmlns="http://schemas.openxmlformats.org/spreadsheetml/2006/main" count="938" uniqueCount="456">
  <si>
    <t>단위</t>
    <phoneticPr fontId="2" type="noConversion"/>
  </si>
  <si>
    <t>수량</t>
    <phoneticPr fontId="2" type="noConversion"/>
  </si>
  <si>
    <t xml:space="preserve"> </t>
    <phoneticPr fontId="2" type="noConversion"/>
  </si>
  <si>
    <t xml:space="preserve"> </t>
    <phoneticPr fontId="2" type="noConversion"/>
  </si>
  <si>
    <t>원 가 계 산 서</t>
    <phoneticPr fontId="2" type="noConversion"/>
  </si>
  <si>
    <t>비 목</t>
    <phoneticPr fontId="2" type="noConversion"/>
  </si>
  <si>
    <t>구  분</t>
    <phoneticPr fontId="2" type="noConversion"/>
  </si>
  <si>
    <t>금 액</t>
    <phoneticPr fontId="2" type="noConversion"/>
  </si>
  <si>
    <t xml:space="preserve"> </t>
    <phoneticPr fontId="2" type="noConversion"/>
  </si>
  <si>
    <t>노무비</t>
    <phoneticPr fontId="2" type="noConversion"/>
  </si>
  <si>
    <t>경비</t>
    <phoneticPr fontId="2" type="noConversion"/>
  </si>
  <si>
    <t>재료비</t>
    <phoneticPr fontId="2" type="noConversion"/>
  </si>
  <si>
    <t>계</t>
    <phoneticPr fontId="2" type="noConversion"/>
  </si>
  <si>
    <t>총 급 액</t>
    <phoneticPr fontId="2" type="noConversion"/>
  </si>
  <si>
    <t>*(공종별 노임 적용율(%))*</t>
    <phoneticPr fontId="2" type="noConversion"/>
  </si>
  <si>
    <t>적용율(%)</t>
    <phoneticPr fontId="2" type="noConversion"/>
  </si>
  <si>
    <t>소수자릿수</t>
    <phoneticPr fontId="2" type="noConversion"/>
  </si>
  <si>
    <t>끝자리</t>
    <phoneticPr fontId="2" type="noConversion"/>
  </si>
  <si>
    <t>소모잡자재(%)</t>
    <phoneticPr fontId="2" type="noConversion"/>
  </si>
  <si>
    <t>방폭할증(%)</t>
    <phoneticPr fontId="2" type="noConversion"/>
  </si>
  <si>
    <t>고소할증(%)</t>
    <phoneticPr fontId="2" type="noConversion"/>
  </si>
  <si>
    <t>공구손료(%)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</si>
  <si>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</si>
  <si>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</si>
  <si>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</si>
  <si>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</si>
  <si>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</si>
  <si>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</si>
  <si>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</si>
  <si>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</si>
  <si>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</si>
  <si>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</si>
  <si>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</si>
  <si>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</si>
  <si>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</si>
  <si>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구  성  비</t>
    <phoneticPr fontId="2" type="noConversion"/>
  </si>
  <si>
    <t>재 료 비</t>
    <phoneticPr fontId="2" type="noConversion"/>
  </si>
  <si>
    <t>순</t>
    <phoneticPr fontId="2" type="noConversion"/>
  </si>
  <si>
    <t>노 무 비</t>
    <phoneticPr fontId="2" type="noConversion"/>
  </si>
  <si>
    <t>공</t>
    <phoneticPr fontId="2" type="noConversion"/>
  </si>
  <si>
    <t>경</t>
    <phoneticPr fontId="2" type="noConversion"/>
  </si>
  <si>
    <t>사</t>
    <phoneticPr fontId="2" type="noConversion"/>
  </si>
  <si>
    <t>비</t>
    <phoneticPr fontId="2" type="noConversion"/>
  </si>
  <si>
    <t>1.</t>
    <phoneticPr fontId="2" type="noConversion"/>
  </si>
  <si>
    <t>3.</t>
    <phoneticPr fontId="2" type="noConversion"/>
  </si>
  <si>
    <t>** 반드시 다음 사항을 숙지하신 다음 수정 작업을 하십시오 **</t>
    <phoneticPr fontId="2" type="noConversion"/>
  </si>
  <si>
    <t>4.</t>
    <phoneticPr fontId="2" type="noConversion"/>
  </si>
  <si>
    <t xml:space="preserve">a)표지와 원가 -&gt; 총괄표 -&gt; 내역서 -&gt;일위대가와 합산자재 -&gt;단가조사서 를 참조하고 </t>
    <phoneticPr fontId="2" type="noConversion"/>
  </si>
  <si>
    <t>2.</t>
    <phoneticPr fontId="2" type="noConversion"/>
  </si>
  <si>
    <t>5.</t>
    <phoneticPr fontId="2" type="noConversion"/>
  </si>
  <si>
    <t>6.</t>
    <phoneticPr fontId="2" type="noConversion"/>
  </si>
  <si>
    <t xml:space="preserve">   그룹은 견적 프로그램에서 엑셀파일이 만들어질때 지정됩니다.</t>
    <phoneticPr fontId="2" type="noConversion"/>
  </si>
  <si>
    <t>번호</t>
    <phoneticPr fontId="2" type="noConversion"/>
  </si>
  <si>
    <t>번호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</si>
  <si>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</si>
  <si>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</si>
  <si>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</si>
  <si>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 xml:space="preserve"> </t>
    <phoneticPr fontId="2" type="noConversion"/>
  </si>
  <si>
    <t>노임 계산 정보</t>
    <phoneticPr fontId="2" type="noConversion"/>
  </si>
  <si>
    <t>노임계</t>
    <phoneticPr fontId="2" type="noConversion"/>
  </si>
  <si>
    <t>전체(%)</t>
    <phoneticPr fontId="2" type="noConversion"/>
  </si>
  <si>
    <t>공종별(%)</t>
    <phoneticPr fontId="2" type="noConversion"/>
  </si>
  <si>
    <t>노임 소수</t>
    <phoneticPr fontId="2" type="noConversion"/>
  </si>
  <si>
    <t>부속재 및 손료</t>
    <phoneticPr fontId="2" type="noConversion"/>
  </si>
  <si>
    <t>소모재</t>
    <phoneticPr fontId="2" type="noConversion"/>
  </si>
  <si>
    <t>노임계</t>
    <phoneticPr fontId="2" type="noConversion"/>
  </si>
  <si>
    <t>자재계</t>
    <phoneticPr fontId="2" type="noConversion"/>
  </si>
  <si>
    <t>*(그룹별 자재 단가 추가 할증)*</t>
    <phoneticPr fontId="2" type="noConversion"/>
  </si>
  <si>
    <t>Cable(CAB) 할증(%)</t>
    <phoneticPr fontId="2" type="noConversion"/>
  </si>
  <si>
    <t>Wire (WIR) 할증(%)</t>
    <phoneticPr fontId="2" type="noConversion"/>
  </si>
  <si>
    <t>제 4그룹   할증(%)</t>
    <phoneticPr fontId="2" type="noConversion"/>
  </si>
  <si>
    <t>제 5그룹   할증(%)</t>
    <phoneticPr fontId="2" type="noConversion"/>
  </si>
  <si>
    <t>Pipe (PIP) 할증(%)</t>
    <phoneticPr fontId="2" type="noConversion"/>
  </si>
  <si>
    <t>적용율(%)/100</t>
    <phoneticPr fontId="2" type="noConversion"/>
  </si>
  <si>
    <t>금액</t>
    <phoneticPr fontId="2" type="noConversion"/>
  </si>
  <si>
    <t>요율</t>
    <phoneticPr fontId="2" type="noConversion"/>
  </si>
  <si>
    <t>수량</t>
    <phoneticPr fontId="2" type="noConversion"/>
  </si>
  <si>
    <t>끝자리 맞추기</t>
    <phoneticPr fontId="2" type="noConversion"/>
  </si>
  <si>
    <t>이윤</t>
    <phoneticPr fontId="2" type="noConversion"/>
  </si>
  <si>
    <t>공사명:</t>
    <phoneticPr fontId="2" type="noConversion"/>
  </si>
  <si>
    <t>속성이 숫자인 셀을 삭제할 때는 반드시 'Delete' 키를 사용하십시오.</t>
    <phoneticPr fontId="2" type="noConversion"/>
  </si>
  <si>
    <t>**주의:'Space Bar' 로 지웠을 때는 '#Value' Error가 발생됩니다.</t>
    <phoneticPr fontId="2" type="noConversion"/>
  </si>
  <si>
    <t>일위대가(을지)는 소수점 처리 때문에 셀 속성을 '일반'으로 하였습니다.(소수점 능동 처리)</t>
    <phoneticPr fontId="2" type="noConversion"/>
  </si>
  <si>
    <t>**참고: (수량*단가)의 결과는 소수 한자리, 금액을 취합한 소계는 1원 이하 절사입니다.</t>
    <phoneticPr fontId="2" type="noConversion"/>
  </si>
  <si>
    <t>내역서에서는 수량에만 셀 속성을 '일반'으로 하였습니다.(소수점 능동 처리)</t>
    <phoneticPr fontId="2" type="noConversion"/>
  </si>
  <si>
    <t>단가수정은 '단가조사서'시트 에서 하십시오.</t>
    <phoneticPr fontId="2" type="noConversion"/>
  </si>
  <si>
    <t xml:space="preserve">   있으므로 단가조사서의 결정단가를 수정하면 전체 금액이 갱신됩니다.</t>
    <phoneticPr fontId="2" type="noConversion"/>
  </si>
  <si>
    <t xml:space="preserve">   **주의: 금액란은 공식이 걸려있으므로 조심하여 수정하십시오.</t>
    <phoneticPr fontId="2" type="noConversion"/>
  </si>
  <si>
    <t>b)전체 자재를 일정 요율(%)로 변경할 때는 옵션시트의 자재 적용율을 조정하면 됩니다.</t>
    <phoneticPr fontId="2" type="noConversion"/>
  </si>
  <si>
    <t>노임 단가는 '단가조사서'시트에서 품셈은 '노임근거'시트에서 수정하십시오.</t>
    <phoneticPr fontId="2" type="noConversion"/>
  </si>
  <si>
    <t>a)전체 노임을 일정 요율(%)로 변경할 때는 '옵션시트'의 전체노임 적용율을 조정하면 됩니다.</t>
    <phoneticPr fontId="2" type="noConversion"/>
  </si>
  <si>
    <t>b)공종별로 노임을 수정하려면 '옵션시트'의 공종별 노임 적용율을 조정하면 됩니다.</t>
    <phoneticPr fontId="2" type="noConversion"/>
  </si>
  <si>
    <t>c)케이블 및 전선 자재 단가를 추가로 조정하려면 그룹별 자재 적용율을 조정하면 됩니다.</t>
    <phoneticPr fontId="2" type="noConversion"/>
  </si>
  <si>
    <t>겉표지의 모든 정보는 표지를 참조하였습니다.(정보 수정은 표지에서만 하시면 됩니다.)</t>
    <phoneticPr fontId="2" type="noConversion"/>
  </si>
  <si>
    <t>7.</t>
    <phoneticPr fontId="2" type="noConversion"/>
  </si>
  <si>
    <t>필수 :본 프로그램의 총 금액을 확인한 후 사용하십시오.</t>
    <phoneticPr fontId="2" type="noConversion"/>
  </si>
  <si>
    <t>8.</t>
    <phoneticPr fontId="2" type="noConversion"/>
  </si>
  <si>
    <t>본 파일의 내용을 인쇄할 경우, 미리보기를 통하여 페이지 절선을 확인 후 인쇄하십시오.</t>
    <phoneticPr fontId="2" type="noConversion"/>
  </si>
  <si>
    <t>페이지 절선이 맞지 않으면 다음을 참고하십시오.</t>
    <phoneticPr fontId="2" type="noConversion"/>
  </si>
  <si>
    <t>a. 해당시트의 셀 전체를 선택합니다.</t>
    <phoneticPr fontId="2" type="noConversion"/>
  </si>
  <si>
    <t>b. 행높이를 적절히 가감하면 페이지 절선을 맞출 수 있습니다.</t>
    <phoneticPr fontId="2" type="noConversion"/>
  </si>
  <si>
    <t>9.</t>
    <phoneticPr fontId="2" type="noConversion"/>
  </si>
  <si>
    <t>관급자재 Sheet가 해당이 없을 경우엔 삭제하십시오.</t>
    <phoneticPr fontId="2" type="noConversion"/>
  </si>
  <si>
    <t>10.</t>
    <phoneticPr fontId="2" type="noConversion"/>
  </si>
  <si>
    <t>CD관부속재(%)</t>
  </si>
  <si>
    <t>*(그룹별 노임 추가 할증)*</t>
  </si>
  <si>
    <t>적용율(%)</t>
  </si>
  <si>
    <t>자동부속재(전기)</t>
  </si>
  <si>
    <t>자동부속재(통신)</t>
  </si>
  <si>
    <t>배관부속재(%)</t>
  </si>
  <si>
    <t>일반배관재</t>
    <phoneticPr fontId="2" type="noConversion"/>
  </si>
  <si>
    <t>CD배관재</t>
    <phoneticPr fontId="2" type="noConversion"/>
  </si>
  <si>
    <t>일위대가소수</t>
    <phoneticPr fontId="2" type="noConversion"/>
  </si>
  <si>
    <t>전체자재 적용율(%)(공종/일위대가)</t>
    <phoneticPr fontId="2" type="noConversion"/>
  </si>
  <si>
    <t>전체노임 적용율(%)(공종)</t>
    <phoneticPr fontId="2" type="noConversion"/>
  </si>
  <si>
    <t>전체노임 적용율(%)(일위대가)</t>
    <phoneticPr fontId="2" type="noConversion"/>
  </si>
  <si>
    <t>연속견적가로형식</t>
  </si>
  <si>
    <t>금액조정이 안되나요?</t>
    <phoneticPr fontId="2" type="noConversion"/>
  </si>
  <si>
    <t>이지테크에서 변환할 때 2번 옵션을 지정하여 다시 해보세요</t>
    <phoneticPr fontId="2" type="noConversion"/>
  </si>
  <si>
    <t>시트를 삭제할 때 에러가 뜨면 1번 옵션으로 하면 됩니다.</t>
    <phoneticPr fontId="2" type="noConversion"/>
  </si>
  <si>
    <t>2번 옵션으로 변환했을 때에는 결과값이 다를 수 있습니다.</t>
    <phoneticPr fontId="2" type="noConversion"/>
  </si>
  <si>
    <t>2.전등설비공사</t>
  </si>
  <si>
    <t>3.전열설비공사</t>
  </si>
  <si>
    <t>4.냉난방설비공사</t>
  </si>
  <si>
    <t>1-1.전력인입</t>
  </si>
  <si>
    <t>1-2.전력간선</t>
  </si>
  <si>
    <t>5-1-2.전력간선</t>
  </si>
  <si>
    <t>3913170610034966</t>
  </si>
  <si>
    <t>경질비닐전선관</t>
  </si>
  <si>
    <t>HI 22 mm</t>
  </si>
  <si>
    <t>m</t>
  </si>
  <si>
    <t>3913170610034970</t>
  </si>
  <si>
    <t>HI 54 mm</t>
  </si>
  <si>
    <t>3913170610035664</t>
  </si>
  <si>
    <t>합성수지제 가요전선관</t>
  </si>
  <si>
    <t>CD-난연성 16㎜</t>
  </si>
  <si>
    <t>3913170610045634</t>
  </si>
  <si>
    <t>파상형 폴리에틸렌 전선관</t>
  </si>
  <si>
    <t>65㎜</t>
  </si>
  <si>
    <t>3913170620174410</t>
  </si>
  <si>
    <t>1종금속제가요전선관</t>
  </si>
  <si>
    <t>16 mm 일반-비방수</t>
  </si>
  <si>
    <t>3913170620174414</t>
  </si>
  <si>
    <t>42 mm 일반-비방수</t>
  </si>
  <si>
    <t>3913170620174422</t>
  </si>
  <si>
    <t>16 mm 일반-방수</t>
  </si>
  <si>
    <t>3913170620174423</t>
  </si>
  <si>
    <t>22 mm 일반-방수</t>
  </si>
  <si>
    <t>3913170620174472</t>
  </si>
  <si>
    <t>28 mm 고장력-방수</t>
  </si>
  <si>
    <t>3913170620174473</t>
  </si>
  <si>
    <t>36 mm 고장력-방수</t>
  </si>
  <si>
    <t>3912130810035750</t>
  </si>
  <si>
    <t>아우트렛박스</t>
  </si>
  <si>
    <t>8각 54㎜</t>
  </si>
  <si>
    <t>개</t>
  </si>
  <si>
    <t>3912130810035753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</si>
  <si>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</si>
  <si>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</si>
  <si>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</si>
  <si>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</si>
  <si>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</si>
  <si>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</si>
  <si>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3912130820174710</t>
  </si>
  <si>
    <t>아우트렛박스 커버</t>
  </si>
  <si>
    <t>커버, 8각, 평형</t>
  </si>
  <si>
    <t>3912130820174713</t>
  </si>
  <si>
    <t>커버, 4각, 평형</t>
  </si>
  <si>
    <t>3912130820174718</t>
  </si>
  <si>
    <t>커버, 4각,2개용S/W (오목)</t>
  </si>
  <si>
    <t>3913171221650789</t>
  </si>
  <si>
    <t>전선덕트</t>
  </si>
  <si>
    <t>알루미늄 150x100mm</t>
  </si>
  <si>
    <t>2612162922076727</t>
  </si>
  <si>
    <t>450/750V 내열비닐절연전선</t>
  </si>
  <si>
    <t>HFIX 1.78mm(2.5㎟)</t>
  </si>
  <si>
    <t>2612162922076728</t>
  </si>
  <si>
    <t>HFIX 2.25mm(4㎟)</t>
  </si>
  <si>
    <t>2612152420683696</t>
  </si>
  <si>
    <t>접지용비닐절연전선(F-GV)</t>
  </si>
  <si>
    <t>4㎟</t>
  </si>
  <si>
    <t>2612152420683697</t>
  </si>
  <si>
    <t>6㎟</t>
  </si>
  <si>
    <t>2612152420683698</t>
  </si>
  <si>
    <t>10㎟</t>
  </si>
  <si>
    <t>2612152420683699</t>
  </si>
  <si>
    <t>16㎟</t>
  </si>
  <si>
    <t>2612152420683700</t>
  </si>
  <si>
    <t>25㎟</t>
  </si>
  <si>
    <t>2612162920683888</t>
  </si>
  <si>
    <t>폴리에틸렌 난연케이블</t>
  </si>
  <si>
    <t>0.6/1kv F-CV 1C×35㎟</t>
  </si>
  <si>
    <t>2612162920683903</t>
  </si>
  <si>
    <t>0.6/1kv F-CV 2C×4㎟</t>
  </si>
  <si>
    <t>2612162920683904</t>
  </si>
  <si>
    <t>0.6/1kv F-CV 2C×6㎟</t>
  </si>
  <si>
    <t>2612162920683905</t>
  </si>
  <si>
    <t>0.6/1kv F-CV 2C×10㎟</t>
  </si>
  <si>
    <t>2612162920683946</t>
  </si>
  <si>
    <t>0.6/1kv F-CV 4C×10㎟</t>
  </si>
  <si>
    <t>2612162920683949</t>
  </si>
  <si>
    <t>0.6/1kv F-CV 4C×35㎟</t>
  </si>
  <si>
    <t>3912998720172256</t>
  </si>
  <si>
    <t>와이드 스위치</t>
  </si>
  <si>
    <t>SUPPER WIDE,250V 1로1구</t>
  </si>
  <si>
    <t>3912998720172257</t>
  </si>
  <si>
    <t>SUPPER WIDE,250V 1로2구</t>
  </si>
  <si>
    <t>3912998720172258</t>
  </si>
  <si>
    <t>SUPPER WIDE,250V 1로3구</t>
  </si>
  <si>
    <t>3912998720172263</t>
  </si>
  <si>
    <t>SUPPER WIDE,250V 3로1구</t>
  </si>
  <si>
    <t>3912140620170850</t>
  </si>
  <si>
    <t>콘센트</t>
  </si>
  <si>
    <t>매입-접지형, 250V 2구</t>
  </si>
  <si>
    <t>3912140620171851</t>
  </si>
  <si>
    <t>매입-접지형, 250V 4구</t>
  </si>
  <si>
    <t>3912140621030227</t>
  </si>
  <si>
    <t>방우콘센트</t>
  </si>
  <si>
    <t>매입-접지형, 250V 1구</t>
  </si>
  <si>
    <t>3912140621030228</t>
  </si>
  <si>
    <t>접지봉</t>
  </si>
  <si>
    <t>3912161310034846</t>
  </si>
  <si>
    <t>16Φ×1800 mm</t>
  </si>
  <si>
    <t>3912161320937669</t>
  </si>
  <si>
    <t>접지봉 콘넥터</t>
  </si>
  <si>
    <t>일반형 Φ16</t>
  </si>
  <si>
    <t>3912169720173983</t>
  </si>
  <si>
    <t>접지첨가제</t>
  </si>
  <si>
    <t>접지저항저감제,아스판엠,10Kg</t>
  </si>
  <si>
    <t>3912110220186117</t>
  </si>
  <si>
    <t>세대단자함</t>
  </si>
  <si>
    <t>50A(Main), 4회로</t>
  </si>
  <si>
    <t>3912143210033786</t>
  </si>
  <si>
    <t>러그단자</t>
  </si>
  <si>
    <t>동관단자 1 HOLE 10 ㎟</t>
  </si>
  <si>
    <t>3912143210033787</t>
  </si>
  <si>
    <t>동관단자 1 HOLE 16 ㎟</t>
  </si>
  <si>
    <t>3912143210033789</t>
  </si>
  <si>
    <t>동관단자 1 HOLE 35 ㎟</t>
  </si>
  <si>
    <t>3912218220173418</t>
  </si>
  <si>
    <t>전주용입상관</t>
  </si>
  <si>
    <t>D130x2m</t>
  </si>
  <si>
    <t>1000x1000x1000</t>
  </si>
  <si>
    <t>391115ZZ701Z0001</t>
  </si>
  <si>
    <t>LED 다운라이트</t>
  </si>
  <si>
    <t>LED 12W</t>
  </si>
  <si>
    <t>391115ZZ701Z0002</t>
  </si>
  <si>
    <t>LED 방등</t>
  </si>
  <si>
    <t>LED 40W</t>
  </si>
  <si>
    <t>391115ZZ701Z0003</t>
  </si>
  <si>
    <t>LED 방습등</t>
  </si>
  <si>
    <t>391115ZZ701Z0004</t>
  </si>
  <si>
    <t>LED 센서등</t>
  </si>
  <si>
    <t>LED 15W</t>
  </si>
  <si>
    <t>391115ZZ701Z0005</t>
  </si>
  <si>
    <t>LED 원형직부등</t>
  </si>
  <si>
    <t>391115ZZ701Z0006</t>
  </si>
  <si>
    <t>LED 평판등</t>
  </si>
  <si>
    <t>391115ZZ701Z0007</t>
  </si>
  <si>
    <t>LP-1</t>
  </si>
  <si>
    <t>600Wx1100Hx180D</t>
  </si>
  <si>
    <t>면</t>
  </si>
  <si>
    <t>391115ZZ701Z0008</t>
  </si>
  <si>
    <t>LP-마을회관</t>
  </si>
  <si>
    <t>700Wx1000Hx180D</t>
  </si>
  <si>
    <t>391115ZZ701Z0009</t>
  </si>
  <si>
    <t>계량기함</t>
  </si>
  <si>
    <t>600Wx600Hx250D</t>
  </si>
  <si>
    <t>391115ZZ701Z0015</t>
  </si>
  <si>
    <t>필름밴드</t>
  </si>
  <si>
    <t>㎥</t>
  </si>
  <si>
    <t>L001010101000075</t>
  </si>
  <si>
    <t>노 무 비</t>
  </si>
  <si>
    <t>내선전공</t>
  </si>
  <si>
    <t>인</t>
  </si>
  <si>
    <t>L001010101000078</t>
  </si>
  <si>
    <t>저압케이블전공</t>
  </si>
  <si>
    <t>L001010101000081</t>
  </si>
  <si>
    <t>배전전공</t>
  </si>
  <si>
    <t>L001010101000002</t>
  </si>
  <si>
    <t>보통인부</t>
  </si>
  <si>
    <t>총줄수-&gt;</t>
  </si>
  <si>
    <t>107</t>
  </si>
  <si>
    <t>공종줄</t>
  </si>
  <si>
    <t>56900017041</t>
  </si>
  <si>
    <t>56900017016</t>
  </si>
  <si>
    <t>56900017031</t>
  </si>
  <si>
    <t>벽면￠75 Conc 두께 300mm이하</t>
  </si>
  <si>
    <t>식</t>
  </si>
  <si>
    <t>56950200520</t>
  </si>
  <si>
    <t>EAC110160000</t>
  </si>
  <si>
    <t>제 1호</t>
  </si>
  <si>
    <t>맨  홀</t>
  </si>
  <si>
    <t>ERP42300002</t>
  </si>
  <si>
    <t>ERP423000002</t>
  </si>
  <si>
    <t>제 2호</t>
  </si>
  <si>
    <t>배관용구멍뚫기(코어드릴기준)</t>
  </si>
  <si>
    <t>개소</t>
  </si>
  <si>
    <t>56959000001</t>
  </si>
  <si>
    <t>E56959000001</t>
  </si>
  <si>
    <t>제 3호</t>
  </si>
  <si>
    <t>터파기(기계90%,인력10%)</t>
  </si>
  <si>
    <t>보통토사</t>
  </si>
  <si>
    <t>56959000002</t>
  </si>
  <si>
    <t>E56959000002</t>
  </si>
  <si>
    <t>제 4호</t>
  </si>
  <si>
    <t>되메우기(기계90%,인력10%)</t>
  </si>
  <si>
    <t>노임계</t>
  </si>
  <si>
    <t>합계줄</t>
  </si>
  <si>
    <t>( 합       계 )</t>
  </si>
  <si>
    <t>1.전력간선설비공사::1-1.전력인입</t>
  </si>
  <si>
    <t>00101</t>
  </si>
  <si>
    <t>56900017076</t>
  </si>
  <si>
    <t>1.전력간선설비공사::1-2.전력간선</t>
  </si>
  <si>
    <t>00102</t>
  </si>
  <si>
    <t>002</t>
  </si>
  <si>
    <t>철거자재</t>
  </si>
  <si>
    <t>003</t>
  </si>
  <si>
    <t>004</t>
  </si>
  <si>
    <t>[ 고이분교 복합문화센터 리모델링 전기공사 ]</t>
  </si>
  <si>
    <t>59751467013</t>
  </si>
  <si>
    <t>59753178004</t>
  </si>
  <si>
    <t>A0500000000</t>
  </si>
  <si>
    <t>RENT000000000002</t>
  </si>
  <si>
    <t>[ 배관 부속재 ]</t>
  </si>
  <si>
    <t>전선관의 15 %</t>
  </si>
  <si>
    <t>E1450927205</t>
  </si>
  <si>
    <t>E1450287508</t>
  </si>
  <si>
    <t>59750427104</t>
  </si>
  <si>
    <t>MM300041036</t>
  </si>
  <si>
    <t>59751777101</t>
  </si>
  <si>
    <t>E9400177002</t>
  </si>
  <si>
    <t>E9400177004</t>
  </si>
  <si>
    <t>MM300041311</t>
  </si>
  <si>
    <t>MM969725379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</si>
  <si>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</si>
  <si>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</si>
  <si>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</si>
  <si>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</si>
  <si>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</si>
  <si>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</si>
  <si>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</si>
  <si>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</si>
  <si>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59751467017</t>
  </si>
  <si>
    <t>59753017007</t>
  </si>
  <si>
    <t>MM300040379</t>
  </si>
  <si>
    <t>E1450927204</t>
  </si>
  <si>
    <t>E1450927206</t>
  </si>
  <si>
    <t>E1450287524</t>
  </si>
  <si>
    <t>E1450287564</t>
  </si>
  <si>
    <t>E1450287568</t>
  </si>
  <si>
    <t>59753867011</t>
  </si>
  <si>
    <t>E9400177001</t>
  </si>
  <si>
    <t>MM047593736</t>
  </si>
  <si>
    <t>관급자재</t>
  </si>
  <si>
    <t>MM047593738</t>
  </si>
  <si>
    <t>MM047593735</t>
  </si>
  <si>
    <t>59753097002</t>
  </si>
  <si>
    <t>A0600000000</t>
  </si>
  <si>
    <t>RENT000000000001</t>
  </si>
  <si>
    <t>CD 전선관의 40 %</t>
  </si>
  <si>
    <t>59753017023</t>
  </si>
  <si>
    <t>59753017024</t>
  </si>
  <si>
    <t>59753767041</t>
  </si>
  <si>
    <t>59753777102</t>
  </si>
  <si>
    <t>59753767231</t>
  </si>
  <si>
    <t>MM481669624</t>
  </si>
  <si>
    <t>59301517201</t>
  </si>
  <si>
    <t>59301517202</t>
  </si>
  <si>
    <t>59301517203</t>
  </si>
  <si>
    <t>59301517207</t>
  </si>
  <si>
    <t>MM043446298</t>
  </si>
  <si>
    <t>MM043446241</t>
  </si>
  <si>
    <t>MM043446297</t>
  </si>
  <si>
    <t>MM043446243</t>
  </si>
  <si>
    <t>MM043446242</t>
  </si>
  <si>
    <t>MM043446240</t>
  </si>
  <si>
    <t>59753017003</t>
  </si>
  <si>
    <t>MM496797031</t>
  </si>
  <si>
    <t>59753767011</t>
  </si>
  <si>
    <t>59753777111</t>
  </si>
  <si>
    <t>59753767201</t>
  </si>
  <si>
    <t>59753767281</t>
  </si>
  <si>
    <t>E1450667003</t>
  </si>
  <si>
    <t>E1450927202</t>
  </si>
  <si>
    <t>E1450287522</t>
  </si>
  <si>
    <t>59350317206</t>
  </si>
  <si>
    <t>MM551808995</t>
  </si>
  <si>
    <t>59350317207</t>
  </si>
  <si>
    <t>59350317208</t>
  </si>
  <si>
    <t>MM496797032</t>
  </si>
  <si>
    <t>E1450927203</t>
  </si>
  <si>
    <t>E1450287523</t>
  </si>
  <si>
    <t>5.도급자관급::5-1-2.전력간선</t>
  </si>
  <si>
    <t>00501</t>
  </si>
  <si>
    <t>도급자관급</t>
  </si>
  <si>
    <t>185</t>
  </si>
  <si>
    <t>2.0</t>
  </si>
  <si>
    <t>[고이분교 복합문화센터 리모델링 전기공사]</t>
  </si>
  <si>
    <t>001</t>
  </si>
  <si>
    <t>1.전력간선설비공사</t>
  </si>
  <si>
    <t>Total</t>
  </si>
  <si>
    <t>005</t>
  </si>
  <si>
    <t>5.도급자관급</t>
  </si>
  <si>
    <t>도급자관급</t>
    <phoneticPr fontId="2" type="noConversion"/>
  </si>
  <si>
    <t>공사기간: 6 개월 이하</t>
    <phoneticPr fontId="2" type="noConversion"/>
  </si>
  <si>
    <t>고이분교 복합문화센터 리모델링 전기공사</t>
  </si>
  <si>
    <t>직 접 재 료 비</t>
    <phoneticPr fontId="2" type="noConversion"/>
  </si>
  <si>
    <t>간 접 재 료 비</t>
    <phoneticPr fontId="2" type="noConversion"/>
  </si>
  <si>
    <t>( 소      계 )</t>
    <phoneticPr fontId="2" type="noConversion"/>
  </si>
  <si>
    <t>직 접 노 무 비</t>
    <phoneticPr fontId="2" type="noConversion"/>
  </si>
  <si>
    <t>간 접 노 무 비</t>
    <phoneticPr fontId="2" type="noConversion"/>
  </si>
  <si>
    <t>기  계  경  비</t>
    <phoneticPr fontId="2" type="noConversion"/>
  </si>
  <si>
    <t>산 재 보 험 료</t>
    <phoneticPr fontId="2" type="noConversion"/>
  </si>
  <si>
    <t>(노무비) * 3.56 %</t>
  </si>
  <si>
    <t>고 용 보 험 료</t>
    <phoneticPr fontId="2" type="noConversion"/>
  </si>
  <si>
    <t>(노무비) * 1.01 %</t>
  </si>
  <si>
    <t>퇴 직 금 공 제</t>
    <phoneticPr fontId="2" type="noConversion"/>
  </si>
  <si>
    <t>산업안전보건관리비</t>
    <phoneticPr fontId="2" type="noConversion"/>
  </si>
  <si>
    <t>기  타  경  비</t>
    <phoneticPr fontId="2" type="noConversion"/>
  </si>
  <si>
    <t>건 강 보 험 료</t>
    <phoneticPr fontId="2" type="noConversion"/>
  </si>
  <si>
    <t>연 금 보 험 료</t>
    <phoneticPr fontId="2" type="noConversion"/>
  </si>
  <si>
    <t>노인장기요양보험</t>
    <phoneticPr fontId="2" type="noConversion"/>
  </si>
  <si>
    <t>(건강 보험료) * 13.14 %</t>
  </si>
  <si>
    <t>일 반 관 리 비</t>
    <phoneticPr fontId="2" type="noConversion"/>
  </si>
  <si>
    <t>(재료+노무+경비) * 8 %</t>
  </si>
  <si>
    <t>이          윤</t>
    <phoneticPr fontId="2" type="noConversion"/>
  </si>
  <si>
    <t>(노무+경비+일반관리비) * 15 %</t>
  </si>
  <si>
    <t>( 총  원  가 )</t>
    <phoneticPr fontId="2" type="noConversion"/>
  </si>
  <si>
    <t>부 가 가 치 세</t>
    <phoneticPr fontId="2" type="noConversion"/>
  </si>
  <si>
    <t>도 급 자 관 급</t>
    <phoneticPr fontId="2" type="noConversion"/>
  </si>
  <si>
    <t>( 총      계 )</t>
    <phoneticPr fontId="2" type="noConversion"/>
  </si>
  <si>
    <t>( 순 공 사 비 계 )</t>
    <phoneticPr fontId="2" type="noConversion"/>
  </si>
  <si>
    <t>본 파일은 이지테크에서 2번 옵션으로 만들었습니다.</t>
  </si>
  <si>
    <t>공사손해보험료</t>
    <phoneticPr fontId="2" type="noConversion"/>
  </si>
  <si>
    <t>도  급  금  액</t>
    <phoneticPr fontId="2" type="noConversion"/>
  </si>
  <si>
    <t>대 관 수 수 료</t>
    <phoneticPr fontId="2" type="noConversion"/>
  </si>
  <si>
    <t>분전반</t>
    <phoneticPr fontId="2" type="noConversion"/>
  </si>
  <si>
    <t>조달수수료</t>
    <phoneticPr fontId="2" type="noConversion"/>
  </si>
  <si>
    <t>0.54%</t>
    <phoneticPr fontId="2" type="noConversion"/>
  </si>
  <si>
    <t>식</t>
    <phoneticPr fontId="2" type="noConversion"/>
  </si>
  <si>
    <t>천원미만절상</t>
    <phoneticPr fontId="2" type="noConversion"/>
  </si>
  <si>
    <t>한전불입금</t>
    <phoneticPr fontId="2" type="noConversion"/>
  </si>
  <si>
    <t>도 서 할 증</t>
    <phoneticPr fontId="2" type="noConversion"/>
  </si>
  <si>
    <t>(직접 노무비) * 2 %</t>
    <phoneticPr fontId="2" type="noConversion"/>
  </si>
  <si>
    <t>단수정리</t>
    <phoneticPr fontId="2" type="noConversion"/>
  </si>
  <si>
    <t>(직접 노무비+도서할증) * 3.595 %</t>
    <phoneticPr fontId="2" type="noConversion"/>
  </si>
  <si>
    <t>(직접 노무비+도서할증) * 4.75 %</t>
    <phoneticPr fontId="2" type="noConversion"/>
  </si>
  <si>
    <t>(직접 노무비+도서할증) * 2.3 %</t>
    <phoneticPr fontId="2" type="noConversion"/>
  </si>
  <si>
    <t>(재료+직노+도서할증+도급관급재/1.1) * 3.11 %</t>
    <phoneticPr fontId="2" type="noConversion"/>
  </si>
  <si>
    <t>석 면 분 담 금</t>
    <phoneticPr fontId="2" type="noConversion"/>
  </si>
  <si>
    <t>임금채권부담금</t>
    <phoneticPr fontId="2" type="noConversion"/>
  </si>
  <si>
    <t>(노무비) * 0.006%</t>
    <phoneticPr fontId="2" type="noConversion"/>
  </si>
  <si>
    <t>(노무비) * 0.09%</t>
    <phoneticPr fontId="2" type="noConversion"/>
  </si>
  <si>
    <t>(직접 노무비) * 17.5 %</t>
    <phoneticPr fontId="2" type="noConversion"/>
  </si>
  <si>
    <t>(재료+노무) * 5.0 %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</si>
</sst>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8" formatCode="#,###;\-#,###"/>
    <numFmt numFmtId="179" formatCode="0.0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95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 indent="1"/>
    </xf>
    <xf numFmtId="49" fontId="3" fillId="0" borderId="7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indent="1"/>
    </xf>
    <xf numFmtId="49" fontId="3" fillId="0" borderId="8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49" fontId="8" fillId="0" borderId="0" xfId="0" applyNumberFormat="1" applyFont="1" applyAlignment="1">
      <alignment horizontal="right"/>
    </xf>
    <xf numFmtId="178" fontId="3" fillId="0" borderId="0" xfId="0" applyNumberFormat="1" applyFont="1"/>
    <xf numFmtId="178" fontId="3" fillId="0" borderId="4" xfId="0" applyNumberFormat="1" applyFont="1" applyBorder="1" applyAlignment="1">
      <alignment horizontal="center" vertical="center"/>
    </xf>
    <xf numFmtId="178" fontId="3" fillId="0" borderId="3" xfId="0" applyNumberFormat="1" applyFont="1" applyBorder="1"/>
    <xf numFmtId="178" fontId="3" fillId="0" borderId="1" xfId="0" applyNumberFormat="1" applyFont="1" applyBorder="1"/>
    <xf numFmtId="178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/>
    </xf>
    <xf numFmtId="178" fontId="3" fillId="0" borderId="0" xfId="0" applyNumberFormat="1" applyFont="1" applyAlignment="1">
      <alignment vertical="center"/>
    </xf>
    <xf numFmtId="178" fontId="3" fillId="0" borderId="3" xfId="0" applyNumberFormat="1" applyFont="1" applyBorder="1" applyAlignment="1">
      <alignment vertical="center"/>
    </xf>
    <xf numFmtId="178" fontId="3" fillId="0" borderId="1" xfId="0" applyNumberFormat="1" applyFont="1" applyBorder="1" applyAlignment="1">
      <alignment vertical="center"/>
    </xf>
    <xf numFmtId="49" fontId="3" fillId="3" borderId="12" xfId="0" applyNumberFormat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2" xfId="0" applyFont="1" applyBorder="1"/>
    <xf numFmtId="178" fontId="3" fillId="0" borderId="2" xfId="0" applyNumberFormat="1" applyFont="1" applyBorder="1"/>
    <xf numFmtId="0" fontId="9" fillId="3" borderId="1" xfId="0" applyFont="1" applyFill="1" applyBorder="1"/>
    <xf numFmtId="178" fontId="3" fillId="0" borderId="1" xfId="0" applyNumberFormat="1" applyFont="1" applyBorder="1" applyAlignment="1">
      <alignment horizontal="center" vertical="center"/>
    </xf>
    <xf numFmtId="178" fontId="3" fillId="0" borderId="1" xfId="1" applyNumberFormat="1" applyFont="1" applyBorder="1"/>
    <xf numFmtId="49" fontId="3" fillId="0" borderId="2" xfId="0" applyNumberFormat="1" applyFont="1" applyBorder="1" applyAlignment="1">
      <alignment horizontal="left" vertical="center" indent="1"/>
    </xf>
    <xf numFmtId="178" fontId="3" fillId="0" borderId="2" xfId="0" applyNumberFormat="1" applyFont="1" applyBorder="1" applyAlignment="1">
      <alignment horizontal="center" vertical="center"/>
    </xf>
    <xf numFmtId="178" fontId="11" fillId="0" borderId="1" xfId="0" applyNumberFormat="1" applyFont="1" applyBorder="1" applyAlignment="1">
      <alignment vertical="center"/>
    </xf>
    <xf numFmtId="178" fontId="11" fillId="0" borderId="11" xfId="0" applyNumberFormat="1" applyFont="1" applyBorder="1" applyAlignment="1">
      <alignment vertical="center"/>
    </xf>
    <xf numFmtId="179" fontId="3" fillId="0" borderId="0" xfId="0" applyNumberFormat="1" applyFont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3" fillId="0" borderId="20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49" fontId="3" fillId="0" borderId="21" xfId="0" applyNumberFormat="1" applyFont="1" applyBorder="1" applyAlignment="1">
      <alignment horizontal="left" vertical="center" indent="2"/>
    </xf>
    <xf numFmtId="49" fontId="3" fillId="0" borderId="1" xfId="0" applyNumberFormat="1" applyFont="1" applyBorder="1" applyAlignment="1">
      <alignment horizontal="left" vertical="center" indent="2"/>
    </xf>
    <xf numFmtId="49" fontId="11" fillId="0" borderId="24" xfId="0" applyNumberFormat="1" applyFont="1" applyBorder="1" applyAlignment="1">
      <alignment horizontal="left" vertical="center" indent="2"/>
    </xf>
    <xf numFmtId="49" fontId="11" fillId="0" borderId="11" xfId="0" applyNumberFormat="1" applyFont="1" applyBorder="1" applyAlignment="1">
      <alignment horizontal="left" vertical="center" indent="2"/>
    </xf>
    <xf numFmtId="49" fontId="3" fillId="0" borderId="2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vertical="center"/>
    </xf>
    <xf numFmtId="49" fontId="11" fillId="0" borderId="21" xfId="0" applyNumberFormat="1" applyFont="1" applyBorder="1" applyAlignment="1">
      <alignment horizontal="left" vertical="center" indent="2"/>
    </xf>
    <xf numFmtId="49" fontId="11" fillId="0" borderId="1" xfId="0" applyNumberFormat="1" applyFont="1" applyBorder="1" applyAlignment="1">
      <alignment horizontal="left" vertical="center" indent="2"/>
    </xf>
    <xf numFmtId="49" fontId="3" fillId="0" borderId="19" xfId="0" applyNumberFormat="1" applyFont="1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2" xfId="0" applyBorder="1" applyAlignment="1">
      <alignment horizontal="left"/>
    </xf>
    <xf numFmtId="178" fontId="3" fillId="0" borderId="1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left"/>
    </xf>
    <xf numFmtId="49" fontId="0" fillId="0" borderId="17" xfId="0" applyNumberFormat="1" applyBorder="1" applyAlignment="1">
      <alignment horizontal="left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8" fontId="3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17" xfId="0" applyNumberFormat="1" applyFont="1" applyBorder="1" applyAlignment="1">
      <alignment horizontal="left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4098" name="Line 2">
          <a:extLst>
            <a:ext uri="{FF2B5EF4-FFF2-40B4-BE49-F238E27FC236}">
              <a16:creationId xmlns:a16="http://schemas.microsoft.com/office/drawing/2014/main" id="{903A2E66-09A9-46AD-99C5-20993D18B5CE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257175</xdr:colOff>
      <xdr:row>0</xdr:row>
      <xdr:rowOff>38100</xdr:rowOff>
    </xdr:from>
    <xdr:to>
      <xdr:col>12</xdr:col>
      <xdr:colOff>904875</xdr:colOff>
      <xdr:row>2</xdr:row>
      <xdr:rowOff>28575</xdr:rowOff>
    </xdr:to>
    <xdr:pic>
      <xdr:nvPicPr>
        <xdr:cNvPr id="4100" name="Picture 4">
          <a:extLst>
            <a:ext uri="{FF2B5EF4-FFF2-40B4-BE49-F238E27FC236}">
              <a16:creationId xmlns:a16="http://schemas.microsoft.com/office/drawing/2014/main" id="{C94B084C-A944-41A4-9C6D-0FD8B23BAE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3275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57150</xdr:colOff>
      <xdr:row>7</xdr:row>
      <xdr:rowOff>47625</xdr:rowOff>
    </xdr:from>
    <xdr:to>
      <xdr:col>18</xdr:col>
      <xdr:colOff>523875</xdr:colOff>
      <xdr:row>35</xdr:row>
      <xdr:rowOff>114300</xdr:rowOff>
    </xdr:to>
    <xdr:pic>
      <xdr:nvPicPr>
        <xdr:cNvPr id="4101" name="Picture 5">
          <a:extLst>
            <a:ext uri="{FF2B5EF4-FFF2-40B4-BE49-F238E27FC236}">
              <a16:creationId xmlns:a16="http://schemas.microsoft.com/office/drawing/2014/main" id="{302A88B2-FE65-4975-AE6F-296E741B88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9600" y="1781175"/>
          <a:ext cx="4276725" cy="48672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0</xdr:row>
      <xdr:rowOff>76200</xdr:rowOff>
    </xdr:from>
    <xdr:to>
      <xdr:col>18</xdr:col>
      <xdr:colOff>485775</xdr:colOff>
      <xdr:row>6</xdr:row>
      <xdr:rowOff>104775</xdr:rowOff>
    </xdr:to>
    <xdr:pic>
      <xdr:nvPicPr>
        <xdr:cNvPr id="4102" name="Picture 6">
          <a:extLst>
            <a:ext uri="{FF2B5EF4-FFF2-40B4-BE49-F238E27FC236}">
              <a16:creationId xmlns:a16="http://schemas.microsoft.com/office/drawing/2014/main" id="{9B97331A-4C83-41C9-A20C-829FC7B46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30550" y="76200"/>
          <a:ext cx="4257675" cy="1590675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9226" name="Picture 10">
          <a:extLst>
            <a:ext uri="{FF2B5EF4-FFF2-40B4-BE49-F238E27FC236}">
              <a16:creationId xmlns:a16="http://schemas.microsoft.com/office/drawing/2014/main" id="{351D3746-F676-4F53-BE44-968BE405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21</xdr:row>
      <xdr:rowOff>47625</xdr:rowOff>
    </xdr:from>
    <xdr:to>
      <xdr:col>1</xdr:col>
      <xdr:colOff>5467350</xdr:colOff>
      <xdr:row>31</xdr:row>
      <xdr:rowOff>190500</xdr:rowOff>
    </xdr:to>
    <xdr:sp macro="" textlink="">
      <xdr:nvSpPr>
        <xdr:cNvPr id="7175" name="Rectangle 7">
          <a:extLst>
            <a:ext uri="{FF2B5EF4-FFF2-40B4-BE49-F238E27FC236}">
              <a16:creationId xmlns:a16="http://schemas.microsoft.com/office/drawing/2014/main" id="{20C58769-A46E-4C7C-82ED-85782229D23F}"/>
            </a:ext>
          </a:extLst>
        </xdr:cNvPr>
        <xdr:cNvSpPr>
          <a:spLocks noChangeArrowheads="1"/>
        </xdr:cNvSpPr>
      </xdr:nvSpPr>
      <xdr:spPr bwMode="auto">
        <a:xfrm>
          <a:off x="942975" y="5067300"/>
          <a:ext cx="4924425" cy="2524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21</xdr:row>
      <xdr:rowOff>133350</xdr:rowOff>
    </xdr:from>
    <xdr:to>
      <xdr:col>1</xdr:col>
      <xdr:colOff>2781300</xdr:colOff>
      <xdr:row>31</xdr:row>
      <xdr:rowOff>133350</xdr:rowOff>
    </xdr:to>
    <xdr:pic>
      <xdr:nvPicPr>
        <xdr:cNvPr id="7176" name="Picture 8" descr="행높이팝업">
          <a:extLst>
            <a:ext uri="{FF2B5EF4-FFF2-40B4-BE49-F238E27FC236}">
              <a16:creationId xmlns:a16="http://schemas.microsoft.com/office/drawing/2014/main" id="{E182F931-98AC-4D39-AD6F-5CF178437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515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24</xdr:row>
      <xdr:rowOff>104775</xdr:rowOff>
    </xdr:from>
    <xdr:to>
      <xdr:col>1</xdr:col>
      <xdr:colOff>4953000</xdr:colOff>
      <xdr:row>28</xdr:row>
      <xdr:rowOff>66675</xdr:rowOff>
    </xdr:to>
    <xdr:pic>
      <xdr:nvPicPr>
        <xdr:cNvPr id="7177" name="Picture 9" descr="행높이">
          <a:extLst>
            <a:ext uri="{FF2B5EF4-FFF2-40B4-BE49-F238E27FC236}">
              <a16:creationId xmlns:a16="http://schemas.microsoft.com/office/drawing/2014/main" id="{EFF472D9-9590-410C-9E4F-78D999E33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583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4"/>
  <sheetViews>
    <sheetView tabSelected="1" view="pageBreakPreview" zoomScaleNormal="100" zoomScaleSheetLayoutView="100" workbookViewId="0">
      <selection activeCell="E34" sqref="E34"/>
    </sheetView>
  </sheetViews>
  <sheetFormatPr defaultRowHeight="13.5" x14ac:dyDescent="0.15"/>
  <cols>
    <col min="1" max="1" width="3.21875" style="6" customWidth="1"/>
    <col min="2" max="2" width="3.44140625" style="6" customWidth="1"/>
    <col min="3" max="3" width="25.33203125" style="6" customWidth="1"/>
    <col min="4" max="4" width="22" style="35" customWidth="1"/>
    <col min="5" max="5" width="56.5546875" style="6" customWidth="1"/>
    <col min="6" max="6" width="8.77734375" style="6" hidden="1" customWidth="1"/>
    <col min="7" max="7" width="8.88671875" style="6" hidden="1" customWidth="1"/>
    <col min="8" max="8" width="14.33203125" style="35" customWidth="1"/>
    <col min="9" max="10" width="8.88671875" style="6"/>
    <col min="11" max="11" width="13.33203125" style="6" customWidth="1"/>
    <col min="12" max="12" width="14.6640625" style="6" customWidth="1"/>
    <col min="13" max="13" width="13.5546875" style="6" customWidth="1"/>
    <col min="14" max="16384" width="8.88671875" style="6"/>
  </cols>
  <sheetData>
    <row r="1" spans="1:13" ht="35.25" x14ac:dyDescent="0.15">
      <c r="A1" s="55" t="s">
        <v>4</v>
      </c>
      <c r="B1" s="55"/>
      <c r="C1" s="55"/>
      <c r="D1" s="55"/>
      <c r="E1" s="55"/>
    </row>
    <row r="2" spans="1:13" ht="24.75" customHeight="1" x14ac:dyDescent="0.15"/>
    <row r="3" spans="1:13" ht="14.25" thickBot="1" x14ac:dyDescent="0.2">
      <c r="A3" s="56" t="s">
        <v>79</v>
      </c>
      <c r="B3" s="56"/>
      <c r="C3" s="51" t="s">
        <v>406</v>
      </c>
      <c r="D3" s="51"/>
      <c r="E3" s="11" t="s">
        <v>405</v>
      </c>
    </row>
    <row r="4" spans="1:13" ht="21.75" customHeight="1" thickBot="1" x14ac:dyDescent="0.2">
      <c r="A4" s="57" t="s">
        <v>5</v>
      </c>
      <c r="B4" s="58"/>
      <c r="C4" s="12" t="s">
        <v>6</v>
      </c>
      <c r="D4" s="30" t="s">
        <v>7</v>
      </c>
      <c r="E4" s="13" t="s">
        <v>35</v>
      </c>
      <c r="F4" s="6" t="s">
        <v>2</v>
      </c>
      <c r="I4" s="23" t="s">
        <v>75</v>
      </c>
      <c r="J4" s="23" t="s">
        <v>76</v>
      </c>
      <c r="K4" s="23" t="s">
        <v>74</v>
      </c>
      <c r="L4" s="23" t="s">
        <v>78</v>
      </c>
      <c r="M4" s="23" t="s">
        <v>77</v>
      </c>
    </row>
    <row r="5" spans="1:13" ht="14.1" customHeight="1" x14ac:dyDescent="0.15">
      <c r="A5" s="14"/>
      <c r="B5" s="52" t="s">
        <v>36</v>
      </c>
      <c r="C5" s="15" t="s">
        <v>407</v>
      </c>
      <c r="D5" s="36">
        <f>옵션!$B$2</f>
        <v>0</v>
      </c>
      <c r="E5" s="16"/>
      <c r="G5" s="6" t="s">
        <v>2</v>
      </c>
      <c r="J5" s="6">
        <v>1</v>
      </c>
      <c r="K5" s="35">
        <f>D5*J5</f>
        <v>0</v>
      </c>
      <c r="L5" s="35"/>
      <c r="M5" s="35"/>
    </row>
    <row r="6" spans="1:13" ht="14.1" customHeight="1" x14ac:dyDescent="0.15">
      <c r="A6" s="14"/>
      <c r="B6" s="52"/>
      <c r="C6" s="17" t="s">
        <v>408</v>
      </c>
      <c r="D6" s="37"/>
      <c r="E6" s="18"/>
      <c r="K6" s="35">
        <f t="shared" ref="K6:K36" si="0">D6*J6</f>
        <v>0</v>
      </c>
      <c r="L6" s="35"/>
      <c r="M6" s="35"/>
    </row>
    <row r="7" spans="1:13" ht="14.1" customHeight="1" x14ac:dyDescent="0.15">
      <c r="A7" s="14" t="s">
        <v>2</v>
      </c>
      <c r="B7" s="53"/>
      <c r="C7" s="17" t="s">
        <v>409</v>
      </c>
      <c r="D7" s="37">
        <f>SUM(D5:D6)</f>
        <v>0</v>
      </c>
      <c r="E7" s="18"/>
      <c r="K7" s="35">
        <f t="shared" si="0"/>
        <v>0</v>
      </c>
      <c r="L7" s="35"/>
      <c r="M7" s="35"/>
    </row>
    <row r="8" spans="1:13" ht="14.1" customHeight="1" x14ac:dyDescent="0.15">
      <c r="A8" s="19" t="s">
        <v>37</v>
      </c>
      <c r="B8" s="54" t="s">
        <v>38</v>
      </c>
      <c r="C8" s="17" t="s">
        <v>410</v>
      </c>
      <c r="D8" s="37">
        <f>옵션!$C$2</f>
        <v>0</v>
      </c>
      <c r="E8" s="18"/>
      <c r="J8" s="6">
        <v>1</v>
      </c>
      <c r="K8" s="35">
        <f t="shared" si="0"/>
        <v>0</v>
      </c>
      <c r="L8" s="35"/>
      <c r="M8" s="35"/>
    </row>
    <row r="9" spans="1:13" ht="14.1" customHeight="1" x14ac:dyDescent="0.15">
      <c r="A9" s="19"/>
      <c r="B9" s="52"/>
      <c r="C9" s="17" t="s">
        <v>443</v>
      </c>
      <c r="D9" s="37">
        <f>TRUNC(D8*I9/100)</f>
        <v>0</v>
      </c>
      <c r="E9" s="18" t="s">
        <v>444</v>
      </c>
      <c r="I9" s="6">
        <v>2</v>
      </c>
      <c r="K9" s="35"/>
      <c r="L9" s="35"/>
      <c r="M9" s="35"/>
    </row>
    <row r="10" spans="1:13" ht="14.1" customHeight="1" x14ac:dyDescent="0.15">
      <c r="A10" s="14"/>
      <c r="B10" s="52"/>
      <c r="C10" s="17" t="s">
        <v>411</v>
      </c>
      <c r="D10" s="37">
        <f>TRUNC(D8*I10/100)</f>
        <v>0</v>
      </c>
      <c r="E10" s="18" t="s">
        <v>454</v>
      </c>
      <c r="I10" s="6">
        <v>17.5</v>
      </c>
      <c r="J10" s="6">
        <v>1</v>
      </c>
      <c r="K10" s="35">
        <f t="shared" si="0"/>
        <v>0</v>
      </c>
      <c r="L10" s="35"/>
      <c r="M10" s="35"/>
    </row>
    <row r="11" spans="1:13" ht="14.1" customHeight="1" x14ac:dyDescent="0.15">
      <c r="A11" s="14"/>
      <c r="B11" s="53"/>
      <c r="C11" s="17" t="s">
        <v>409</v>
      </c>
      <c r="D11" s="37">
        <f>SUM(D8:D10)</f>
        <v>0</v>
      </c>
      <c r="E11" s="18"/>
      <c r="K11" s="35">
        <f t="shared" si="0"/>
        <v>0</v>
      </c>
      <c r="L11" s="35"/>
      <c r="M11" s="35"/>
    </row>
    <row r="12" spans="1:13" ht="14.1" customHeight="1" x14ac:dyDescent="0.15">
      <c r="A12" s="14" t="s">
        <v>2</v>
      </c>
      <c r="B12" s="20"/>
      <c r="C12" s="17" t="s">
        <v>412</v>
      </c>
      <c r="D12" s="37">
        <f>옵션!$D$2</f>
        <v>0</v>
      </c>
      <c r="E12" s="18"/>
      <c r="J12" s="6">
        <v>1</v>
      </c>
      <c r="K12" s="35">
        <f t="shared" si="0"/>
        <v>0</v>
      </c>
      <c r="L12" s="35"/>
      <c r="M12" s="35"/>
    </row>
    <row r="13" spans="1:13" ht="14.1" customHeight="1" x14ac:dyDescent="0.15">
      <c r="A13" s="14"/>
      <c r="B13" s="20"/>
      <c r="C13" s="17" t="s">
        <v>413</v>
      </c>
      <c r="D13" s="37">
        <f>TRUNC(D11*I13/100)</f>
        <v>0</v>
      </c>
      <c r="E13" s="18" t="s">
        <v>414</v>
      </c>
      <c r="I13" s="6">
        <v>3.56</v>
      </c>
      <c r="J13" s="6">
        <v>1</v>
      </c>
      <c r="K13" s="35">
        <f t="shared" si="0"/>
        <v>0</v>
      </c>
      <c r="L13" s="35"/>
      <c r="M13" s="35"/>
    </row>
    <row r="14" spans="1:13" ht="14.1" customHeight="1" x14ac:dyDescent="0.15">
      <c r="A14" s="19" t="s">
        <v>39</v>
      </c>
      <c r="C14" s="17" t="s">
        <v>415</v>
      </c>
      <c r="D14" s="37">
        <f>TRUNC(D11*I14/100)</f>
        <v>0</v>
      </c>
      <c r="E14" s="18" t="s">
        <v>416</v>
      </c>
      <c r="I14" s="6">
        <v>1.01</v>
      </c>
      <c r="J14" s="6">
        <v>1</v>
      </c>
      <c r="K14" s="35">
        <f t="shared" si="0"/>
        <v>0</v>
      </c>
      <c r="L14" s="35"/>
      <c r="M14" s="35"/>
    </row>
    <row r="15" spans="1:13" ht="14.1" customHeight="1" x14ac:dyDescent="0.15">
      <c r="A15" s="14"/>
      <c r="B15" s="21" t="s">
        <v>40</v>
      </c>
      <c r="C15" s="17" t="s">
        <v>417</v>
      </c>
      <c r="D15" s="37">
        <f>TRUNC((D8+D9)*I15/100)*0</f>
        <v>0</v>
      </c>
      <c r="E15" s="18" t="s">
        <v>448</v>
      </c>
      <c r="I15" s="6">
        <v>2.2999999999999998</v>
      </c>
      <c r="J15" s="6">
        <v>1</v>
      </c>
      <c r="K15" s="35">
        <f t="shared" si="0"/>
        <v>0</v>
      </c>
      <c r="L15" s="35"/>
      <c r="M15" s="35"/>
    </row>
    <row r="16" spans="1:13" ht="14.1" customHeight="1" x14ac:dyDescent="0.15">
      <c r="A16" s="14" t="s">
        <v>2</v>
      </c>
      <c r="B16" s="20"/>
      <c r="C16" s="17" t="s">
        <v>418</v>
      </c>
      <c r="D16" s="37">
        <f>TRUNC((D7+D8+D9+D34/1.1)*I16/100)</f>
        <v>0</v>
      </c>
      <c r="E16" s="18" t="s">
        <v>449</v>
      </c>
      <c r="I16" s="6">
        <v>3.11</v>
      </c>
      <c r="J16" s="6">
        <v>1</v>
      </c>
      <c r="K16" s="35">
        <f t="shared" si="0"/>
        <v>0</v>
      </c>
      <c r="L16" s="35"/>
      <c r="M16" s="35"/>
    </row>
    <row r="17" spans="1:13" ht="14.1" customHeight="1" x14ac:dyDescent="0.15">
      <c r="A17" s="14"/>
      <c r="B17" s="20"/>
      <c r="C17" s="17" t="s">
        <v>419</v>
      </c>
      <c r="D17" s="37">
        <f>TRUNC((D7+D11)*I17/100)</f>
        <v>0</v>
      </c>
      <c r="E17" s="18" t="s">
        <v>455</v>
      </c>
      <c r="I17" s="50">
        <v>5</v>
      </c>
      <c r="J17" s="6">
        <v>1</v>
      </c>
      <c r="K17" s="35">
        <f t="shared" si="0"/>
        <v>0</v>
      </c>
      <c r="L17" s="35"/>
      <c r="M17" s="35"/>
    </row>
    <row r="18" spans="1:13" ht="14.1" customHeight="1" x14ac:dyDescent="0.15">
      <c r="A18" s="14"/>
      <c r="B18" s="20"/>
      <c r="C18" s="17" t="s">
        <v>420</v>
      </c>
      <c r="D18" s="37">
        <f>TRUNC((D8+D9)*I18/100)</f>
        <v>0</v>
      </c>
      <c r="E18" s="18" t="s">
        <v>446</v>
      </c>
      <c r="I18" s="6">
        <v>3.5950000000000002</v>
      </c>
      <c r="J18" s="6">
        <v>1</v>
      </c>
      <c r="K18" s="35">
        <f t="shared" si="0"/>
        <v>0</v>
      </c>
      <c r="L18" s="35"/>
      <c r="M18" s="35"/>
    </row>
    <row r="19" spans="1:13" ht="14.1" customHeight="1" x14ac:dyDescent="0.15">
      <c r="A19" s="19" t="s">
        <v>41</v>
      </c>
      <c r="B19" s="20"/>
      <c r="C19" s="17" t="s">
        <v>421</v>
      </c>
      <c r="D19" s="37">
        <f>TRUNC((D8+D9)*I19/100)</f>
        <v>0</v>
      </c>
      <c r="E19" s="18" t="s">
        <v>447</v>
      </c>
      <c r="I19" s="6">
        <v>4.75</v>
      </c>
      <c r="J19" s="6">
        <v>1</v>
      </c>
      <c r="K19" s="35">
        <f t="shared" si="0"/>
        <v>0</v>
      </c>
      <c r="L19" s="35"/>
      <c r="M19" s="35"/>
    </row>
    <row r="20" spans="1:13" ht="14.1" customHeight="1" x14ac:dyDescent="0.15">
      <c r="A20" s="14" t="s">
        <v>2</v>
      </c>
      <c r="B20" s="21" t="s">
        <v>2</v>
      </c>
      <c r="C20" s="17" t="s">
        <v>422</v>
      </c>
      <c r="D20" s="37">
        <f>TRUNC(D18*I20/100)</f>
        <v>0</v>
      </c>
      <c r="E20" s="18" t="s">
        <v>423</v>
      </c>
      <c r="I20" s="6">
        <v>13.14</v>
      </c>
      <c r="J20" s="6">
        <v>1</v>
      </c>
      <c r="K20" s="35">
        <f t="shared" si="0"/>
        <v>0</v>
      </c>
      <c r="L20" s="35"/>
      <c r="M20" s="35"/>
    </row>
    <row r="21" spans="1:13" ht="14.1" customHeight="1" x14ac:dyDescent="0.15">
      <c r="A21" s="14"/>
      <c r="C21" s="17" t="s">
        <v>450</v>
      </c>
      <c r="D21" s="37">
        <f>TRUNC(D11*0.00006,)</f>
        <v>0</v>
      </c>
      <c r="E21" s="18" t="s">
        <v>452</v>
      </c>
      <c r="K21" s="35">
        <f t="shared" si="0"/>
        <v>0</v>
      </c>
      <c r="L21" s="35"/>
      <c r="M21" s="35"/>
    </row>
    <row r="22" spans="1:13" ht="14.1" customHeight="1" x14ac:dyDescent="0.15">
      <c r="A22" s="14"/>
      <c r="B22" s="20"/>
      <c r="C22" s="17" t="s">
        <v>451</v>
      </c>
      <c r="D22" s="37">
        <f>TRUNC(D11*0.0009,0)</f>
        <v>0</v>
      </c>
      <c r="E22" s="18" t="s">
        <v>453</v>
      </c>
      <c r="K22" s="35">
        <f t="shared" si="0"/>
        <v>0</v>
      </c>
      <c r="L22" s="35"/>
      <c r="M22" s="35"/>
    </row>
    <row r="23" spans="1:13" ht="14.1" customHeight="1" x14ac:dyDescent="0.15">
      <c r="A23" s="14"/>
      <c r="B23" s="21" t="s">
        <v>42</v>
      </c>
      <c r="C23" s="17" t="s">
        <v>2</v>
      </c>
      <c r="D23" s="37"/>
      <c r="E23" s="18"/>
      <c r="K23" s="35">
        <f t="shared" si="0"/>
        <v>0</v>
      </c>
      <c r="L23" s="35"/>
      <c r="M23" s="35"/>
    </row>
    <row r="24" spans="1:13" ht="14.1" customHeight="1" x14ac:dyDescent="0.15">
      <c r="A24" s="19" t="s">
        <v>42</v>
      </c>
      <c r="B24" s="20"/>
      <c r="C24" s="17" t="s">
        <v>2</v>
      </c>
      <c r="D24" s="37"/>
      <c r="E24" s="18"/>
      <c r="K24" s="35">
        <f t="shared" si="0"/>
        <v>0</v>
      </c>
      <c r="L24" s="35"/>
      <c r="M24" s="35"/>
    </row>
    <row r="25" spans="1:13" ht="14.1" customHeight="1" x14ac:dyDescent="0.15">
      <c r="A25" s="14"/>
      <c r="B25" s="20"/>
      <c r="C25" s="17" t="s">
        <v>2</v>
      </c>
      <c r="D25" s="37"/>
      <c r="E25" s="18"/>
      <c r="K25" s="35">
        <f t="shared" si="0"/>
        <v>0</v>
      </c>
      <c r="L25" s="35"/>
      <c r="M25" s="35"/>
    </row>
    <row r="26" spans="1:13" ht="14.1" customHeight="1" x14ac:dyDescent="0.15">
      <c r="A26" s="14"/>
      <c r="B26" s="20"/>
      <c r="C26" s="46" t="s">
        <v>409</v>
      </c>
      <c r="D26" s="37">
        <f>SUM(D12:D25)</f>
        <v>0</v>
      </c>
      <c r="E26" s="18"/>
      <c r="K26" s="35">
        <f t="shared" si="0"/>
        <v>0</v>
      </c>
      <c r="L26" s="35"/>
      <c r="M26" s="35"/>
    </row>
    <row r="27" spans="1:13" ht="14.1" customHeight="1" x14ac:dyDescent="0.15">
      <c r="A27" s="14"/>
      <c r="B27" s="59" t="s">
        <v>432</v>
      </c>
      <c r="C27" s="60"/>
      <c r="D27" s="37">
        <f>D7+D11+D26</f>
        <v>0</v>
      </c>
      <c r="E27" s="18"/>
      <c r="K27" s="35">
        <f t="shared" si="0"/>
        <v>0</v>
      </c>
      <c r="L27" s="35"/>
      <c r="M27" s="35"/>
    </row>
    <row r="28" spans="1:13" ht="14.1" customHeight="1" x14ac:dyDescent="0.15">
      <c r="A28" s="65" t="s">
        <v>424</v>
      </c>
      <c r="B28" s="66"/>
      <c r="C28" s="66"/>
      <c r="D28" s="37">
        <f>TRUNC((D7+D11+D26)*I28/100)</f>
        <v>0</v>
      </c>
      <c r="E28" s="18" t="s">
        <v>425</v>
      </c>
      <c r="I28" s="6">
        <v>8</v>
      </c>
      <c r="J28" s="6">
        <v>1</v>
      </c>
      <c r="K28" s="35">
        <f t="shared" si="0"/>
        <v>0</v>
      </c>
      <c r="L28" s="35"/>
      <c r="M28" s="35"/>
    </row>
    <row r="29" spans="1:13" ht="14.1" customHeight="1" x14ac:dyDescent="0.15">
      <c r="A29" s="65" t="s">
        <v>426</v>
      </c>
      <c r="B29" s="66"/>
      <c r="C29" s="66"/>
      <c r="D29" s="37"/>
      <c r="E29" s="18" t="s">
        <v>427</v>
      </c>
      <c r="I29" s="6">
        <v>15</v>
      </c>
      <c r="J29" s="6">
        <v>1</v>
      </c>
      <c r="K29" s="35">
        <f t="shared" si="0"/>
        <v>0</v>
      </c>
      <c r="L29" s="35">
        <f>TRUNC((D11+D26+D28)*I29/100)</f>
        <v>0</v>
      </c>
      <c r="M29" s="35">
        <v>10000</v>
      </c>
    </row>
    <row r="30" spans="1:13" ht="14.1" customHeight="1" x14ac:dyDescent="0.15">
      <c r="A30" s="65" t="s">
        <v>434</v>
      </c>
      <c r="B30" s="66"/>
      <c r="C30" s="66"/>
      <c r="D30" s="37">
        <f>ROUNDUP((D27+D28+D29)*0.7%,-3)</f>
        <v>0</v>
      </c>
      <c r="E30" s="18"/>
      <c r="J30" s="6">
        <v>1</v>
      </c>
      <c r="K30" s="35">
        <f t="shared" si="0"/>
        <v>0</v>
      </c>
      <c r="L30" s="35"/>
      <c r="M30" s="35"/>
    </row>
    <row r="31" spans="1:13" ht="14.1" customHeight="1" x14ac:dyDescent="0.15">
      <c r="A31" s="61" t="s">
        <v>428</v>
      </c>
      <c r="B31" s="62"/>
      <c r="C31" s="62"/>
      <c r="D31" s="37">
        <f>SUM(K5:K30)</f>
        <v>0</v>
      </c>
      <c r="E31" s="18"/>
      <c r="K31" s="35">
        <f t="shared" si="0"/>
        <v>0</v>
      </c>
      <c r="L31" s="35"/>
      <c r="M31" s="35"/>
    </row>
    <row r="32" spans="1:13" ht="14.1" customHeight="1" x14ac:dyDescent="0.15">
      <c r="A32" s="65" t="s">
        <v>429</v>
      </c>
      <c r="B32" s="66"/>
      <c r="C32" s="66"/>
      <c r="D32" s="37">
        <f>TRUNC(D31*I32/100)</f>
        <v>0</v>
      </c>
      <c r="E32" s="18"/>
      <c r="I32" s="6">
        <v>10</v>
      </c>
      <c r="J32" s="6">
        <v>1</v>
      </c>
      <c r="K32" s="35">
        <f t="shared" si="0"/>
        <v>0</v>
      </c>
      <c r="L32" s="35"/>
      <c r="M32" s="35"/>
    </row>
    <row r="33" spans="1:13" ht="14.1" customHeight="1" x14ac:dyDescent="0.15">
      <c r="A33" s="67" t="s">
        <v>435</v>
      </c>
      <c r="B33" s="68"/>
      <c r="C33" s="68"/>
      <c r="D33" s="48">
        <f>D31+D32</f>
        <v>0</v>
      </c>
      <c r="E33" s="18"/>
      <c r="K33" s="35"/>
      <c r="L33" s="35"/>
      <c r="M33" s="35"/>
    </row>
    <row r="34" spans="1:13" ht="14.1" customHeight="1" x14ac:dyDescent="0.15">
      <c r="A34" s="65" t="s">
        <v>430</v>
      </c>
      <c r="B34" s="66"/>
      <c r="C34" s="66"/>
      <c r="D34" s="37">
        <f>옵션!$F$3</f>
        <v>0</v>
      </c>
      <c r="E34" s="18" t="s">
        <v>437</v>
      </c>
      <c r="J34" s="6">
        <v>1</v>
      </c>
      <c r="K34" s="35">
        <f t="shared" si="0"/>
        <v>0</v>
      </c>
      <c r="L34" s="35"/>
      <c r="M34" s="35"/>
    </row>
    <row r="35" spans="1:13" ht="14.1" customHeight="1" x14ac:dyDescent="0.15">
      <c r="A35" s="61" t="s">
        <v>436</v>
      </c>
      <c r="B35" s="62"/>
      <c r="C35" s="62"/>
      <c r="D35" s="37"/>
      <c r="E35" s="18" t="s">
        <v>442</v>
      </c>
      <c r="J35" s="6">
        <v>1</v>
      </c>
      <c r="K35" s="35">
        <f t="shared" si="0"/>
        <v>0</v>
      </c>
      <c r="L35" s="35"/>
      <c r="M35" s="35"/>
    </row>
    <row r="36" spans="1:13" ht="14.1" customHeight="1" x14ac:dyDescent="0.15">
      <c r="A36" s="61" t="s">
        <v>2</v>
      </c>
      <c r="B36" s="62"/>
      <c r="C36" s="62"/>
      <c r="D36" s="37"/>
      <c r="E36" s="18"/>
      <c r="K36" s="35">
        <f t="shared" si="0"/>
        <v>0</v>
      </c>
      <c r="L36" s="35"/>
      <c r="M36" s="35"/>
    </row>
    <row r="37" spans="1:13" ht="14.1" customHeight="1" thickBot="1" x14ac:dyDescent="0.2">
      <c r="A37" s="63" t="s">
        <v>431</v>
      </c>
      <c r="B37" s="64"/>
      <c r="C37" s="64"/>
      <c r="D37" s="49">
        <f>D33+D34+D35</f>
        <v>0</v>
      </c>
      <c r="E37" s="22" t="s">
        <v>441</v>
      </c>
      <c r="K37" s="35">
        <f>SUM(K5:K36)</f>
        <v>0</v>
      </c>
      <c r="L37" s="35"/>
      <c r="M37" s="35"/>
    </row>
    <row r="38" spans="1:13" ht="14.1" customHeight="1" x14ac:dyDescent="0.15">
      <c r="K38" s="35"/>
      <c r="L38" s="35"/>
      <c r="M38" s="35"/>
    </row>
    <row r="39" spans="1:13" x14ac:dyDescent="0.15">
      <c r="K39" s="35"/>
      <c r="L39" s="35"/>
      <c r="M39" s="35"/>
    </row>
    <row r="40" spans="1:13" x14ac:dyDescent="0.15">
      <c r="K40" s="35"/>
      <c r="L40" s="35"/>
      <c r="M40" s="35"/>
    </row>
    <row r="41" spans="1:13" x14ac:dyDescent="0.15">
      <c r="C41" s="35">
        <f>D41-D33</f>
        <v>91524000</v>
      </c>
      <c r="D41" s="35">
        <v>91524000</v>
      </c>
      <c r="K41" s="35"/>
      <c r="L41" s="35"/>
      <c r="M41" s="35"/>
    </row>
    <row r="42" spans="1:13" x14ac:dyDescent="0.15">
      <c r="C42" s="35">
        <f>D42-D37</f>
        <v>104329000</v>
      </c>
      <c r="D42" s="35">
        <v>104329000</v>
      </c>
      <c r="K42" s="35"/>
      <c r="L42" s="35"/>
      <c r="M42" s="35"/>
    </row>
    <row r="43" spans="1:13" x14ac:dyDescent="0.15">
      <c r="K43" s="35"/>
      <c r="L43" s="35"/>
      <c r="M43" s="35"/>
    </row>
    <row r="44" spans="1:13" x14ac:dyDescent="0.15">
      <c r="K44" s="35"/>
      <c r="L44" s="35"/>
      <c r="M44" s="35"/>
    </row>
    <row r="45" spans="1:13" x14ac:dyDescent="0.15">
      <c r="K45" s="35"/>
      <c r="L45" s="35"/>
      <c r="M45" s="35"/>
    </row>
    <row r="46" spans="1:13" x14ac:dyDescent="0.15">
      <c r="K46" s="35"/>
      <c r="L46" s="35"/>
      <c r="M46" s="35"/>
    </row>
    <row r="47" spans="1:13" x14ac:dyDescent="0.15">
      <c r="K47" s="35"/>
      <c r="L47" s="35"/>
      <c r="M47" s="35"/>
    </row>
    <row r="48" spans="1:13" x14ac:dyDescent="0.15">
      <c r="K48" s="35"/>
      <c r="L48" s="35"/>
      <c r="M48" s="35"/>
    </row>
    <row r="49" spans="11:13" x14ac:dyDescent="0.15">
      <c r="K49" s="35"/>
      <c r="L49" s="35"/>
      <c r="M49" s="35"/>
    </row>
    <row r="50" spans="11:13" x14ac:dyDescent="0.15">
      <c r="K50" s="35"/>
      <c r="L50" s="35"/>
      <c r="M50" s="35"/>
    </row>
    <row r="51" spans="11:13" x14ac:dyDescent="0.15">
      <c r="K51" s="35"/>
      <c r="L51" s="35"/>
      <c r="M51" s="35"/>
    </row>
    <row r="52" spans="11:13" x14ac:dyDescent="0.15">
      <c r="K52" s="35"/>
      <c r="L52" s="35"/>
      <c r="M52" s="35"/>
    </row>
    <row r="53" spans="11:13" x14ac:dyDescent="0.15">
      <c r="K53" s="35"/>
      <c r="L53" s="35"/>
      <c r="M53" s="35"/>
    </row>
    <row r="54" spans="11:13" x14ac:dyDescent="0.15">
      <c r="K54" s="35"/>
      <c r="L54" s="35"/>
      <c r="M54" s="35"/>
    </row>
  </sheetData>
  <mergeCells count="17">
    <mergeCell ref="B27:C27"/>
    <mergeCell ref="A36:C36"/>
    <mergeCell ref="A37:C37"/>
    <mergeCell ref="A35:C35"/>
    <mergeCell ref="A28:C28"/>
    <mergeCell ref="A29:C29"/>
    <mergeCell ref="A31:C31"/>
    <mergeCell ref="A32:C32"/>
    <mergeCell ref="A34:C34"/>
    <mergeCell ref="A30:C30"/>
    <mergeCell ref="A33:C33"/>
    <mergeCell ref="C3:D3"/>
    <mergeCell ref="B5:B7"/>
    <mergeCell ref="B8:B11"/>
    <mergeCell ref="A1:E1"/>
    <mergeCell ref="A3:B3"/>
    <mergeCell ref="A4:B4"/>
  </mergeCells>
  <phoneticPr fontId="2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7"/>
  <sheetViews>
    <sheetView view="pageBreakPreview" topLeftCell="D1" zoomScaleNormal="100" zoomScaleSheetLayoutView="100" workbookViewId="0">
      <pane ySplit="3" topLeftCell="A4" activePane="bottomLeft" state="frozen"/>
      <selection activeCell="D31" sqref="D31"/>
      <selection pane="bottomLeft" activeCell="D31" sqref="D31"/>
    </sheetView>
  </sheetViews>
  <sheetFormatPr defaultRowHeight="20.45" customHeight="1" x14ac:dyDescent="0.15"/>
  <cols>
    <col min="1" max="1" width="5.77734375" style="2" hidden="1" customWidth="1"/>
    <col min="2" max="2" width="6.5546875" style="8" hidden="1" customWidth="1"/>
    <col min="3" max="3" width="13.6640625" style="8" hidden="1" customWidth="1"/>
    <col min="4" max="4" width="36.21875" style="8" customWidth="1"/>
    <col min="5" max="5" width="9.109375" style="2" hidden="1" customWidth="1"/>
    <col min="6" max="6" width="4.21875" style="25" customWidth="1"/>
    <col min="7" max="7" width="4.6640625" style="29" customWidth="1"/>
    <col min="8" max="8" width="13" style="29" customWidth="1"/>
    <col min="9" max="9" width="13.109375" style="29" customWidth="1"/>
    <col min="10" max="10" width="5.109375" style="29" hidden="1" customWidth="1"/>
    <col min="11" max="11" width="11.21875" style="29" bestFit="1" customWidth="1"/>
    <col min="12" max="12" width="11.5546875" style="29" customWidth="1"/>
    <col min="13" max="14" width="9.44140625" style="29" customWidth="1"/>
    <col min="15" max="15" width="8.77734375" style="29" hidden="1" customWidth="1"/>
    <col min="16" max="16" width="13.21875" style="29" customWidth="1"/>
    <col min="17" max="17" width="10.44140625" style="8" customWidth="1"/>
    <col min="18" max="16384" width="8.88671875" style="2"/>
  </cols>
  <sheetData>
    <row r="1" spans="1:27" ht="20.45" customHeight="1" x14ac:dyDescent="0.15">
      <c r="A1" s="2" t="s">
        <v>281</v>
      </c>
      <c r="B1" s="8" t="s">
        <v>282</v>
      </c>
      <c r="C1" s="8" t="s">
        <v>397</v>
      </c>
      <c r="D1" s="73" t="s">
        <v>319</v>
      </c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AA1" s="2" t="s">
        <v>116</v>
      </c>
    </row>
    <row r="2" spans="1:27" s="9" customFormat="1" ht="20.45" customHeight="1" x14ac:dyDescent="0.15">
      <c r="A2" s="75" t="s">
        <v>53</v>
      </c>
      <c r="B2" s="75" t="s">
        <v>23</v>
      </c>
      <c r="C2" s="75" t="s">
        <v>29</v>
      </c>
      <c r="D2" s="76" t="s">
        <v>54</v>
      </c>
      <c r="E2" s="78" t="s">
        <v>24</v>
      </c>
      <c r="F2" s="78" t="s">
        <v>0</v>
      </c>
      <c r="G2" s="72" t="s">
        <v>1</v>
      </c>
      <c r="H2" s="72" t="s">
        <v>25</v>
      </c>
      <c r="I2" s="72"/>
      <c r="J2" s="72" t="s">
        <v>26</v>
      </c>
      <c r="K2" s="72"/>
      <c r="L2" s="72"/>
      <c r="M2" s="72" t="s">
        <v>27</v>
      </c>
      <c r="N2" s="72"/>
      <c r="O2" s="44"/>
      <c r="P2" s="72" t="s">
        <v>30</v>
      </c>
      <c r="Q2" s="76" t="s">
        <v>28</v>
      </c>
    </row>
    <row r="3" spans="1:27" s="9" customFormat="1" ht="20.45" customHeight="1" x14ac:dyDescent="0.15">
      <c r="A3" s="75"/>
      <c r="B3" s="75"/>
      <c r="C3" s="75"/>
      <c r="D3" s="77"/>
      <c r="E3" s="79"/>
      <c r="F3" s="79"/>
      <c r="G3" s="80"/>
      <c r="H3" s="47" t="s">
        <v>31</v>
      </c>
      <c r="I3" s="47" t="s">
        <v>32</v>
      </c>
      <c r="J3" s="47" t="s">
        <v>1</v>
      </c>
      <c r="K3" s="47" t="s">
        <v>31</v>
      </c>
      <c r="L3" s="47" t="s">
        <v>32</v>
      </c>
      <c r="M3" s="47" t="s">
        <v>33</v>
      </c>
      <c r="N3" s="47" t="s">
        <v>32</v>
      </c>
      <c r="O3" s="47" t="s">
        <v>34</v>
      </c>
      <c r="P3" s="80"/>
      <c r="Q3" s="77"/>
    </row>
    <row r="4" spans="1:27" ht="20.45" customHeight="1" x14ac:dyDescent="0.15">
      <c r="B4" s="8" t="s">
        <v>283</v>
      </c>
      <c r="D4" s="69" t="s">
        <v>398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1"/>
    </row>
    <row r="5" spans="1:27" ht="20.45" customHeight="1" x14ac:dyDescent="0.15">
      <c r="B5" s="8" t="s">
        <v>399</v>
      </c>
      <c r="D5" s="7" t="s">
        <v>400</v>
      </c>
      <c r="E5" s="10"/>
      <c r="F5" s="26" t="s">
        <v>288</v>
      </c>
      <c r="G5" s="32">
        <v>1</v>
      </c>
      <c r="H5" s="32">
        <f>총괄표!I81</f>
        <v>0</v>
      </c>
      <c r="I5" s="32">
        <f t="shared" ref="I5:I28" si="0">G5*H5</f>
        <v>0</v>
      </c>
      <c r="J5" s="32"/>
      <c r="K5" s="32">
        <f>총괄표!L81</f>
        <v>0</v>
      </c>
      <c r="L5" s="32">
        <f t="shared" ref="L5:L28" si="1">G5*K5</f>
        <v>0</v>
      </c>
      <c r="M5" s="32">
        <f>총괄표!N81</f>
        <v>0</v>
      </c>
      <c r="N5" s="32">
        <f t="shared" ref="N5:N28" si="2">G5*M5</f>
        <v>0</v>
      </c>
      <c r="O5" s="32"/>
      <c r="P5" s="32">
        <f t="shared" ref="P5:P28" si="3">SUM(I5,L5,N5)</f>
        <v>0</v>
      </c>
      <c r="Q5" s="7"/>
    </row>
    <row r="6" spans="1:27" ht="20.45" customHeight="1" x14ac:dyDescent="0.15">
      <c r="B6" s="8" t="s">
        <v>315</v>
      </c>
      <c r="D6" s="7" t="s">
        <v>121</v>
      </c>
      <c r="E6" s="10"/>
      <c r="F6" s="26" t="s">
        <v>288</v>
      </c>
      <c r="G6" s="32">
        <v>1</v>
      </c>
      <c r="H6" s="32">
        <f>내역서!I107</f>
        <v>0</v>
      </c>
      <c r="I6" s="32">
        <f t="shared" si="0"/>
        <v>0</v>
      </c>
      <c r="J6" s="32"/>
      <c r="K6" s="32">
        <f>내역서!L107</f>
        <v>0</v>
      </c>
      <c r="L6" s="32">
        <f t="shared" si="1"/>
        <v>0</v>
      </c>
      <c r="M6" s="32">
        <f>내역서!N107</f>
        <v>0</v>
      </c>
      <c r="N6" s="32">
        <f t="shared" si="2"/>
        <v>0</v>
      </c>
      <c r="O6" s="32"/>
      <c r="P6" s="32">
        <f t="shared" si="3"/>
        <v>0</v>
      </c>
      <c r="Q6" s="7"/>
    </row>
    <row r="7" spans="1:27" ht="20.45" customHeight="1" x14ac:dyDescent="0.15">
      <c r="B7" s="8" t="s">
        <v>317</v>
      </c>
      <c r="D7" s="7" t="s">
        <v>122</v>
      </c>
      <c r="E7" s="10"/>
      <c r="F7" s="26" t="s">
        <v>288</v>
      </c>
      <c r="G7" s="32">
        <v>1</v>
      </c>
      <c r="H7" s="32">
        <f>내역서!I133</f>
        <v>0</v>
      </c>
      <c r="I7" s="32">
        <f t="shared" si="0"/>
        <v>0</v>
      </c>
      <c r="J7" s="32"/>
      <c r="K7" s="32">
        <f>내역서!L133</f>
        <v>0</v>
      </c>
      <c r="L7" s="32">
        <f t="shared" si="1"/>
        <v>0</v>
      </c>
      <c r="M7" s="32">
        <f>내역서!N133</f>
        <v>0</v>
      </c>
      <c r="N7" s="32">
        <f t="shared" si="2"/>
        <v>0</v>
      </c>
      <c r="O7" s="32"/>
      <c r="P7" s="32">
        <f t="shared" si="3"/>
        <v>0</v>
      </c>
      <c r="Q7" s="7"/>
    </row>
    <row r="8" spans="1:27" ht="20.45" customHeight="1" x14ac:dyDescent="0.15">
      <c r="B8" s="8" t="s">
        <v>318</v>
      </c>
      <c r="D8" s="7" t="s">
        <v>123</v>
      </c>
      <c r="E8" s="10"/>
      <c r="F8" s="26" t="s">
        <v>288</v>
      </c>
      <c r="G8" s="32">
        <v>1</v>
      </c>
      <c r="H8" s="32">
        <f>내역서!I159</f>
        <v>0</v>
      </c>
      <c r="I8" s="32">
        <f t="shared" si="0"/>
        <v>0</v>
      </c>
      <c r="J8" s="32"/>
      <c r="K8" s="32">
        <f>내역서!L159</f>
        <v>0</v>
      </c>
      <c r="L8" s="32">
        <f t="shared" si="1"/>
        <v>0</v>
      </c>
      <c r="M8" s="32">
        <f>내역서!N159</f>
        <v>0</v>
      </c>
      <c r="N8" s="32">
        <f t="shared" si="2"/>
        <v>0</v>
      </c>
      <c r="O8" s="32"/>
      <c r="P8" s="32">
        <f t="shared" si="3"/>
        <v>0</v>
      </c>
      <c r="Q8" s="7"/>
    </row>
    <row r="9" spans="1:27" ht="20.45" customHeight="1" x14ac:dyDescent="0.15">
      <c r="D9" s="7"/>
      <c r="E9" s="10"/>
      <c r="F9" s="26"/>
      <c r="G9" s="32"/>
      <c r="H9" s="32"/>
      <c r="I9" s="32">
        <f t="shared" si="0"/>
        <v>0</v>
      </c>
      <c r="J9" s="32"/>
      <c r="K9" s="32"/>
      <c r="L9" s="32">
        <f t="shared" si="1"/>
        <v>0</v>
      </c>
      <c r="M9" s="32"/>
      <c r="N9" s="32">
        <f t="shared" si="2"/>
        <v>0</v>
      </c>
      <c r="O9" s="32"/>
      <c r="P9" s="32">
        <f t="shared" si="3"/>
        <v>0</v>
      </c>
      <c r="Q9" s="7"/>
    </row>
    <row r="10" spans="1:27" ht="20.45" customHeight="1" x14ac:dyDescent="0.15">
      <c r="D10" s="7"/>
      <c r="E10" s="10"/>
      <c r="F10" s="26"/>
      <c r="G10" s="32"/>
      <c r="H10" s="32"/>
      <c r="I10" s="32">
        <f t="shared" si="0"/>
        <v>0</v>
      </c>
      <c r="J10" s="32"/>
      <c r="K10" s="32"/>
      <c r="L10" s="32">
        <f t="shared" si="1"/>
        <v>0</v>
      </c>
      <c r="M10" s="32"/>
      <c r="N10" s="32">
        <f t="shared" si="2"/>
        <v>0</v>
      </c>
      <c r="O10" s="32"/>
      <c r="P10" s="32">
        <f t="shared" si="3"/>
        <v>0</v>
      </c>
      <c r="Q10" s="7"/>
    </row>
    <row r="11" spans="1:27" ht="20.45" customHeight="1" x14ac:dyDescent="0.15">
      <c r="D11" s="7"/>
      <c r="E11" s="10"/>
      <c r="F11" s="26"/>
      <c r="G11" s="32"/>
      <c r="H11" s="32"/>
      <c r="I11" s="32">
        <f t="shared" si="0"/>
        <v>0</v>
      </c>
      <c r="J11" s="32"/>
      <c r="K11" s="32"/>
      <c r="L11" s="32">
        <f t="shared" si="1"/>
        <v>0</v>
      </c>
      <c r="M11" s="32"/>
      <c r="N11" s="32">
        <f t="shared" si="2"/>
        <v>0</v>
      </c>
      <c r="O11" s="32"/>
      <c r="P11" s="32">
        <f t="shared" si="3"/>
        <v>0</v>
      </c>
      <c r="Q11" s="7"/>
    </row>
    <row r="12" spans="1:27" ht="20.45" customHeight="1" x14ac:dyDescent="0.15">
      <c r="D12" s="7"/>
      <c r="E12" s="10"/>
      <c r="F12" s="26"/>
      <c r="G12" s="32"/>
      <c r="H12" s="32"/>
      <c r="I12" s="32">
        <f t="shared" si="0"/>
        <v>0</v>
      </c>
      <c r="J12" s="32"/>
      <c r="K12" s="32"/>
      <c r="L12" s="32">
        <f t="shared" si="1"/>
        <v>0</v>
      </c>
      <c r="M12" s="32"/>
      <c r="N12" s="32">
        <f t="shared" si="2"/>
        <v>0</v>
      </c>
      <c r="O12" s="32"/>
      <c r="P12" s="32">
        <f t="shared" si="3"/>
        <v>0</v>
      </c>
      <c r="Q12" s="7"/>
    </row>
    <row r="13" spans="1:27" ht="20.45" customHeight="1" x14ac:dyDescent="0.15">
      <c r="D13" s="7"/>
      <c r="E13" s="10"/>
      <c r="F13" s="26"/>
      <c r="G13" s="32"/>
      <c r="H13" s="32"/>
      <c r="I13" s="32">
        <f t="shared" si="0"/>
        <v>0</v>
      </c>
      <c r="J13" s="32"/>
      <c r="K13" s="32"/>
      <c r="L13" s="32">
        <f t="shared" si="1"/>
        <v>0</v>
      </c>
      <c r="M13" s="32"/>
      <c r="N13" s="32">
        <f t="shared" si="2"/>
        <v>0</v>
      </c>
      <c r="O13" s="32"/>
      <c r="P13" s="32">
        <f t="shared" si="3"/>
        <v>0</v>
      </c>
      <c r="Q13" s="7"/>
    </row>
    <row r="14" spans="1:27" ht="20.45" customHeight="1" x14ac:dyDescent="0.15">
      <c r="D14" s="7"/>
      <c r="E14" s="10"/>
      <c r="F14" s="26"/>
      <c r="G14" s="32"/>
      <c r="H14" s="32"/>
      <c r="I14" s="32">
        <f t="shared" si="0"/>
        <v>0</v>
      </c>
      <c r="J14" s="32"/>
      <c r="K14" s="32"/>
      <c r="L14" s="32">
        <f t="shared" si="1"/>
        <v>0</v>
      </c>
      <c r="M14" s="32"/>
      <c r="N14" s="32">
        <f t="shared" si="2"/>
        <v>0</v>
      </c>
      <c r="O14" s="32"/>
      <c r="P14" s="32">
        <f t="shared" si="3"/>
        <v>0</v>
      </c>
      <c r="Q14" s="7"/>
    </row>
    <row r="15" spans="1:27" ht="20.45" customHeight="1" x14ac:dyDescent="0.15">
      <c r="D15" s="7"/>
      <c r="E15" s="10"/>
      <c r="F15" s="26"/>
      <c r="G15" s="32"/>
      <c r="H15" s="32"/>
      <c r="I15" s="32">
        <f t="shared" si="0"/>
        <v>0</v>
      </c>
      <c r="J15" s="32"/>
      <c r="K15" s="32"/>
      <c r="L15" s="32">
        <f t="shared" si="1"/>
        <v>0</v>
      </c>
      <c r="M15" s="32"/>
      <c r="N15" s="32">
        <f t="shared" si="2"/>
        <v>0</v>
      </c>
      <c r="O15" s="32"/>
      <c r="P15" s="32">
        <f t="shared" si="3"/>
        <v>0</v>
      </c>
      <c r="Q15" s="7"/>
    </row>
    <row r="16" spans="1:27" ht="20.45" customHeight="1" x14ac:dyDescent="0.15">
      <c r="D16" s="7"/>
      <c r="E16" s="10"/>
      <c r="F16" s="26"/>
      <c r="G16" s="32"/>
      <c r="H16" s="32"/>
      <c r="I16" s="32">
        <f t="shared" si="0"/>
        <v>0</v>
      </c>
      <c r="J16" s="32"/>
      <c r="K16" s="32"/>
      <c r="L16" s="32">
        <f t="shared" si="1"/>
        <v>0</v>
      </c>
      <c r="M16" s="32"/>
      <c r="N16" s="32">
        <f t="shared" si="2"/>
        <v>0</v>
      </c>
      <c r="O16" s="32"/>
      <c r="P16" s="32">
        <f t="shared" si="3"/>
        <v>0</v>
      </c>
      <c r="Q16" s="7"/>
    </row>
    <row r="17" spans="2:17" ht="20.45" customHeight="1" x14ac:dyDescent="0.15">
      <c r="D17" s="7"/>
      <c r="E17" s="10"/>
      <c r="F17" s="26"/>
      <c r="G17" s="32"/>
      <c r="H17" s="32"/>
      <c r="I17" s="32">
        <f t="shared" si="0"/>
        <v>0</v>
      </c>
      <c r="J17" s="32"/>
      <c r="K17" s="32"/>
      <c r="L17" s="32">
        <f t="shared" si="1"/>
        <v>0</v>
      </c>
      <c r="M17" s="32"/>
      <c r="N17" s="32">
        <f t="shared" si="2"/>
        <v>0</v>
      </c>
      <c r="O17" s="32"/>
      <c r="P17" s="32">
        <f t="shared" si="3"/>
        <v>0</v>
      </c>
      <c r="Q17" s="7"/>
    </row>
    <row r="18" spans="2:17" ht="20.45" customHeight="1" x14ac:dyDescent="0.15">
      <c r="D18" s="7"/>
      <c r="E18" s="10"/>
      <c r="F18" s="26"/>
      <c r="G18" s="32"/>
      <c r="H18" s="32"/>
      <c r="I18" s="32">
        <f t="shared" si="0"/>
        <v>0</v>
      </c>
      <c r="J18" s="32"/>
      <c r="K18" s="32"/>
      <c r="L18" s="32">
        <f t="shared" si="1"/>
        <v>0</v>
      </c>
      <c r="M18" s="32"/>
      <c r="N18" s="32">
        <f t="shared" si="2"/>
        <v>0</v>
      </c>
      <c r="O18" s="32"/>
      <c r="P18" s="32">
        <f t="shared" si="3"/>
        <v>0</v>
      </c>
      <c r="Q18" s="7"/>
    </row>
    <row r="19" spans="2:17" ht="20.45" customHeight="1" x14ac:dyDescent="0.15">
      <c r="D19" s="7"/>
      <c r="E19" s="10"/>
      <c r="F19" s="26"/>
      <c r="G19" s="32"/>
      <c r="H19" s="32"/>
      <c r="I19" s="32">
        <f t="shared" si="0"/>
        <v>0</v>
      </c>
      <c r="J19" s="32"/>
      <c r="K19" s="32"/>
      <c r="L19" s="32">
        <f t="shared" si="1"/>
        <v>0</v>
      </c>
      <c r="M19" s="32"/>
      <c r="N19" s="32">
        <f t="shared" si="2"/>
        <v>0</v>
      </c>
      <c r="O19" s="32"/>
      <c r="P19" s="32">
        <f t="shared" si="3"/>
        <v>0</v>
      </c>
      <c r="Q19" s="7"/>
    </row>
    <row r="20" spans="2:17" ht="20.45" customHeight="1" x14ac:dyDescent="0.15">
      <c r="D20" s="7"/>
      <c r="E20" s="10"/>
      <c r="F20" s="26"/>
      <c r="G20" s="32"/>
      <c r="H20" s="32"/>
      <c r="I20" s="32">
        <f t="shared" si="0"/>
        <v>0</v>
      </c>
      <c r="J20" s="32"/>
      <c r="K20" s="32"/>
      <c r="L20" s="32">
        <f t="shared" si="1"/>
        <v>0</v>
      </c>
      <c r="M20" s="32"/>
      <c r="N20" s="32">
        <f t="shared" si="2"/>
        <v>0</v>
      </c>
      <c r="O20" s="32"/>
      <c r="P20" s="32">
        <f t="shared" si="3"/>
        <v>0</v>
      </c>
      <c r="Q20" s="7"/>
    </row>
    <row r="21" spans="2:17" ht="20.45" customHeight="1" x14ac:dyDescent="0.15">
      <c r="D21" s="7"/>
      <c r="E21" s="10"/>
      <c r="F21" s="26"/>
      <c r="G21" s="32"/>
      <c r="H21" s="32"/>
      <c r="I21" s="32">
        <f t="shared" si="0"/>
        <v>0</v>
      </c>
      <c r="J21" s="32"/>
      <c r="K21" s="32"/>
      <c r="L21" s="32">
        <f t="shared" si="1"/>
        <v>0</v>
      </c>
      <c r="M21" s="32"/>
      <c r="N21" s="32">
        <f t="shared" si="2"/>
        <v>0</v>
      </c>
      <c r="O21" s="32"/>
      <c r="P21" s="32">
        <f t="shared" si="3"/>
        <v>0</v>
      </c>
      <c r="Q21" s="7"/>
    </row>
    <row r="22" spans="2:17" ht="20.45" customHeight="1" x14ac:dyDescent="0.15">
      <c r="D22" s="7"/>
      <c r="E22" s="10"/>
      <c r="F22" s="26"/>
      <c r="G22" s="32"/>
      <c r="H22" s="32"/>
      <c r="I22" s="32">
        <f t="shared" si="0"/>
        <v>0</v>
      </c>
      <c r="J22" s="32"/>
      <c r="K22" s="32"/>
      <c r="L22" s="32">
        <f t="shared" si="1"/>
        <v>0</v>
      </c>
      <c r="M22" s="32"/>
      <c r="N22" s="32">
        <f t="shared" si="2"/>
        <v>0</v>
      </c>
      <c r="O22" s="32"/>
      <c r="P22" s="32">
        <f t="shared" si="3"/>
        <v>0</v>
      </c>
      <c r="Q22" s="7"/>
    </row>
    <row r="23" spans="2:17" ht="20.45" customHeight="1" x14ac:dyDescent="0.15">
      <c r="D23" s="7"/>
      <c r="E23" s="10"/>
      <c r="F23" s="26"/>
      <c r="G23" s="32"/>
      <c r="H23" s="32"/>
      <c r="I23" s="32">
        <f t="shared" si="0"/>
        <v>0</v>
      </c>
      <c r="J23" s="32"/>
      <c r="K23" s="32"/>
      <c r="L23" s="32">
        <f t="shared" si="1"/>
        <v>0</v>
      </c>
      <c r="M23" s="32"/>
      <c r="N23" s="32">
        <f t="shared" si="2"/>
        <v>0</v>
      </c>
      <c r="O23" s="32"/>
      <c r="P23" s="32">
        <f t="shared" si="3"/>
        <v>0</v>
      </c>
      <c r="Q23" s="7"/>
    </row>
    <row r="24" spans="2:17" ht="20.45" customHeight="1" x14ac:dyDescent="0.15">
      <c r="D24" s="7"/>
      <c r="E24" s="10"/>
      <c r="F24" s="26"/>
      <c r="G24" s="32"/>
      <c r="H24" s="32"/>
      <c r="I24" s="32">
        <f t="shared" si="0"/>
        <v>0</v>
      </c>
      <c r="J24" s="32"/>
      <c r="K24" s="32"/>
      <c r="L24" s="32">
        <f t="shared" si="1"/>
        <v>0</v>
      </c>
      <c r="M24" s="32"/>
      <c r="N24" s="32">
        <f t="shared" si="2"/>
        <v>0</v>
      </c>
      <c r="O24" s="32"/>
      <c r="P24" s="32">
        <f t="shared" si="3"/>
        <v>0</v>
      </c>
      <c r="Q24" s="7"/>
    </row>
    <row r="25" spans="2:17" ht="20.45" customHeight="1" x14ac:dyDescent="0.15">
      <c r="D25" s="7"/>
      <c r="E25" s="10"/>
      <c r="F25" s="26"/>
      <c r="G25" s="32"/>
      <c r="H25" s="32"/>
      <c r="I25" s="32">
        <f t="shared" si="0"/>
        <v>0</v>
      </c>
      <c r="J25" s="32"/>
      <c r="K25" s="32"/>
      <c r="L25" s="32">
        <f t="shared" si="1"/>
        <v>0</v>
      </c>
      <c r="M25" s="32"/>
      <c r="N25" s="32">
        <f t="shared" si="2"/>
        <v>0</v>
      </c>
      <c r="O25" s="32"/>
      <c r="P25" s="32">
        <f t="shared" si="3"/>
        <v>0</v>
      </c>
      <c r="Q25" s="7"/>
    </row>
    <row r="26" spans="2:17" ht="20.45" customHeight="1" x14ac:dyDescent="0.15">
      <c r="D26" s="7"/>
      <c r="E26" s="10"/>
      <c r="F26" s="26"/>
      <c r="G26" s="32"/>
      <c r="H26" s="32"/>
      <c r="I26" s="32">
        <f t="shared" si="0"/>
        <v>0</v>
      </c>
      <c r="J26" s="32"/>
      <c r="K26" s="32"/>
      <c r="L26" s="32">
        <f t="shared" si="1"/>
        <v>0</v>
      </c>
      <c r="M26" s="32"/>
      <c r="N26" s="32">
        <f t="shared" si="2"/>
        <v>0</v>
      </c>
      <c r="O26" s="32"/>
      <c r="P26" s="32">
        <f t="shared" si="3"/>
        <v>0</v>
      </c>
      <c r="Q26" s="7"/>
    </row>
    <row r="27" spans="2:17" ht="20.45" customHeight="1" x14ac:dyDescent="0.15">
      <c r="D27" s="7"/>
      <c r="E27" s="10"/>
      <c r="F27" s="26"/>
      <c r="G27" s="32"/>
      <c r="H27" s="32"/>
      <c r="I27" s="32">
        <f t="shared" si="0"/>
        <v>0</v>
      </c>
      <c r="J27" s="32"/>
      <c r="K27" s="32"/>
      <c r="L27" s="32">
        <f t="shared" si="1"/>
        <v>0</v>
      </c>
      <c r="M27" s="32"/>
      <c r="N27" s="32">
        <f t="shared" si="2"/>
        <v>0</v>
      </c>
      <c r="O27" s="32"/>
      <c r="P27" s="32">
        <f t="shared" si="3"/>
        <v>0</v>
      </c>
      <c r="Q27" s="7"/>
    </row>
    <row r="28" spans="2:17" ht="20.45" customHeight="1" x14ac:dyDescent="0.15">
      <c r="D28" s="7"/>
      <c r="E28" s="10"/>
      <c r="F28" s="26"/>
      <c r="G28" s="32"/>
      <c r="H28" s="32"/>
      <c r="I28" s="32">
        <f t="shared" si="0"/>
        <v>0</v>
      </c>
      <c r="J28" s="32"/>
      <c r="K28" s="32"/>
      <c r="L28" s="32">
        <f t="shared" si="1"/>
        <v>0</v>
      </c>
      <c r="M28" s="32"/>
      <c r="N28" s="32">
        <f t="shared" si="2"/>
        <v>0</v>
      </c>
      <c r="O28" s="32"/>
      <c r="P28" s="32">
        <f t="shared" si="3"/>
        <v>0</v>
      </c>
      <c r="Q28" s="7"/>
    </row>
    <row r="29" spans="2:17" ht="20.45" customHeight="1" x14ac:dyDescent="0.15">
      <c r="C29" s="8" t="s">
        <v>401</v>
      </c>
      <c r="D29" s="7" t="s">
        <v>309</v>
      </c>
      <c r="E29" s="10"/>
      <c r="F29" s="26"/>
      <c r="G29" s="32"/>
      <c r="H29" s="32"/>
      <c r="I29" s="32">
        <f>TRUNC(SUM(I4:I28))</f>
        <v>0</v>
      </c>
      <c r="J29" s="32"/>
      <c r="K29" s="32"/>
      <c r="L29" s="32">
        <f>TRUNC(SUM(L4:L28))</f>
        <v>0</v>
      </c>
      <c r="M29" s="32"/>
      <c r="N29" s="32">
        <f>TRUNC(SUM(N4:N28))</f>
        <v>0</v>
      </c>
      <c r="O29" s="32"/>
      <c r="P29" s="32">
        <f>TRUNC(SUM(P4:P28))</f>
        <v>0</v>
      </c>
      <c r="Q29" s="7"/>
    </row>
    <row r="30" spans="2:17" ht="20.45" customHeight="1" x14ac:dyDescent="0.15">
      <c r="B30" s="8" t="s">
        <v>283</v>
      </c>
      <c r="D30" s="69" t="s">
        <v>398</v>
      </c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1"/>
    </row>
    <row r="31" spans="2:17" ht="20.45" customHeight="1" x14ac:dyDescent="0.15">
      <c r="B31" s="8" t="s">
        <v>402</v>
      </c>
      <c r="D31" s="7" t="s">
        <v>403</v>
      </c>
      <c r="E31" s="10"/>
      <c r="F31" s="26" t="s">
        <v>288</v>
      </c>
      <c r="G31" s="32">
        <v>1</v>
      </c>
      <c r="H31" s="32">
        <f>총괄표!I107</f>
        <v>0</v>
      </c>
      <c r="I31" s="32">
        <f t="shared" ref="I31:I54" si="4">G31*H31</f>
        <v>0</v>
      </c>
      <c r="J31" s="32"/>
      <c r="K31" s="32">
        <f>총괄표!L107</f>
        <v>0</v>
      </c>
      <c r="L31" s="32">
        <f t="shared" ref="L31:L54" si="5">G31*K31</f>
        <v>0</v>
      </c>
      <c r="M31" s="32">
        <f>총괄표!N107</f>
        <v>0</v>
      </c>
      <c r="N31" s="32">
        <f t="shared" ref="N31:N54" si="6">G31*M31</f>
        <v>0</v>
      </c>
      <c r="O31" s="32"/>
      <c r="P31" s="32">
        <f t="shared" ref="P31:P54" si="7">SUM(I31,L31,N31)</f>
        <v>0</v>
      </c>
      <c r="Q31" s="7"/>
    </row>
    <row r="32" spans="2:17" ht="20.45" customHeight="1" x14ac:dyDescent="0.15">
      <c r="D32" s="7"/>
      <c r="E32" s="10"/>
      <c r="F32" s="26"/>
      <c r="G32" s="32"/>
      <c r="H32" s="32"/>
      <c r="I32" s="32">
        <f t="shared" si="4"/>
        <v>0</v>
      </c>
      <c r="J32" s="32"/>
      <c r="K32" s="32"/>
      <c r="L32" s="32">
        <f t="shared" si="5"/>
        <v>0</v>
      </c>
      <c r="M32" s="32"/>
      <c r="N32" s="32">
        <f t="shared" si="6"/>
        <v>0</v>
      </c>
      <c r="O32" s="32"/>
      <c r="P32" s="32">
        <f t="shared" si="7"/>
        <v>0</v>
      </c>
      <c r="Q32" s="7"/>
    </row>
    <row r="33" spans="4:17" ht="20.45" customHeight="1" x14ac:dyDescent="0.15">
      <c r="D33" s="7"/>
      <c r="E33" s="10"/>
      <c r="F33" s="26"/>
      <c r="G33" s="32"/>
      <c r="H33" s="32"/>
      <c r="I33" s="32">
        <f t="shared" si="4"/>
        <v>0</v>
      </c>
      <c r="J33" s="32"/>
      <c r="K33" s="32"/>
      <c r="L33" s="32">
        <f t="shared" si="5"/>
        <v>0</v>
      </c>
      <c r="M33" s="32"/>
      <c r="N33" s="32">
        <f t="shared" si="6"/>
        <v>0</v>
      </c>
      <c r="O33" s="32"/>
      <c r="P33" s="32">
        <f t="shared" si="7"/>
        <v>0</v>
      </c>
      <c r="Q33" s="7"/>
    </row>
    <row r="34" spans="4:17" ht="20.45" customHeight="1" x14ac:dyDescent="0.15">
      <c r="D34" s="7"/>
      <c r="E34" s="10"/>
      <c r="F34" s="26"/>
      <c r="G34" s="32"/>
      <c r="H34" s="32"/>
      <c r="I34" s="32">
        <f t="shared" si="4"/>
        <v>0</v>
      </c>
      <c r="J34" s="32"/>
      <c r="K34" s="32"/>
      <c r="L34" s="32">
        <f t="shared" si="5"/>
        <v>0</v>
      </c>
      <c r="M34" s="32"/>
      <c r="N34" s="32">
        <f t="shared" si="6"/>
        <v>0</v>
      </c>
      <c r="O34" s="32"/>
      <c r="P34" s="32">
        <f t="shared" si="7"/>
        <v>0</v>
      </c>
      <c r="Q34" s="7"/>
    </row>
    <row r="35" spans="4:17" ht="20.45" customHeight="1" x14ac:dyDescent="0.15">
      <c r="D35" s="7"/>
      <c r="E35" s="10"/>
      <c r="F35" s="26"/>
      <c r="G35" s="32"/>
      <c r="H35" s="32"/>
      <c r="I35" s="32">
        <f t="shared" si="4"/>
        <v>0</v>
      </c>
      <c r="J35" s="32"/>
      <c r="K35" s="32"/>
      <c r="L35" s="32">
        <f t="shared" si="5"/>
        <v>0</v>
      </c>
      <c r="M35" s="32"/>
      <c r="N35" s="32">
        <f t="shared" si="6"/>
        <v>0</v>
      </c>
      <c r="O35" s="32"/>
      <c r="P35" s="32">
        <f t="shared" si="7"/>
        <v>0</v>
      </c>
      <c r="Q35" s="7"/>
    </row>
    <row r="36" spans="4:17" ht="20.45" customHeight="1" x14ac:dyDescent="0.15">
      <c r="D36" s="7"/>
      <c r="E36" s="10"/>
      <c r="F36" s="26"/>
      <c r="G36" s="32"/>
      <c r="H36" s="32"/>
      <c r="I36" s="32">
        <f t="shared" si="4"/>
        <v>0</v>
      </c>
      <c r="J36" s="32"/>
      <c r="K36" s="32"/>
      <c r="L36" s="32">
        <f t="shared" si="5"/>
        <v>0</v>
      </c>
      <c r="M36" s="32"/>
      <c r="N36" s="32">
        <f t="shared" si="6"/>
        <v>0</v>
      </c>
      <c r="O36" s="32"/>
      <c r="P36" s="32">
        <f t="shared" si="7"/>
        <v>0</v>
      </c>
      <c r="Q36" s="7"/>
    </row>
    <row r="37" spans="4:17" ht="20.45" customHeight="1" x14ac:dyDescent="0.15">
      <c r="D37" s="7"/>
      <c r="E37" s="10"/>
      <c r="F37" s="26"/>
      <c r="G37" s="32"/>
      <c r="H37" s="32"/>
      <c r="I37" s="32">
        <f t="shared" si="4"/>
        <v>0</v>
      </c>
      <c r="J37" s="32"/>
      <c r="K37" s="32"/>
      <c r="L37" s="32">
        <f t="shared" si="5"/>
        <v>0</v>
      </c>
      <c r="M37" s="32"/>
      <c r="N37" s="32">
        <f t="shared" si="6"/>
        <v>0</v>
      </c>
      <c r="O37" s="32"/>
      <c r="P37" s="32">
        <f t="shared" si="7"/>
        <v>0</v>
      </c>
      <c r="Q37" s="7"/>
    </row>
    <row r="38" spans="4:17" ht="20.45" customHeight="1" x14ac:dyDescent="0.15">
      <c r="D38" s="7"/>
      <c r="E38" s="10"/>
      <c r="F38" s="26"/>
      <c r="G38" s="32"/>
      <c r="H38" s="32"/>
      <c r="I38" s="32">
        <f t="shared" si="4"/>
        <v>0</v>
      </c>
      <c r="J38" s="32"/>
      <c r="K38" s="32"/>
      <c r="L38" s="32">
        <f t="shared" si="5"/>
        <v>0</v>
      </c>
      <c r="M38" s="32"/>
      <c r="N38" s="32">
        <f t="shared" si="6"/>
        <v>0</v>
      </c>
      <c r="O38" s="32"/>
      <c r="P38" s="32">
        <f t="shared" si="7"/>
        <v>0</v>
      </c>
      <c r="Q38" s="7"/>
    </row>
    <row r="39" spans="4:17" ht="20.45" customHeight="1" x14ac:dyDescent="0.15">
      <c r="D39" s="7"/>
      <c r="E39" s="10"/>
      <c r="F39" s="26"/>
      <c r="G39" s="32"/>
      <c r="H39" s="32"/>
      <c r="I39" s="32">
        <f t="shared" si="4"/>
        <v>0</v>
      </c>
      <c r="J39" s="32"/>
      <c r="K39" s="32"/>
      <c r="L39" s="32">
        <f t="shared" si="5"/>
        <v>0</v>
      </c>
      <c r="M39" s="32"/>
      <c r="N39" s="32">
        <f t="shared" si="6"/>
        <v>0</v>
      </c>
      <c r="O39" s="32"/>
      <c r="P39" s="32">
        <f t="shared" si="7"/>
        <v>0</v>
      </c>
      <c r="Q39" s="7"/>
    </row>
    <row r="40" spans="4:17" ht="20.45" customHeight="1" x14ac:dyDescent="0.15">
      <c r="D40" s="7"/>
      <c r="E40" s="10"/>
      <c r="F40" s="26"/>
      <c r="G40" s="32"/>
      <c r="H40" s="32"/>
      <c r="I40" s="32">
        <f t="shared" si="4"/>
        <v>0</v>
      </c>
      <c r="J40" s="32"/>
      <c r="K40" s="32"/>
      <c r="L40" s="32">
        <f t="shared" si="5"/>
        <v>0</v>
      </c>
      <c r="M40" s="32"/>
      <c r="N40" s="32">
        <f t="shared" si="6"/>
        <v>0</v>
      </c>
      <c r="O40" s="32"/>
      <c r="P40" s="32">
        <f t="shared" si="7"/>
        <v>0</v>
      </c>
      <c r="Q40" s="7"/>
    </row>
    <row r="41" spans="4:17" ht="20.45" customHeight="1" x14ac:dyDescent="0.15">
      <c r="D41" s="7"/>
      <c r="E41" s="10"/>
      <c r="F41" s="26"/>
      <c r="G41" s="32"/>
      <c r="H41" s="32"/>
      <c r="I41" s="32">
        <f t="shared" si="4"/>
        <v>0</v>
      </c>
      <c r="J41" s="32"/>
      <c r="K41" s="32"/>
      <c r="L41" s="32">
        <f t="shared" si="5"/>
        <v>0</v>
      </c>
      <c r="M41" s="32"/>
      <c r="N41" s="32">
        <f t="shared" si="6"/>
        <v>0</v>
      </c>
      <c r="O41" s="32"/>
      <c r="P41" s="32">
        <f t="shared" si="7"/>
        <v>0</v>
      </c>
      <c r="Q41" s="7"/>
    </row>
    <row r="42" spans="4:17" ht="20.45" customHeight="1" x14ac:dyDescent="0.15">
      <c r="D42" s="7"/>
      <c r="E42" s="10"/>
      <c r="F42" s="26"/>
      <c r="G42" s="32"/>
      <c r="H42" s="32"/>
      <c r="I42" s="32">
        <f t="shared" si="4"/>
        <v>0</v>
      </c>
      <c r="J42" s="32"/>
      <c r="K42" s="32"/>
      <c r="L42" s="32">
        <f t="shared" si="5"/>
        <v>0</v>
      </c>
      <c r="M42" s="32"/>
      <c r="N42" s="32">
        <f t="shared" si="6"/>
        <v>0</v>
      </c>
      <c r="O42" s="32"/>
      <c r="P42" s="32">
        <f t="shared" si="7"/>
        <v>0</v>
      </c>
      <c r="Q42" s="7"/>
    </row>
    <row r="43" spans="4:17" ht="20.45" customHeight="1" x14ac:dyDescent="0.15">
      <c r="D43" s="7"/>
      <c r="E43" s="10"/>
      <c r="F43" s="26"/>
      <c r="G43" s="32"/>
      <c r="H43" s="32"/>
      <c r="I43" s="32">
        <f t="shared" si="4"/>
        <v>0</v>
      </c>
      <c r="J43" s="32"/>
      <c r="K43" s="32"/>
      <c r="L43" s="32">
        <f t="shared" si="5"/>
        <v>0</v>
      </c>
      <c r="M43" s="32"/>
      <c r="N43" s="32">
        <f t="shared" si="6"/>
        <v>0</v>
      </c>
      <c r="O43" s="32"/>
      <c r="P43" s="32">
        <f t="shared" si="7"/>
        <v>0</v>
      </c>
      <c r="Q43" s="7"/>
    </row>
    <row r="44" spans="4:17" ht="20.45" customHeight="1" x14ac:dyDescent="0.15">
      <c r="D44" s="7"/>
      <c r="E44" s="10"/>
      <c r="F44" s="26"/>
      <c r="G44" s="32"/>
      <c r="H44" s="32"/>
      <c r="I44" s="32">
        <f t="shared" si="4"/>
        <v>0</v>
      </c>
      <c r="J44" s="32"/>
      <c r="K44" s="32"/>
      <c r="L44" s="32">
        <f t="shared" si="5"/>
        <v>0</v>
      </c>
      <c r="M44" s="32"/>
      <c r="N44" s="32">
        <f t="shared" si="6"/>
        <v>0</v>
      </c>
      <c r="O44" s="32"/>
      <c r="P44" s="32">
        <f t="shared" si="7"/>
        <v>0</v>
      </c>
      <c r="Q44" s="7"/>
    </row>
    <row r="45" spans="4:17" ht="20.45" customHeight="1" x14ac:dyDescent="0.15">
      <c r="D45" s="7"/>
      <c r="E45" s="10"/>
      <c r="F45" s="26"/>
      <c r="G45" s="32"/>
      <c r="H45" s="32"/>
      <c r="I45" s="32">
        <f t="shared" si="4"/>
        <v>0</v>
      </c>
      <c r="J45" s="32"/>
      <c r="K45" s="32"/>
      <c r="L45" s="32">
        <f t="shared" si="5"/>
        <v>0</v>
      </c>
      <c r="M45" s="32"/>
      <c r="N45" s="32">
        <f t="shared" si="6"/>
        <v>0</v>
      </c>
      <c r="O45" s="32"/>
      <c r="P45" s="32">
        <f t="shared" si="7"/>
        <v>0</v>
      </c>
      <c r="Q45" s="7"/>
    </row>
    <row r="46" spans="4:17" ht="20.45" customHeight="1" x14ac:dyDescent="0.15">
      <c r="D46" s="7"/>
      <c r="E46" s="10"/>
      <c r="F46" s="26"/>
      <c r="G46" s="32"/>
      <c r="H46" s="32"/>
      <c r="I46" s="32">
        <f t="shared" si="4"/>
        <v>0</v>
      </c>
      <c r="J46" s="32"/>
      <c r="K46" s="32"/>
      <c r="L46" s="32">
        <f t="shared" si="5"/>
        <v>0</v>
      </c>
      <c r="M46" s="32"/>
      <c r="N46" s="32">
        <f t="shared" si="6"/>
        <v>0</v>
      </c>
      <c r="O46" s="32"/>
      <c r="P46" s="32">
        <f t="shared" si="7"/>
        <v>0</v>
      </c>
      <c r="Q46" s="7"/>
    </row>
    <row r="47" spans="4:17" ht="20.45" customHeight="1" x14ac:dyDescent="0.15">
      <c r="D47" s="7"/>
      <c r="E47" s="10"/>
      <c r="F47" s="26"/>
      <c r="G47" s="32"/>
      <c r="H47" s="32"/>
      <c r="I47" s="32">
        <f t="shared" si="4"/>
        <v>0</v>
      </c>
      <c r="J47" s="32"/>
      <c r="K47" s="32"/>
      <c r="L47" s="32">
        <f t="shared" si="5"/>
        <v>0</v>
      </c>
      <c r="M47" s="32"/>
      <c r="N47" s="32">
        <f t="shared" si="6"/>
        <v>0</v>
      </c>
      <c r="O47" s="32"/>
      <c r="P47" s="32">
        <f t="shared" si="7"/>
        <v>0</v>
      </c>
      <c r="Q47" s="7"/>
    </row>
    <row r="48" spans="4:17" ht="20.45" customHeight="1" x14ac:dyDescent="0.15">
      <c r="D48" s="7"/>
      <c r="E48" s="10"/>
      <c r="F48" s="26"/>
      <c r="G48" s="32"/>
      <c r="H48" s="32"/>
      <c r="I48" s="32">
        <f t="shared" si="4"/>
        <v>0</v>
      </c>
      <c r="J48" s="32"/>
      <c r="K48" s="32"/>
      <c r="L48" s="32">
        <f t="shared" si="5"/>
        <v>0</v>
      </c>
      <c r="M48" s="32"/>
      <c r="N48" s="32">
        <f t="shared" si="6"/>
        <v>0</v>
      </c>
      <c r="O48" s="32"/>
      <c r="P48" s="32">
        <f t="shared" si="7"/>
        <v>0</v>
      </c>
      <c r="Q48" s="7"/>
    </row>
    <row r="49" spans="2:17" ht="20.45" customHeight="1" x14ac:dyDescent="0.15">
      <c r="D49" s="7"/>
      <c r="E49" s="10"/>
      <c r="F49" s="26"/>
      <c r="G49" s="32"/>
      <c r="H49" s="32"/>
      <c r="I49" s="32">
        <f t="shared" si="4"/>
        <v>0</v>
      </c>
      <c r="J49" s="32"/>
      <c r="K49" s="32"/>
      <c r="L49" s="32">
        <f t="shared" si="5"/>
        <v>0</v>
      </c>
      <c r="M49" s="32"/>
      <c r="N49" s="32">
        <f t="shared" si="6"/>
        <v>0</v>
      </c>
      <c r="O49" s="32"/>
      <c r="P49" s="32">
        <f t="shared" si="7"/>
        <v>0</v>
      </c>
      <c r="Q49" s="7"/>
    </row>
    <row r="50" spans="2:17" ht="20.45" customHeight="1" x14ac:dyDescent="0.15">
      <c r="D50" s="7"/>
      <c r="E50" s="10"/>
      <c r="F50" s="26"/>
      <c r="G50" s="32"/>
      <c r="H50" s="32"/>
      <c r="I50" s="32">
        <f t="shared" si="4"/>
        <v>0</v>
      </c>
      <c r="J50" s="32"/>
      <c r="K50" s="32"/>
      <c r="L50" s="32">
        <f t="shared" si="5"/>
        <v>0</v>
      </c>
      <c r="M50" s="32"/>
      <c r="N50" s="32">
        <f t="shared" si="6"/>
        <v>0</v>
      </c>
      <c r="O50" s="32"/>
      <c r="P50" s="32">
        <f t="shared" si="7"/>
        <v>0</v>
      </c>
      <c r="Q50" s="7"/>
    </row>
    <row r="51" spans="2:17" ht="20.45" customHeight="1" x14ac:dyDescent="0.15">
      <c r="D51" s="7"/>
      <c r="E51" s="10"/>
      <c r="F51" s="26"/>
      <c r="G51" s="32"/>
      <c r="H51" s="32"/>
      <c r="I51" s="32">
        <f t="shared" si="4"/>
        <v>0</v>
      </c>
      <c r="J51" s="32"/>
      <c r="K51" s="32"/>
      <c r="L51" s="32">
        <f t="shared" si="5"/>
        <v>0</v>
      </c>
      <c r="M51" s="32"/>
      <c r="N51" s="32">
        <f t="shared" si="6"/>
        <v>0</v>
      </c>
      <c r="O51" s="32"/>
      <c r="P51" s="32">
        <f t="shared" si="7"/>
        <v>0</v>
      </c>
      <c r="Q51" s="7"/>
    </row>
    <row r="52" spans="2:17" ht="20.45" customHeight="1" x14ac:dyDescent="0.15">
      <c r="D52" s="7"/>
      <c r="E52" s="10"/>
      <c r="F52" s="26"/>
      <c r="G52" s="32"/>
      <c r="H52" s="32"/>
      <c r="I52" s="32">
        <f t="shared" si="4"/>
        <v>0</v>
      </c>
      <c r="J52" s="32"/>
      <c r="K52" s="32"/>
      <c r="L52" s="32">
        <f t="shared" si="5"/>
        <v>0</v>
      </c>
      <c r="M52" s="32"/>
      <c r="N52" s="32">
        <f t="shared" si="6"/>
        <v>0</v>
      </c>
      <c r="O52" s="32"/>
      <c r="P52" s="32">
        <f t="shared" si="7"/>
        <v>0</v>
      </c>
      <c r="Q52" s="7"/>
    </row>
    <row r="53" spans="2:17" ht="20.45" customHeight="1" x14ac:dyDescent="0.15">
      <c r="D53" s="7"/>
      <c r="E53" s="10"/>
      <c r="F53" s="26"/>
      <c r="G53" s="32"/>
      <c r="H53" s="32"/>
      <c r="I53" s="32">
        <f t="shared" si="4"/>
        <v>0</v>
      </c>
      <c r="J53" s="32"/>
      <c r="K53" s="32"/>
      <c r="L53" s="32">
        <f t="shared" si="5"/>
        <v>0</v>
      </c>
      <c r="M53" s="32"/>
      <c r="N53" s="32">
        <f t="shared" si="6"/>
        <v>0</v>
      </c>
      <c r="O53" s="32"/>
      <c r="P53" s="32">
        <f t="shared" si="7"/>
        <v>0</v>
      </c>
      <c r="Q53" s="7"/>
    </row>
    <row r="54" spans="2:17" ht="20.45" customHeight="1" x14ac:dyDescent="0.15">
      <c r="D54" s="7"/>
      <c r="E54" s="10"/>
      <c r="F54" s="26"/>
      <c r="G54" s="32"/>
      <c r="H54" s="32"/>
      <c r="I54" s="32">
        <f t="shared" si="4"/>
        <v>0</v>
      </c>
      <c r="J54" s="32"/>
      <c r="K54" s="32"/>
      <c r="L54" s="32">
        <f t="shared" si="5"/>
        <v>0</v>
      </c>
      <c r="M54" s="32"/>
      <c r="N54" s="32">
        <f t="shared" si="6"/>
        <v>0</v>
      </c>
      <c r="O54" s="32"/>
      <c r="P54" s="32">
        <f t="shared" si="7"/>
        <v>0</v>
      </c>
      <c r="Q54" s="7"/>
    </row>
    <row r="55" spans="2:17" ht="20.45" customHeight="1" x14ac:dyDescent="0.15">
      <c r="C55" s="8" t="s">
        <v>401</v>
      </c>
      <c r="D55" s="7" t="s">
        <v>309</v>
      </c>
      <c r="E55" s="10"/>
      <c r="F55" s="26"/>
      <c r="G55" s="32"/>
      <c r="H55" s="32"/>
      <c r="I55" s="32">
        <f>TRUNC(SUM(I30:I54))</f>
        <v>0</v>
      </c>
      <c r="J55" s="32"/>
      <c r="K55" s="32"/>
      <c r="L55" s="32">
        <f>TRUNC(SUM(L30:L54))</f>
        <v>0</v>
      </c>
      <c r="M55" s="32"/>
      <c r="N55" s="32">
        <f>TRUNC(SUM(N30:N54))</f>
        <v>0</v>
      </c>
      <c r="O55" s="32"/>
      <c r="P55" s="32">
        <f>TRUNC(SUM(P30:P54))</f>
        <v>0</v>
      </c>
      <c r="Q55" s="7"/>
    </row>
    <row r="56" spans="2:17" ht="20.45" customHeight="1" x14ac:dyDescent="0.15">
      <c r="B56" s="8" t="s">
        <v>283</v>
      </c>
      <c r="D56" s="69" t="s">
        <v>400</v>
      </c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1"/>
    </row>
    <row r="57" spans="2:17" ht="20.45" customHeight="1" x14ac:dyDescent="0.15">
      <c r="B57" s="8" t="s">
        <v>311</v>
      </c>
      <c r="D57" s="7" t="s">
        <v>124</v>
      </c>
      <c r="E57" s="10"/>
      <c r="F57" s="26" t="s">
        <v>288</v>
      </c>
      <c r="G57" s="32">
        <v>1</v>
      </c>
      <c r="H57" s="32">
        <f>내역서!I29</f>
        <v>0</v>
      </c>
      <c r="I57" s="32">
        <f t="shared" ref="I57:I80" si="8">G57*H57</f>
        <v>0</v>
      </c>
      <c r="J57" s="32"/>
      <c r="K57" s="32">
        <f>내역서!L29</f>
        <v>0</v>
      </c>
      <c r="L57" s="32">
        <f t="shared" ref="L57:L80" si="9">G57*K57</f>
        <v>0</v>
      </c>
      <c r="M57" s="32">
        <f>내역서!N29</f>
        <v>0</v>
      </c>
      <c r="N57" s="32">
        <f t="shared" ref="N57:N80" si="10">G57*M57</f>
        <v>0</v>
      </c>
      <c r="O57" s="32"/>
      <c r="P57" s="32">
        <f t="shared" ref="P57:P80" si="11">SUM(I57,L57,N57)</f>
        <v>0</v>
      </c>
      <c r="Q57" s="7"/>
    </row>
    <row r="58" spans="2:17" ht="20.45" customHeight="1" x14ac:dyDescent="0.15">
      <c r="B58" s="8" t="s">
        <v>314</v>
      </c>
      <c r="D58" s="7" t="s">
        <v>125</v>
      </c>
      <c r="E58" s="10"/>
      <c r="F58" s="26" t="s">
        <v>288</v>
      </c>
      <c r="G58" s="32">
        <v>1</v>
      </c>
      <c r="H58" s="32">
        <f>내역서!I55</f>
        <v>0</v>
      </c>
      <c r="I58" s="32">
        <f t="shared" si="8"/>
        <v>0</v>
      </c>
      <c r="J58" s="32"/>
      <c r="K58" s="32">
        <f>내역서!L55</f>
        <v>0</v>
      </c>
      <c r="L58" s="32">
        <f t="shared" si="9"/>
        <v>0</v>
      </c>
      <c r="M58" s="32">
        <f>내역서!N55</f>
        <v>0</v>
      </c>
      <c r="N58" s="32">
        <f t="shared" si="10"/>
        <v>0</v>
      </c>
      <c r="O58" s="32"/>
      <c r="P58" s="32">
        <f t="shared" si="11"/>
        <v>0</v>
      </c>
      <c r="Q58" s="7"/>
    </row>
    <row r="59" spans="2:17" ht="20.45" customHeight="1" x14ac:dyDescent="0.15">
      <c r="D59" s="7"/>
      <c r="E59" s="10"/>
      <c r="F59" s="26"/>
      <c r="G59" s="32"/>
      <c r="H59" s="32"/>
      <c r="I59" s="32">
        <f t="shared" si="8"/>
        <v>0</v>
      </c>
      <c r="J59" s="32"/>
      <c r="K59" s="32"/>
      <c r="L59" s="32">
        <f t="shared" si="9"/>
        <v>0</v>
      </c>
      <c r="M59" s="32"/>
      <c r="N59" s="32">
        <f t="shared" si="10"/>
        <v>0</v>
      </c>
      <c r="O59" s="32"/>
      <c r="P59" s="32">
        <f t="shared" si="11"/>
        <v>0</v>
      </c>
      <c r="Q59" s="7"/>
    </row>
    <row r="60" spans="2:17" ht="20.45" customHeight="1" x14ac:dyDescent="0.15">
      <c r="D60" s="7"/>
      <c r="E60" s="10"/>
      <c r="F60" s="26"/>
      <c r="G60" s="32"/>
      <c r="H60" s="32"/>
      <c r="I60" s="32">
        <f t="shared" si="8"/>
        <v>0</v>
      </c>
      <c r="J60" s="32"/>
      <c r="K60" s="32"/>
      <c r="L60" s="32">
        <f t="shared" si="9"/>
        <v>0</v>
      </c>
      <c r="M60" s="32"/>
      <c r="N60" s="32">
        <f t="shared" si="10"/>
        <v>0</v>
      </c>
      <c r="O60" s="32"/>
      <c r="P60" s="32">
        <f t="shared" si="11"/>
        <v>0</v>
      </c>
      <c r="Q60" s="7"/>
    </row>
    <row r="61" spans="2:17" ht="20.45" customHeight="1" x14ac:dyDescent="0.15">
      <c r="D61" s="7"/>
      <c r="E61" s="10"/>
      <c r="F61" s="26"/>
      <c r="G61" s="32"/>
      <c r="H61" s="32"/>
      <c r="I61" s="32">
        <f t="shared" si="8"/>
        <v>0</v>
      </c>
      <c r="J61" s="32"/>
      <c r="K61" s="32"/>
      <c r="L61" s="32">
        <f t="shared" si="9"/>
        <v>0</v>
      </c>
      <c r="M61" s="32"/>
      <c r="N61" s="32">
        <f t="shared" si="10"/>
        <v>0</v>
      </c>
      <c r="O61" s="32"/>
      <c r="P61" s="32">
        <f t="shared" si="11"/>
        <v>0</v>
      </c>
      <c r="Q61" s="7"/>
    </row>
    <row r="62" spans="2:17" ht="20.45" customHeight="1" x14ac:dyDescent="0.15">
      <c r="D62" s="7"/>
      <c r="E62" s="10"/>
      <c r="F62" s="26"/>
      <c r="G62" s="32"/>
      <c r="H62" s="32"/>
      <c r="I62" s="32">
        <f t="shared" si="8"/>
        <v>0</v>
      </c>
      <c r="J62" s="32"/>
      <c r="K62" s="32"/>
      <c r="L62" s="32">
        <f t="shared" si="9"/>
        <v>0</v>
      </c>
      <c r="M62" s="32"/>
      <c r="N62" s="32">
        <f t="shared" si="10"/>
        <v>0</v>
      </c>
      <c r="O62" s="32"/>
      <c r="P62" s="32">
        <f t="shared" si="11"/>
        <v>0</v>
      </c>
      <c r="Q62" s="7"/>
    </row>
    <row r="63" spans="2:17" ht="20.45" customHeight="1" x14ac:dyDescent="0.15">
      <c r="D63" s="7"/>
      <c r="E63" s="10"/>
      <c r="F63" s="26"/>
      <c r="G63" s="32"/>
      <c r="H63" s="32"/>
      <c r="I63" s="32">
        <f t="shared" si="8"/>
        <v>0</v>
      </c>
      <c r="J63" s="32"/>
      <c r="K63" s="32"/>
      <c r="L63" s="32">
        <f t="shared" si="9"/>
        <v>0</v>
      </c>
      <c r="M63" s="32"/>
      <c r="N63" s="32">
        <f t="shared" si="10"/>
        <v>0</v>
      </c>
      <c r="O63" s="32"/>
      <c r="P63" s="32">
        <f t="shared" si="11"/>
        <v>0</v>
      </c>
      <c r="Q63" s="7"/>
    </row>
    <row r="64" spans="2:17" ht="20.45" customHeight="1" x14ac:dyDescent="0.15">
      <c r="D64" s="7"/>
      <c r="E64" s="10"/>
      <c r="F64" s="26"/>
      <c r="G64" s="32"/>
      <c r="H64" s="32"/>
      <c r="I64" s="32">
        <f t="shared" si="8"/>
        <v>0</v>
      </c>
      <c r="J64" s="32"/>
      <c r="K64" s="32"/>
      <c r="L64" s="32">
        <f t="shared" si="9"/>
        <v>0</v>
      </c>
      <c r="M64" s="32"/>
      <c r="N64" s="32">
        <f t="shared" si="10"/>
        <v>0</v>
      </c>
      <c r="O64" s="32"/>
      <c r="P64" s="32">
        <f t="shared" si="11"/>
        <v>0</v>
      </c>
      <c r="Q64" s="7"/>
    </row>
    <row r="65" spans="4:17" ht="20.45" customHeight="1" x14ac:dyDescent="0.15">
      <c r="D65" s="7"/>
      <c r="E65" s="10"/>
      <c r="F65" s="26"/>
      <c r="G65" s="32"/>
      <c r="H65" s="32"/>
      <c r="I65" s="32">
        <f t="shared" si="8"/>
        <v>0</v>
      </c>
      <c r="J65" s="32"/>
      <c r="K65" s="32"/>
      <c r="L65" s="32">
        <f t="shared" si="9"/>
        <v>0</v>
      </c>
      <c r="M65" s="32"/>
      <c r="N65" s="32">
        <f t="shared" si="10"/>
        <v>0</v>
      </c>
      <c r="O65" s="32"/>
      <c r="P65" s="32">
        <f t="shared" si="11"/>
        <v>0</v>
      </c>
      <c r="Q65" s="7"/>
    </row>
    <row r="66" spans="4:17" ht="20.45" customHeight="1" x14ac:dyDescent="0.15">
      <c r="D66" s="7"/>
      <c r="E66" s="10"/>
      <c r="F66" s="26"/>
      <c r="G66" s="32"/>
      <c r="H66" s="32"/>
      <c r="I66" s="32">
        <f t="shared" si="8"/>
        <v>0</v>
      </c>
      <c r="J66" s="32"/>
      <c r="K66" s="32"/>
      <c r="L66" s="32">
        <f t="shared" si="9"/>
        <v>0</v>
      </c>
      <c r="M66" s="32"/>
      <c r="N66" s="32">
        <f t="shared" si="10"/>
        <v>0</v>
      </c>
      <c r="O66" s="32"/>
      <c r="P66" s="32">
        <f t="shared" si="11"/>
        <v>0</v>
      </c>
      <c r="Q66" s="7"/>
    </row>
    <row r="67" spans="4:17" ht="20.45" customHeight="1" x14ac:dyDescent="0.15">
      <c r="D67" s="7"/>
      <c r="E67" s="10"/>
      <c r="F67" s="26"/>
      <c r="G67" s="32"/>
      <c r="H67" s="32"/>
      <c r="I67" s="32">
        <f t="shared" si="8"/>
        <v>0</v>
      </c>
      <c r="J67" s="32"/>
      <c r="K67" s="32"/>
      <c r="L67" s="32">
        <f t="shared" si="9"/>
        <v>0</v>
      </c>
      <c r="M67" s="32"/>
      <c r="N67" s="32">
        <f t="shared" si="10"/>
        <v>0</v>
      </c>
      <c r="O67" s="32"/>
      <c r="P67" s="32">
        <f t="shared" si="11"/>
        <v>0</v>
      </c>
      <c r="Q67" s="7"/>
    </row>
    <row r="68" spans="4:17" ht="20.45" customHeight="1" x14ac:dyDescent="0.15">
      <c r="D68" s="7"/>
      <c r="E68" s="10"/>
      <c r="F68" s="26"/>
      <c r="G68" s="32"/>
      <c r="H68" s="32"/>
      <c r="I68" s="32">
        <f t="shared" si="8"/>
        <v>0</v>
      </c>
      <c r="J68" s="32"/>
      <c r="K68" s="32"/>
      <c r="L68" s="32">
        <f t="shared" si="9"/>
        <v>0</v>
      </c>
      <c r="M68" s="32"/>
      <c r="N68" s="32">
        <f t="shared" si="10"/>
        <v>0</v>
      </c>
      <c r="O68" s="32"/>
      <c r="P68" s="32">
        <f t="shared" si="11"/>
        <v>0</v>
      </c>
      <c r="Q68" s="7"/>
    </row>
    <row r="69" spans="4:17" ht="20.45" customHeight="1" x14ac:dyDescent="0.15">
      <c r="D69" s="7"/>
      <c r="E69" s="10"/>
      <c r="F69" s="26"/>
      <c r="G69" s="32"/>
      <c r="H69" s="32"/>
      <c r="I69" s="32">
        <f t="shared" si="8"/>
        <v>0</v>
      </c>
      <c r="J69" s="32"/>
      <c r="K69" s="32"/>
      <c r="L69" s="32">
        <f t="shared" si="9"/>
        <v>0</v>
      </c>
      <c r="M69" s="32"/>
      <c r="N69" s="32">
        <f t="shared" si="10"/>
        <v>0</v>
      </c>
      <c r="O69" s="32"/>
      <c r="P69" s="32">
        <f t="shared" si="11"/>
        <v>0</v>
      </c>
      <c r="Q69" s="7"/>
    </row>
    <row r="70" spans="4:17" ht="20.45" customHeight="1" x14ac:dyDescent="0.15">
      <c r="D70" s="7"/>
      <c r="E70" s="10"/>
      <c r="F70" s="26"/>
      <c r="G70" s="32"/>
      <c r="H70" s="32"/>
      <c r="I70" s="32">
        <f t="shared" si="8"/>
        <v>0</v>
      </c>
      <c r="J70" s="32"/>
      <c r="K70" s="32"/>
      <c r="L70" s="32">
        <f t="shared" si="9"/>
        <v>0</v>
      </c>
      <c r="M70" s="32"/>
      <c r="N70" s="32">
        <f t="shared" si="10"/>
        <v>0</v>
      </c>
      <c r="O70" s="32"/>
      <c r="P70" s="32">
        <f t="shared" si="11"/>
        <v>0</v>
      </c>
      <c r="Q70" s="7"/>
    </row>
    <row r="71" spans="4:17" ht="20.45" customHeight="1" x14ac:dyDescent="0.15">
      <c r="D71" s="7"/>
      <c r="E71" s="10"/>
      <c r="F71" s="26"/>
      <c r="G71" s="32"/>
      <c r="H71" s="32"/>
      <c r="I71" s="32">
        <f t="shared" si="8"/>
        <v>0</v>
      </c>
      <c r="J71" s="32"/>
      <c r="K71" s="32"/>
      <c r="L71" s="32">
        <f t="shared" si="9"/>
        <v>0</v>
      </c>
      <c r="M71" s="32"/>
      <c r="N71" s="32">
        <f t="shared" si="10"/>
        <v>0</v>
      </c>
      <c r="O71" s="32"/>
      <c r="P71" s="32">
        <f t="shared" si="11"/>
        <v>0</v>
      </c>
      <c r="Q71" s="7"/>
    </row>
    <row r="72" spans="4:17" ht="20.45" customHeight="1" x14ac:dyDescent="0.15">
      <c r="D72" s="7"/>
      <c r="E72" s="10"/>
      <c r="F72" s="26"/>
      <c r="G72" s="32"/>
      <c r="H72" s="32"/>
      <c r="I72" s="32">
        <f t="shared" si="8"/>
        <v>0</v>
      </c>
      <c r="J72" s="32"/>
      <c r="K72" s="32"/>
      <c r="L72" s="32">
        <f t="shared" si="9"/>
        <v>0</v>
      </c>
      <c r="M72" s="32"/>
      <c r="N72" s="32">
        <f t="shared" si="10"/>
        <v>0</v>
      </c>
      <c r="O72" s="32"/>
      <c r="P72" s="32">
        <f t="shared" si="11"/>
        <v>0</v>
      </c>
      <c r="Q72" s="7"/>
    </row>
    <row r="73" spans="4:17" ht="20.45" customHeight="1" x14ac:dyDescent="0.15">
      <c r="D73" s="7"/>
      <c r="E73" s="10"/>
      <c r="F73" s="26"/>
      <c r="G73" s="32"/>
      <c r="H73" s="32"/>
      <c r="I73" s="32">
        <f t="shared" si="8"/>
        <v>0</v>
      </c>
      <c r="J73" s="32"/>
      <c r="K73" s="32"/>
      <c r="L73" s="32">
        <f t="shared" si="9"/>
        <v>0</v>
      </c>
      <c r="M73" s="32"/>
      <c r="N73" s="32">
        <f t="shared" si="10"/>
        <v>0</v>
      </c>
      <c r="O73" s="32"/>
      <c r="P73" s="32">
        <f t="shared" si="11"/>
        <v>0</v>
      </c>
      <c r="Q73" s="7"/>
    </row>
    <row r="74" spans="4:17" ht="20.45" customHeight="1" x14ac:dyDescent="0.15">
      <c r="D74" s="7"/>
      <c r="E74" s="10"/>
      <c r="F74" s="26"/>
      <c r="G74" s="32"/>
      <c r="H74" s="32"/>
      <c r="I74" s="32">
        <f t="shared" si="8"/>
        <v>0</v>
      </c>
      <c r="J74" s="32"/>
      <c r="K74" s="32"/>
      <c r="L74" s="32">
        <f t="shared" si="9"/>
        <v>0</v>
      </c>
      <c r="M74" s="32"/>
      <c r="N74" s="32">
        <f t="shared" si="10"/>
        <v>0</v>
      </c>
      <c r="O74" s="32"/>
      <c r="P74" s="32">
        <f t="shared" si="11"/>
        <v>0</v>
      </c>
      <c r="Q74" s="7"/>
    </row>
    <row r="75" spans="4:17" ht="20.45" customHeight="1" x14ac:dyDescent="0.15">
      <c r="D75" s="7"/>
      <c r="E75" s="10"/>
      <c r="F75" s="26"/>
      <c r="G75" s="32"/>
      <c r="H75" s="32"/>
      <c r="I75" s="32">
        <f t="shared" si="8"/>
        <v>0</v>
      </c>
      <c r="J75" s="32"/>
      <c r="K75" s="32"/>
      <c r="L75" s="32">
        <f t="shared" si="9"/>
        <v>0</v>
      </c>
      <c r="M75" s="32"/>
      <c r="N75" s="32">
        <f t="shared" si="10"/>
        <v>0</v>
      </c>
      <c r="O75" s="32"/>
      <c r="P75" s="32">
        <f t="shared" si="11"/>
        <v>0</v>
      </c>
      <c r="Q75" s="7"/>
    </row>
    <row r="76" spans="4:17" ht="20.45" customHeight="1" x14ac:dyDescent="0.15">
      <c r="D76" s="7"/>
      <c r="E76" s="10"/>
      <c r="F76" s="26"/>
      <c r="G76" s="32"/>
      <c r="H76" s="32"/>
      <c r="I76" s="32">
        <f t="shared" si="8"/>
        <v>0</v>
      </c>
      <c r="J76" s="32"/>
      <c r="K76" s="32"/>
      <c r="L76" s="32">
        <f t="shared" si="9"/>
        <v>0</v>
      </c>
      <c r="M76" s="32"/>
      <c r="N76" s="32">
        <f t="shared" si="10"/>
        <v>0</v>
      </c>
      <c r="O76" s="32"/>
      <c r="P76" s="32">
        <f t="shared" si="11"/>
        <v>0</v>
      </c>
      <c r="Q76" s="7"/>
    </row>
    <row r="77" spans="4:17" ht="20.45" customHeight="1" x14ac:dyDescent="0.15">
      <c r="D77" s="7"/>
      <c r="E77" s="10"/>
      <c r="F77" s="26"/>
      <c r="G77" s="32"/>
      <c r="H77" s="32"/>
      <c r="I77" s="32">
        <f t="shared" si="8"/>
        <v>0</v>
      </c>
      <c r="J77" s="32"/>
      <c r="K77" s="32"/>
      <c r="L77" s="32">
        <f t="shared" si="9"/>
        <v>0</v>
      </c>
      <c r="M77" s="32"/>
      <c r="N77" s="32">
        <f t="shared" si="10"/>
        <v>0</v>
      </c>
      <c r="O77" s="32"/>
      <c r="P77" s="32">
        <f t="shared" si="11"/>
        <v>0</v>
      </c>
      <c r="Q77" s="7"/>
    </row>
    <row r="78" spans="4:17" ht="20.45" customHeight="1" x14ac:dyDescent="0.15">
      <c r="D78" s="7"/>
      <c r="E78" s="10"/>
      <c r="F78" s="26"/>
      <c r="G78" s="32"/>
      <c r="H78" s="32"/>
      <c r="I78" s="32">
        <f t="shared" si="8"/>
        <v>0</v>
      </c>
      <c r="J78" s="32"/>
      <c r="K78" s="32"/>
      <c r="L78" s="32">
        <f t="shared" si="9"/>
        <v>0</v>
      </c>
      <c r="M78" s="32"/>
      <c r="N78" s="32">
        <f t="shared" si="10"/>
        <v>0</v>
      </c>
      <c r="O78" s="32"/>
      <c r="P78" s="32">
        <f t="shared" si="11"/>
        <v>0</v>
      </c>
      <c r="Q78" s="7"/>
    </row>
    <row r="79" spans="4:17" ht="20.45" customHeight="1" x14ac:dyDescent="0.15">
      <c r="D79" s="7"/>
      <c r="E79" s="10"/>
      <c r="F79" s="26"/>
      <c r="G79" s="32"/>
      <c r="H79" s="32"/>
      <c r="I79" s="32">
        <f t="shared" si="8"/>
        <v>0</v>
      </c>
      <c r="J79" s="32"/>
      <c r="K79" s="32"/>
      <c r="L79" s="32">
        <f t="shared" si="9"/>
        <v>0</v>
      </c>
      <c r="M79" s="32"/>
      <c r="N79" s="32">
        <f t="shared" si="10"/>
        <v>0</v>
      </c>
      <c r="O79" s="32"/>
      <c r="P79" s="32">
        <f t="shared" si="11"/>
        <v>0</v>
      </c>
      <c r="Q79" s="7"/>
    </row>
    <row r="80" spans="4:17" ht="20.45" customHeight="1" x14ac:dyDescent="0.15">
      <c r="D80" s="7"/>
      <c r="E80" s="10"/>
      <c r="F80" s="26"/>
      <c r="G80" s="32"/>
      <c r="H80" s="32"/>
      <c r="I80" s="32">
        <f t="shared" si="8"/>
        <v>0</v>
      </c>
      <c r="J80" s="32"/>
      <c r="K80" s="32"/>
      <c r="L80" s="32">
        <f t="shared" si="9"/>
        <v>0</v>
      </c>
      <c r="M80" s="32"/>
      <c r="N80" s="32">
        <f t="shared" si="10"/>
        <v>0</v>
      </c>
      <c r="O80" s="32"/>
      <c r="P80" s="32">
        <f t="shared" si="11"/>
        <v>0</v>
      </c>
      <c r="Q80" s="7"/>
    </row>
    <row r="81" spans="2:17" ht="20.45" customHeight="1" x14ac:dyDescent="0.15">
      <c r="B81" s="8" t="s">
        <v>399</v>
      </c>
      <c r="C81" s="8" t="s">
        <v>401</v>
      </c>
      <c r="D81" s="7" t="s">
        <v>309</v>
      </c>
      <c r="E81" s="10"/>
      <c r="F81" s="26"/>
      <c r="G81" s="32"/>
      <c r="H81" s="32"/>
      <c r="I81" s="32">
        <f>TRUNC(SUM(I56:I80))</f>
        <v>0</v>
      </c>
      <c r="J81" s="32"/>
      <c r="K81" s="32"/>
      <c r="L81" s="32">
        <f>TRUNC(SUM(L56:L80))</f>
        <v>0</v>
      </c>
      <c r="M81" s="32"/>
      <c r="N81" s="32">
        <f>TRUNC(SUM(N56:N80))</f>
        <v>0</v>
      </c>
      <c r="O81" s="32"/>
      <c r="P81" s="32">
        <f>TRUNC(SUM(P56:P80))</f>
        <v>0</v>
      </c>
      <c r="Q81" s="7"/>
    </row>
    <row r="82" spans="2:17" ht="20.45" customHeight="1" x14ac:dyDescent="0.15">
      <c r="B82" s="8" t="s">
        <v>283</v>
      </c>
      <c r="D82" s="69" t="s">
        <v>403</v>
      </c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1"/>
    </row>
    <row r="83" spans="2:17" ht="20.45" customHeight="1" x14ac:dyDescent="0.15">
      <c r="B83" s="8" t="s">
        <v>394</v>
      </c>
      <c r="D83" s="7" t="s">
        <v>126</v>
      </c>
      <c r="E83" s="10"/>
      <c r="F83" s="26" t="s">
        <v>288</v>
      </c>
      <c r="G83" s="32">
        <v>1</v>
      </c>
      <c r="H83" s="32">
        <f>내역서!I185</f>
        <v>0</v>
      </c>
      <c r="I83" s="32">
        <f t="shared" ref="I83:I106" si="12">G83*H83</f>
        <v>0</v>
      </c>
      <c r="J83" s="32"/>
      <c r="K83" s="32">
        <f>내역서!L185</f>
        <v>0</v>
      </c>
      <c r="L83" s="32">
        <f t="shared" ref="L83:L106" si="13">G83*K83</f>
        <v>0</v>
      </c>
      <c r="M83" s="32">
        <f>내역서!N185</f>
        <v>0</v>
      </c>
      <c r="N83" s="32">
        <f t="shared" ref="N83:N106" si="14">G83*M83</f>
        <v>0</v>
      </c>
      <c r="O83" s="32"/>
      <c r="P83" s="32">
        <f t="shared" ref="P83:P106" si="15">SUM(I83,L83,N83)</f>
        <v>0</v>
      </c>
      <c r="Q83" s="7"/>
    </row>
    <row r="84" spans="2:17" ht="20.45" customHeight="1" x14ac:dyDescent="0.15">
      <c r="D84" s="7"/>
      <c r="E84" s="10"/>
      <c r="F84" s="26"/>
      <c r="G84" s="32"/>
      <c r="H84" s="32"/>
      <c r="I84" s="32">
        <f t="shared" si="12"/>
        <v>0</v>
      </c>
      <c r="J84" s="32"/>
      <c r="K84" s="32"/>
      <c r="L84" s="32">
        <f t="shared" si="13"/>
        <v>0</v>
      </c>
      <c r="M84" s="32"/>
      <c r="N84" s="32">
        <f t="shared" si="14"/>
        <v>0</v>
      </c>
      <c r="O84" s="32"/>
      <c r="P84" s="32">
        <f t="shared" si="15"/>
        <v>0</v>
      </c>
      <c r="Q84" s="7"/>
    </row>
    <row r="85" spans="2:17" ht="20.45" customHeight="1" x14ac:dyDescent="0.15">
      <c r="D85" s="7"/>
      <c r="E85" s="10"/>
      <c r="F85" s="26"/>
      <c r="G85" s="32"/>
      <c r="H85" s="32"/>
      <c r="I85" s="32">
        <f t="shared" si="12"/>
        <v>0</v>
      </c>
      <c r="J85" s="32"/>
      <c r="K85" s="32"/>
      <c r="L85" s="32">
        <f t="shared" si="13"/>
        <v>0</v>
      </c>
      <c r="M85" s="32"/>
      <c r="N85" s="32">
        <f t="shared" si="14"/>
        <v>0</v>
      </c>
      <c r="O85" s="32"/>
      <c r="P85" s="32">
        <f t="shared" si="15"/>
        <v>0</v>
      </c>
      <c r="Q85" s="7"/>
    </row>
    <row r="86" spans="2:17" ht="20.45" customHeight="1" x14ac:dyDescent="0.15">
      <c r="D86" s="7"/>
      <c r="E86" s="10"/>
      <c r="F86" s="26"/>
      <c r="G86" s="32"/>
      <c r="H86" s="32"/>
      <c r="I86" s="32">
        <f t="shared" si="12"/>
        <v>0</v>
      </c>
      <c r="J86" s="32"/>
      <c r="K86" s="32"/>
      <c r="L86" s="32">
        <f t="shared" si="13"/>
        <v>0</v>
      </c>
      <c r="M86" s="32"/>
      <c r="N86" s="32">
        <f t="shared" si="14"/>
        <v>0</v>
      </c>
      <c r="O86" s="32"/>
      <c r="P86" s="32">
        <f t="shared" si="15"/>
        <v>0</v>
      </c>
      <c r="Q86" s="7"/>
    </row>
    <row r="87" spans="2:17" ht="20.45" customHeight="1" x14ac:dyDescent="0.15">
      <c r="D87" s="7"/>
      <c r="E87" s="10"/>
      <c r="F87" s="26"/>
      <c r="G87" s="32"/>
      <c r="H87" s="32"/>
      <c r="I87" s="32">
        <f t="shared" si="12"/>
        <v>0</v>
      </c>
      <c r="J87" s="32"/>
      <c r="K87" s="32"/>
      <c r="L87" s="32">
        <f t="shared" si="13"/>
        <v>0</v>
      </c>
      <c r="M87" s="32"/>
      <c r="N87" s="32">
        <f t="shared" si="14"/>
        <v>0</v>
      </c>
      <c r="O87" s="32"/>
      <c r="P87" s="32">
        <f t="shared" si="15"/>
        <v>0</v>
      </c>
      <c r="Q87" s="7"/>
    </row>
    <row r="88" spans="2:17" ht="20.45" customHeight="1" x14ac:dyDescent="0.15">
      <c r="D88" s="7"/>
      <c r="E88" s="10"/>
      <c r="F88" s="26"/>
      <c r="G88" s="32"/>
      <c r="H88" s="32"/>
      <c r="I88" s="32">
        <f t="shared" si="12"/>
        <v>0</v>
      </c>
      <c r="J88" s="32"/>
      <c r="K88" s="32"/>
      <c r="L88" s="32">
        <f t="shared" si="13"/>
        <v>0</v>
      </c>
      <c r="M88" s="32"/>
      <c r="N88" s="32">
        <f t="shared" si="14"/>
        <v>0</v>
      </c>
      <c r="O88" s="32"/>
      <c r="P88" s="32">
        <f t="shared" si="15"/>
        <v>0</v>
      </c>
      <c r="Q88" s="7"/>
    </row>
    <row r="89" spans="2:17" ht="20.45" customHeight="1" x14ac:dyDescent="0.15">
      <c r="D89" s="7"/>
      <c r="E89" s="10"/>
      <c r="F89" s="26"/>
      <c r="G89" s="32"/>
      <c r="H89" s="32"/>
      <c r="I89" s="32">
        <f t="shared" si="12"/>
        <v>0</v>
      </c>
      <c r="J89" s="32"/>
      <c r="K89" s="32"/>
      <c r="L89" s="32">
        <f t="shared" si="13"/>
        <v>0</v>
      </c>
      <c r="M89" s="32"/>
      <c r="N89" s="32">
        <f t="shared" si="14"/>
        <v>0</v>
      </c>
      <c r="O89" s="32"/>
      <c r="P89" s="32">
        <f t="shared" si="15"/>
        <v>0</v>
      </c>
      <c r="Q89" s="7"/>
    </row>
    <row r="90" spans="2:17" ht="20.45" customHeight="1" x14ac:dyDescent="0.15">
      <c r="D90" s="7"/>
      <c r="E90" s="10"/>
      <c r="F90" s="26"/>
      <c r="G90" s="32"/>
      <c r="H90" s="32"/>
      <c r="I90" s="32">
        <f t="shared" si="12"/>
        <v>0</v>
      </c>
      <c r="J90" s="32"/>
      <c r="K90" s="32"/>
      <c r="L90" s="32">
        <f t="shared" si="13"/>
        <v>0</v>
      </c>
      <c r="M90" s="32"/>
      <c r="N90" s="32">
        <f t="shared" si="14"/>
        <v>0</v>
      </c>
      <c r="O90" s="32"/>
      <c r="P90" s="32">
        <f t="shared" si="15"/>
        <v>0</v>
      </c>
      <c r="Q90" s="7"/>
    </row>
    <row r="91" spans="2:17" ht="20.45" customHeight="1" x14ac:dyDescent="0.15">
      <c r="D91" s="7"/>
      <c r="E91" s="10"/>
      <c r="F91" s="26"/>
      <c r="G91" s="32"/>
      <c r="H91" s="32"/>
      <c r="I91" s="32">
        <f t="shared" si="12"/>
        <v>0</v>
      </c>
      <c r="J91" s="32"/>
      <c r="K91" s="32"/>
      <c r="L91" s="32">
        <f t="shared" si="13"/>
        <v>0</v>
      </c>
      <c r="M91" s="32"/>
      <c r="N91" s="32">
        <f t="shared" si="14"/>
        <v>0</v>
      </c>
      <c r="O91" s="32"/>
      <c r="P91" s="32">
        <f t="shared" si="15"/>
        <v>0</v>
      </c>
      <c r="Q91" s="7"/>
    </row>
    <row r="92" spans="2:17" ht="20.45" customHeight="1" x14ac:dyDescent="0.15">
      <c r="D92" s="7"/>
      <c r="E92" s="10"/>
      <c r="F92" s="26"/>
      <c r="G92" s="32"/>
      <c r="H92" s="32"/>
      <c r="I92" s="32">
        <f t="shared" si="12"/>
        <v>0</v>
      </c>
      <c r="J92" s="32"/>
      <c r="K92" s="32"/>
      <c r="L92" s="32">
        <f t="shared" si="13"/>
        <v>0</v>
      </c>
      <c r="M92" s="32"/>
      <c r="N92" s="32">
        <f t="shared" si="14"/>
        <v>0</v>
      </c>
      <c r="O92" s="32"/>
      <c r="P92" s="32">
        <f t="shared" si="15"/>
        <v>0</v>
      </c>
      <c r="Q92" s="7"/>
    </row>
    <row r="93" spans="2:17" ht="20.45" customHeight="1" x14ac:dyDescent="0.15">
      <c r="D93" s="7"/>
      <c r="E93" s="10"/>
      <c r="F93" s="26"/>
      <c r="G93" s="32"/>
      <c r="H93" s="32"/>
      <c r="I93" s="32">
        <f t="shared" si="12"/>
        <v>0</v>
      </c>
      <c r="J93" s="32"/>
      <c r="K93" s="32"/>
      <c r="L93" s="32">
        <f t="shared" si="13"/>
        <v>0</v>
      </c>
      <c r="M93" s="32"/>
      <c r="N93" s="32">
        <f t="shared" si="14"/>
        <v>0</v>
      </c>
      <c r="O93" s="32"/>
      <c r="P93" s="32">
        <f t="shared" si="15"/>
        <v>0</v>
      </c>
      <c r="Q93" s="7"/>
    </row>
    <row r="94" spans="2:17" ht="20.45" customHeight="1" x14ac:dyDescent="0.15">
      <c r="D94" s="7"/>
      <c r="E94" s="10"/>
      <c r="F94" s="26"/>
      <c r="G94" s="32"/>
      <c r="H94" s="32"/>
      <c r="I94" s="32">
        <f t="shared" si="12"/>
        <v>0</v>
      </c>
      <c r="J94" s="32"/>
      <c r="K94" s="32"/>
      <c r="L94" s="32">
        <f t="shared" si="13"/>
        <v>0</v>
      </c>
      <c r="M94" s="32"/>
      <c r="N94" s="32">
        <f t="shared" si="14"/>
        <v>0</v>
      </c>
      <c r="O94" s="32"/>
      <c r="P94" s="32">
        <f t="shared" si="15"/>
        <v>0</v>
      </c>
      <c r="Q94" s="7"/>
    </row>
    <row r="95" spans="2:17" ht="20.45" customHeight="1" x14ac:dyDescent="0.15">
      <c r="D95" s="7"/>
      <c r="E95" s="10"/>
      <c r="F95" s="26"/>
      <c r="G95" s="32"/>
      <c r="H95" s="32"/>
      <c r="I95" s="32">
        <f t="shared" si="12"/>
        <v>0</v>
      </c>
      <c r="J95" s="32"/>
      <c r="K95" s="32"/>
      <c r="L95" s="32">
        <f t="shared" si="13"/>
        <v>0</v>
      </c>
      <c r="M95" s="32"/>
      <c r="N95" s="32">
        <f t="shared" si="14"/>
        <v>0</v>
      </c>
      <c r="O95" s="32"/>
      <c r="P95" s="32">
        <f t="shared" si="15"/>
        <v>0</v>
      </c>
      <c r="Q95" s="7"/>
    </row>
    <row r="96" spans="2:17" ht="20.45" customHeight="1" x14ac:dyDescent="0.15">
      <c r="D96" s="7"/>
      <c r="E96" s="10"/>
      <c r="F96" s="26"/>
      <c r="G96" s="32"/>
      <c r="H96" s="32"/>
      <c r="I96" s="32">
        <f t="shared" si="12"/>
        <v>0</v>
      </c>
      <c r="J96" s="32"/>
      <c r="K96" s="32"/>
      <c r="L96" s="32">
        <f t="shared" si="13"/>
        <v>0</v>
      </c>
      <c r="M96" s="32"/>
      <c r="N96" s="32">
        <f t="shared" si="14"/>
        <v>0</v>
      </c>
      <c r="O96" s="32"/>
      <c r="P96" s="32">
        <f t="shared" si="15"/>
        <v>0</v>
      </c>
      <c r="Q96" s="7"/>
    </row>
    <row r="97" spans="2:17" ht="20.45" customHeight="1" x14ac:dyDescent="0.15">
      <c r="D97" s="7"/>
      <c r="E97" s="10"/>
      <c r="F97" s="26"/>
      <c r="G97" s="32"/>
      <c r="H97" s="32"/>
      <c r="I97" s="32">
        <f t="shared" si="12"/>
        <v>0</v>
      </c>
      <c r="J97" s="32"/>
      <c r="K97" s="32"/>
      <c r="L97" s="32">
        <f t="shared" si="13"/>
        <v>0</v>
      </c>
      <c r="M97" s="32"/>
      <c r="N97" s="32">
        <f t="shared" si="14"/>
        <v>0</v>
      </c>
      <c r="O97" s="32"/>
      <c r="P97" s="32">
        <f t="shared" si="15"/>
        <v>0</v>
      </c>
      <c r="Q97" s="7"/>
    </row>
    <row r="98" spans="2:17" ht="20.45" customHeight="1" x14ac:dyDescent="0.15">
      <c r="D98" s="7"/>
      <c r="E98" s="10"/>
      <c r="F98" s="26"/>
      <c r="G98" s="32"/>
      <c r="H98" s="32"/>
      <c r="I98" s="32">
        <f t="shared" si="12"/>
        <v>0</v>
      </c>
      <c r="J98" s="32"/>
      <c r="K98" s="32"/>
      <c r="L98" s="32">
        <f t="shared" si="13"/>
        <v>0</v>
      </c>
      <c r="M98" s="32"/>
      <c r="N98" s="32">
        <f t="shared" si="14"/>
        <v>0</v>
      </c>
      <c r="O98" s="32"/>
      <c r="P98" s="32">
        <f t="shared" si="15"/>
        <v>0</v>
      </c>
      <c r="Q98" s="7"/>
    </row>
    <row r="99" spans="2:17" ht="20.45" customHeight="1" x14ac:dyDescent="0.15">
      <c r="D99" s="7"/>
      <c r="E99" s="10"/>
      <c r="F99" s="26"/>
      <c r="G99" s="32"/>
      <c r="H99" s="32"/>
      <c r="I99" s="32">
        <f t="shared" si="12"/>
        <v>0</v>
      </c>
      <c r="J99" s="32"/>
      <c r="K99" s="32"/>
      <c r="L99" s="32">
        <f t="shared" si="13"/>
        <v>0</v>
      </c>
      <c r="M99" s="32"/>
      <c r="N99" s="32">
        <f t="shared" si="14"/>
        <v>0</v>
      </c>
      <c r="O99" s="32"/>
      <c r="P99" s="32">
        <f t="shared" si="15"/>
        <v>0</v>
      </c>
      <c r="Q99" s="7"/>
    </row>
    <row r="100" spans="2:17" ht="20.45" customHeight="1" x14ac:dyDescent="0.15">
      <c r="D100" s="7"/>
      <c r="E100" s="10"/>
      <c r="F100" s="26"/>
      <c r="G100" s="32"/>
      <c r="H100" s="32"/>
      <c r="I100" s="32">
        <f t="shared" si="12"/>
        <v>0</v>
      </c>
      <c r="J100" s="32"/>
      <c r="K100" s="32"/>
      <c r="L100" s="32">
        <f t="shared" si="13"/>
        <v>0</v>
      </c>
      <c r="M100" s="32"/>
      <c r="N100" s="32">
        <f t="shared" si="14"/>
        <v>0</v>
      </c>
      <c r="O100" s="32"/>
      <c r="P100" s="32">
        <f t="shared" si="15"/>
        <v>0</v>
      </c>
      <c r="Q100" s="7"/>
    </row>
    <row r="101" spans="2:17" ht="20.45" customHeight="1" x14ac:dyDescent="0.15">
      <c r="D101" s="7"/>
      <c r="E101" s="10"/>
      <c r="F101" s="26"/>
      <c r="G101" s="32"/>
      <c r="H101" s="32"/>
      <c r="I101" s="32">
        <f t="shared" si="12"/>
        <v>0</v>
      </c>
      <c r="J101" s="32"/>
      <c r="K101" s="32"/>
      <c r="L101" s="32">
        <f t="shared" si="13"/>
        <v>0</v>
      </c>
      <c r="M101" s="32"/>
      <c r="N101" s="32">
        <f t="shared" si="14"/>
        <v>0</v>
      </c>
      <c r="O101" s="32"/>
      <c r="P101" s="32">
        <f t="shared" si="15"/>
        <v>0</v>
      </c>
      <c r="Q101" s="7"/>
    </row>
    <row r="102" spans="2:17" ht="20.45" customHeight="1" x14ac:dyDescent="0.15">
      <c r="D102" s="7"/>
      <c r="E102" s="10"/>
      <c r="F102" s="26"/>
      <c r="G102" s="32"/>
      <c r="H102" s="32"/>
      <c r="I102" s="32">
        <f t="shared" si="12"/>
        <v>0</v>
      </c>
      <c r="J102" s="32"/>
      <c r="K102" s="32"/>
      <c r="L102" s="32">
        <f t="shared" si="13"/>
        <v>0</v>
      </c>
      <c r="M102" s="32"/>
      <c r="N102" s="32">
        <f t="shared" si="14"/>
        <v>0</v>
      </c>
      <c r="O102" s="32"/>
      <c r="P102" s="32">
        <f t="shared" si="15"/>
        <v>0</v>
      </c>
      <c r="Q102" s="7"/>
    </row>
    <row r="103" spans="2:17" ht="20.45" customHeight="1" x14ac:dyDescent="0.15">
      <c r="D103" s="7"/>
      <c r="E103" s="10"/>
      <c r="F103" s="26"/>
      <c r="G103" s="32"/>
      <c r="H103" s="32"/>
      <c r="I103" s="32">
        <f t="shared" si="12"/>
        <v>0</v>
      </c>
      <c r="J103" s="32"/>
      <c r="K103" s="32"/>
      <c r="L103" s="32">
        <f t="shared" si="13"/>
        <v>0</v>
      </c>
      <c r="M103" s="32"/>
      <c r="N103" s="32">
        <f t="shared" si="14"/>
        <v>0</v>
      </c>
      <c r="O103" s="32"/>
      <c r="P103" s="32">
        <f t="shared" si="15"/>
        <v>0</v>
      </c>
      <c r="Q103" s="7"/>
    </row>
    <row r="104" spans="2:17" ht="20.45" customHeight="1" x14ac:dyDescent="0.15">
      <c r="D104" s="7"/>
      <c r="E104" s="10"/>
      <c r="F104" s="26"/>
      <c r="G104" s="32"/>
      <c r="H104" s="32"/>
      <c r="I104" s="32">
        <f t="shared" si="12"/>
        <v>0</v>
      </c>
      <c r="J104" s="32"/>
      <c r="K104" s="32"/>
      <c r="L104" s="32">
        <f t="shared" si="13"/>
        <v>0</v>
      </c>
      <c r="M104" s="32"/>
      <c r="N104" s="32">
        <f t="shared" si="14"/>
        <v>0</v>
      </c>
      <c r="O104" s="32"/>
      <c r="P104" s="32">
        <f t="shared" si="15"/>
        <v>0</v>
      </c>
      <c r="Q104" s="7"/>
    </row>
    <row r="105" spans="2:17" ht="20.45" customHeight="1" x14ac:dyDescent="0.15">
      <c r="D105" s="7"/>
      <c r="E105" s="10"/>
      <c r="F105" s="26"/>
      <c r="G105" s="32"/>
      <c r="H105" s="32"/>
      <c r="I105" s="32">
        <f t="shared" si="12"/>
        <v>0</v>
      </c>
      <c r="J105" s="32"/>
      <c r="K105" s="32"/>
      <c r="L105" s="32">
        <f t="shared" si="13"/>
        <v>0</v>
      </c>
      <c r="M105" s="32"/>
      <c r="N105" s="32">
        <f t="shared" si="14"/>
        <v>0</v>
      </c>
      <c r="O105" s="32"/>
      <c r="P105" s="32">
        <f t="shared" si="15"/>
        <v>0</v>
      </c>
      <c r="Q105" s="7"/>
    </row>
    <row r="106" spans="2:17" ht="20.45" customHeight="1" x14ac:dyDescent="0.15">
      <c r="D106" s="7"/>
      <c r="E106" s="10"/>
      <c r="F106" s="26"/>
      <c r="G106" s="32"/>
      <c r="H106" s="32"/>
      <c r="I106" s="32">
        <f t="shared" si="12"/>
        <v>0</v>
      </c>
      <c r="J106" s="32"/>
      <c r="K106" s="32"/>
      <c r="L106" s="32">
        <f t="shared" si="13"/>
        <v>0</v>
      </c>
      <c r="M106" s="32"/>
      <c r="N106" s="32">
        <f t="shared" si="14"/>
        <v>0</v>
      </c>
      <c r="O106" s="32"/>
      <c r="P106" s="32">
        <f t="shared" si="15"/>
        <v>0</v>
      </c>
      <c r="Q106" s="7"/>
    </row>
    <row r="107" spans="2:17" ht="20.45" customHeight="1" x14ac:dyDescent="0.15">
      <c r="B107" s="8" t="s">
        <v>402</v>
      </c>
      <c r="C107" s="8" t="s">
        <v>401</v>
      </c>
      <c r="D107" s="7" t="s">
        <v>309</v>
      </c>
      <c r="E107" s="10"/>
      <c r="F107" s="26"/>
      <c r="G107" s="32"/>
      <c r="H107" s="32"/>
      <c r="I107" s="32">
        <f>TRUNC(SUM(I82:I106))</f>
        <v>0</v>
      </c>
      <c r="J107" s="32"/>
      <c r="K107" s="32"/>
      <c r="L107" s="32">
        <f>TRUNC(SUM(L82:L106))</f>
        <v>0</v>
      </c>
      <c r="M107" s="32"/>
      <c r="N107" s="32">
        <f>TRUNC(SUM(N82:N106))</f>
        <v>0</v>
      </c>
      <c r="O107" s="32"/>
      <c r="P107" s="32">
        <f>TRUNC(SUM(P82:P106))</f>
        <v>0</v>
      </c>
      <c r="Q107" s="7"/>
    </row>
  </sheetData>
  <mergeCells count="17">
    <mergeCell ref="D1:Q1"/>
    <mergeCell ref="A2:A3"/>
    <mergeCell ref="Q2:Q3"/>
    <mergeCell ref="B2:B3"/>
    <mergeCell ref="C2:C3"/>
    <mergeCell ref="E2:E3"/>
    <mergeCell ref="F2:F3"/>
    <mergeCell ref="G2:G3"/>
    <mergeCell ref="H2:I2"/>
    <mergeCell ref="P2:P3"/>
    <mergeCell ref="D2:D3"/>
    <mergeCell ref="D4:Q4"/>
    <mergeCell ref="D30:Q30"/>
    <mergeCell ref="D56:Q56"/>
    <mergeCell ref="D82:Q82"/>
    <mergeCell ref="J2:L2"/>
    <mergeCell ref="M2:N2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85"/>
  <sheetViews>
    <sheetView view="pageBreakPreview" topLeftCell="D1" zoomScaleNormal="100" zoomScaleSheetLayoutView="100" workbookViewId="0">
      <pane ySplit="3" topLeftCell="A148" activePane="bottomLeft" state="frozen"/>
      <selection activeCell="D31" sqref="D31"/>
      <selection pane="bottomLeft" activeCell="G22" sqref="G22:G25"/>
    </sheetView>
  </sheetViews>
  <sheetFormatPr defaultRowHeight="23.1" customHeight="1" x14ac:dyDescent="0.15"/>
  <cols>
    <col min="1" max="1" width="12.109375" style="8" hidden="1" customWidth="1"/>
    <col min="2" max="2" width="17.44140625" style="8" hidden="1" customWidth="1"/>
    <col min="3" max="3" width="20.6640625" style="8" hidden="1" customWidth="1"/>
    <col min="4" max="4" width="24.33203125" style="8" customWidth="1"/>
    <col min="5" max="5" width="25.33203125" style="8" customWidth="1"/>
    <col min="6" max="6" width="4.21875" style="25" customWidth="1"/>
    <col min="7" max="7" width="10" style="2" customWidth="1"/>
    <col min="8" max="8" width="13" style="29" customWidth="1"/>
    <col min="9" max="9" width="13.21875" style="29" customWidth="1"/>
    <col min="10" max="10" width="5.5546875" style="29" hidden="1" customWidth="1"/>
    <col min="11" max="11" width="10.44140625" style="29" customWidth="1"/>
    <col min="12" max="12" width="11.77734375" style="29" customWidth="1"/>
    <col min="13" max="13" width="8.44140625" style="29" customWidth="1"/>
    <col min="14" max="14" width="9.109375" style="29" customWidth="1"/>
    <col min="15" max="15" width="6" style="29" hidden="1" customWidth="1"/>
    <col min="16" max="16" width="13" style="29" customWidth="1"/>
    <col min="17" max="17" width="11.109375" style="8" customWidth="1"/>
    <col min="18" max="26" width="8.88671875" style="2"/>
    <col min="27" max="31" width="11.77734375" style="29" customWidth="1"/>
    <col min="32" max="16384" width="8.88671875" style="2"/>
  </cols>
  <sheetData>
    <row r="1" spans="1:31" ht="23.1" customHeight="1" x14ac:dyDescent="0.15">
      <c r="A1" s="8" t="s">
        <v>281</v>
      </c>
      <c r="B1" s="8" t="s">
        <v>396</v>
      </c>
      <c r="C1" s="8" t="s">
        <v>397</v>
      </c>
      <c r="D1" s="82" t="s">
        <v>319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W1" s="81" t="s">
        <v>58</v>
      </c>
      <c r="X1" s="81"/>
      <c r="Y1" s="81"/>
      <c r="Z1" s="25"/>
      <c r="AA1" s="25" t="s">
        <v>63</v>
      </c>
      <c r="AB1" s="25"/>
      <c r="AC1" s="25"/>
      <c r="AD1" s="25"/>
      <c r="AE1" s="25"/>
    </row>
    <row r="2" spans="1:31" s="9" customFormat="1" ht="23.1" customHeight="1" x14ac:dyDescent="0.15">
      <c r="A2" s="75" t="s">
        <v>52</v>
      </c>
      <c r="B2" s="75" t="s">
        <v>23</v>
      </c>
      <c r="C2" s="75" t="s">
        <v>22</v>
      </c>
      <c r="D2" s="76" t="s">
        <v>55</v>
      </c>
      <c r="E2" s="76" t="s">
        <v>56</v>
      </c>
      <c r="F2" s="78" t="s">
        <v>0</v>
      </c>
      <c r="G2" s="78" t="s">
        <v>1</v>
      </c>
      <c r="H2" s="72" t="s">
        <v>25</v>
      </c>
      <c r="I2" s="72"/>
      <c r="J2" s="72" t="s">
        <v>26</v>
      </c>
      <c r="K2" s="72"/>
      <c r="L2" s="72"/>
      <c r="M2" s="72" t="s">
        <v>27</v>
      </c>
      <c r="N2" s="72"/>
      <c r="O2" s="44"/>
      <c r="P2" s="72" t="s">
        <v>30</v>
      </c>
      <c r="Q2" s="76" t="s">
        <v>28</v>
      </c>
      <c r="W2" s="9" t="s">
        <v>59</v>
      </c>
      <c r="X2" s="9" t="s">
        <v>60</v>
      </c>
      <c r="Y2" s="9" t="s">
        <v>61</v>
      </c>
      <c r="Z2" s="9" t="s">
        <v>62</v>
      </c>
      <c r="AA2" s="33" t="s">
        <v>111</v>
      </c>
      <c r="AB2" s="33" t="s">
        <v>110</v>
      </c>
      <c r="AC2" s="33" t="s">
        <v>64</v>
      </c>
      <c r="AD2" s="33" t="s">
        <v>66</v>
      </c>
      <c r="AE2" s="33" t="s">
        <v>65</v>
      </c>
    </row>
    <row r="3" spans="1:31" s="9" customFormat="1" ht="23.1" customHeight="1" x14ac:dyDescent="0.15">
      <c r="A3" s="75"/>
      <c r="B3" s="75"/>
      <c r="C3" s="75"/>
      <c r="D3" s="77"/>
      <c r="E3" s="77"/>
      <c r="F3" s="79"/>
      <c r="G3" s="79"/>
      <c r="H3" s="47" t="s">
        <v>31</v>
      </c>
      <c r="I3" s="47" t="s">
        <v>32</v>
      </c>
      <c r="J3" s="47" t="s">
        <v>1</v>
      </c>
      <c r="K3" s="47" t="s">
        <v>31</v>
      </c>
      <c r="L3" s="47" t="s">
        <v>32</v>
      </c>
      <c r="M3" s="47" t="s">
        <v>33</v>
      </c>
      <c r="N3" s="47" t="s">
        <v>32</v>
      </c>
      <c r="O3" s="47" t="s">
        <v>34</v>
      </c>
      <c r="P3" s="80"/>
      <c r="Q3" s="77"/>
      <c r="W3" s="2"/>
      <c r="X3" s="2"/>
      <c r="Y3" s="2"/>
      <c r="Z3" s="2"/>
      <c r="AA3" s="29"/>
      <c r="AB3" s="29"/>
      <c r="AC3" s="29"/>
      <c r="AD3" s="29">
        <f>IF(옵션!$C$11 =0, "1", 옵션!$C$11)</f>
        <v>1</v>
      </c>
      <c r="AE3" s="29">
        <f>IF(옵션!$C$12 =0, "1", 옵션!$C$12)</f>
        <v>1</v>
      </c>
    </row>
    <row r="4" spans="1:31" ht="23.1" customHeight="1" x14ac:dyDescent="0.15">
      <c r="B4" s="8" t="s">
        <v>283</v>
      </c>
      <c r="D4" s="69" t="s">
        <v>310</v>
      </c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1"/>
    </row>
    <row r="5" spans="1:31" ht="23.1" customHeight="1" x14ac:dyDescent="0.15">
      <c r="A5" s="8" t="s">
        <v>320</v>
      </c>
      <c r="B5" s="8" t="s">
        <v>311</v>
      </c>
      <c r="C5" s="8" t="s">
        <v>127</v>
      </c>
      <c r="D5" s="7" t="s">
        <v>128</v>
      </c>
      <c r="E5" s="7" t="s">
        <v>129</v>
      </c>
      <c r="F5" s="26" t="s">
        <v>130</v>
      </c>
      <c r="G5" s="10">
        <v>3</v>
      </c>
      <c r="H5" s="32"/>
      <c r="I5" s="45"/>
      <c r="J5" s="32"/>
      <c r="K5" s="32"/>
      <c r="L5" s="45"/>
      <c r="M5" s="32"/>
      <c r="N5" s="45"/>
      <c r="O5" s="32"/>
      <c r="P5" s="32"/>
      <c r="Q5" s="7"/>
      <c r="AB5" s="29">
        <f>J5*H5</f>
        <v>0</v>
      </c>
      <c r="AC5" s="29">
        <f>J5*H5</f>
        <v>0</v>
      </c>
    </row>
    <row r="6" spans="1:31" ht="23.1" customHeight="1" x14ac:dyDescent="0.15">
      <c r="A6" s="8" t="s">
        <v>321</v>
      </c>
      <c r="B6" s="8" t="s">
        <v>311</v>
      </c>
      <c r="C6" s="8" t="s">
        <v>136</v>
      </c>
      <c r="D6" s="7" t="s">
        <v>137</v>
      </c>
      <c r="E6" s="7" t="s">
        <v>138</v>
      </c>
      <c r="F6" s="26" t="s">
        <v>130</v>
      </c>
      <c r="G6" s="10">
        <v>21</v>
      </c>
      <c r="H6" s="32"/>
      <c r="I6" s="32"/>
      <c r="J6" s="32"/>
      <c r="K6" s="32"/>
      <c r="L6" s="32"/>
      <c r="M6" s="32"/>
      <c r="N6" s="32"/>
      <c r="O6" s="32"/>
      <c r="P6" s="32"/>
      <c r="Q6" s="7"/>
      <c r="AB6" s="29">
        <f>J6*H6</f>
        <v>0</v>
      </c>
      <c r="AC6" s="29">
        <f>J6*H6</f>
        <v>0</v>
      </c>
    </row>
    <row r="7" spans="1:31" ht="23.1" customHeight="1" x14ac:dyDescent="0.15">
      <c r="A7" s="8" t="s">
        <v>322</v>
      </c>
      <c r="B7" s="8" t="s">
        <v>311</v>
      </c>
      <c r="C7" s="8" t="s">
        <v>323</v>
      </c>
      <c r="D7" s="7" t="s">
        <v>324</v>
      </c>
      <c r="E7" s="7" t="s">
        <v>325</v>
      </c>
      <c r="F7" s="26" t="s">
        <v>288</v>
      </c>
      <c r="G7" s="10">
        <v>1</v>
      </c>
      <c r="H7" s="32"/>
      <c r="I7" s="32"/>
      <c r="J7" s="32"/>
      <c r="K7" s="32"/>
      <c r="L7" s="32"/>
      <c r="M7" s="32"/>
      <c r="N7" s="32"/>
      <c r="O7" s="32"/>
      <c r="P7" s="32"/>
      <c r="Q7" s="7"/>
      <c r="AB7" s="29">
        <f>TRUNC(SUM(AB4:AB6))</f>
        <v>0</v>
      </c>
    </row>
    <row r="8" spans="1:31" ht="23.1" customHeight="1" x14ac:dyDescent="0.15">
      <c r="A8" s="8" t="s">
        <v>326</v>
      </c>
      <c r="B8" s="8" t="s">
        <v>311</v>
      </c>
      <c r="C8" s="8" t="s">
        <v>185</v>
      </c>
      <c r="D8" s="7" t="s">
        <v>179</v>
      </c>
      <c r="E8" s="7" t="s">
        <v>186</v>
      </c>
      <c r="F8" s="26" t="s">
        <v>130</v>
      </c>
      <c r="G8" s="10">
        <v>3</v>
      </c>
      <c r="H8" s="32"/>
      <c r="I8" s="32"/>
      <c r="J8" s="32"/>
      <c r="K8" s="32"/>
      <c r="L8" s="32"/>
      <c r="M8" s="32"/>
      <c r="N8" s="32"/>
      <c r="O8" s="32"/>
      <c r="P8" s="32"/>
      <c r="Q8" s="7"/>
      <c r="AC8" s="29">
        <f>J8*H8</f>
        <v>0</v>
      </c>
    </row>
    <row r="9" spans="1:31" ht="23.1" customHeight="1" x14ac:dyDescent="0.15">
      <c r="A9" s="8" t="s">
        <v>327</v>
      </c>
      <c r="B9" s="8" t="s">
        <v>311</v>
      </c>
      <c r="C9" s="8" t="s">
        <v>189</v>
      </c>
      <c r="D9" s="7" t="s">
        <v>190</v>
      </c>
      <c r="E9" s="7" t="s">
        <v>191</v>
      </c>
      <c r="F9" s="26" t="s">
        <v>130</v>
      </c>
      <c r="G9" s="10">
        <v>21</v>
      </c>
      <c r="H9" s="32"/>
      <c r="I9" s="32"/>
      <c r="J9" s="32"/>
      <c r="K9" s="32"/>
      <c r="L9" s="32"/>
      <c r="M9" s="32"/>
      <c r="N9" s="32"/>
      <c r="O9" s="32"/>
      <c r="P9" s="32"/>
      <c r="Q9" s="7"/>
      <c r="AC9" s="29">
        <f>J9*H9</f>
        <v>0</v>
      </c>
    </row>
    <row r="10" spans="1:31" ht="23.1" customHeight="1" x14ac:dyDescent="0.15">
      <c r="A10" s="8" t="s">
        <v>328</v>
      </c>
      <c r="B10" s="8" t="s">
        <v>311</v>
      </c>
      <c r="C10" s="8" t="s">
        <v>221</v>
      </c>
      <c r="D10" s="7" t="s">
        <v>220</v>
      </c>
      <c r="E10" s="7" t="s">
        <v>222</v>
      </c>
      <c r="F10" s="26" t="s">
        <v>155</v>
      </c>
      <c r="G10" s="10">
        <v>3</v>
      </c>
      <c r="H10" s="32"/>
      <c r="I10" s="32"/>
      <c r="J10" s="32"/>
      <c r="K10" s="32"/>
      <c r="L10" s="32"/>
      <c r="M10" s="32"/>
      <c r="N10" s="32"/>
      <c r="O10" s="32"/>
      <c r="P10" s="32"/>
      <c r="Q10" s="7"/>
    </row>
    <row r="11" spans="1:31" ht="23.1" customHeight="1" x14ac:dyDescent="0.15">
      <c r="A11" s="8" t="s">
        <v>329</v>
      </c>
      <c r="B11" s="8" t="s">
        <v>311</v>
      </c>
      <c r="C11" s="8" t="s">
        <v>223</v>
      </c>
      <c r="D11" s="7" t="s">
        <v>224</v>
      </c>
      <c r="E11" s="7" t="s">
        <v>225</v>
      </c>
      <c r="F11" s="26" t="s">
        <v>155</v>
      </c>
      <c r="G11" s="10">
        <v>3</v>
      </c>
      <c r="H11" s="32"/>
      <c r="I11" s="32"/>
      <c r="J11" s="32"/>
      <c r="K11" s="32"/>
      <c r="L11" s="32"/>
      <c r="M11" s="32"/>
      <c r="N11" s="32"/>
      <c r="O11" s="32"/>
      <c r="P11" s="32"/>
      <c r="Q11" s="7"/>
    </row>
    <row r="12" spans="1:31" ht="23.1" customHeight="1" x14ac:dyDescent="0.15">
      <c r="A12" s="8" t="s">
        <v>330</v>
      </c>
      <c r="B12" s="8" t="s">
        <v>311</v>
      </c>
      <c r="C12" s="8" t="s">
        <v>226</v>
      </c>
      <c r="D12" s="7" t="s">
        <v>227</v>
      </c>
      <c r="E12" s="7" t="s">
        <v>228</v>
      </c>
      <c r="F12" s="26" t="s">
        <v>155</v>
      </c>
      <c r="G12" s="10">
        <v>1</v>
      </c>
      <c r="H12" s="32"/>
      <c r="I12" s="32"/>
      <c r="J12" s="32"/>
      <c r="K12" s="32"/>
      <c r="L12" s="32"/>
      <c r="M12" s="32"/>
      <c r="N12" s="32"/>
      <c r="O12" s="32"/>
      <c r="P12" s="32"/>
      <c r="Q12" s="7"/>
    </row>
    <row r="13" spans="1:31" ht="23.1" customHeight="1" x14ac:dyDescent="0.15">
      <c r="A13" s="8" t="s">
        <v>331</v>
      </c>
      <c r="B13" s="8" t="s">
        <v>311</v>
      </c>
      <c r="C13" s="8" t="s">
        <v>235</v>
      </c>
      <c r="D13" s="7" t="s">
        <v>233</v>
      </c>
      <c r="E13" s="7" t="s">
        <v>236</v>
      </c>
      <c r="F13" s="26" t="s">
        <v>155</v>
      </c>
      <c r="G13" s="10">
        <v>2</v>
      </c>
      <c r="H13" s="32"/>
      <c r="I13" s="32"/>
      <c r="J13" s="32"/>
      <c r="K13" s="32"/>
      <c r="L13" s="32"/>
      <c r="M13" s="32"/>
      <c r="N13" s="32"/>
      <c r="O13" s="32"/>
      <c r="P13" s="32"/>
      <c r="Q13" s="7"/>
    </row>
    <row r="14" spans="1:31" ht="23.1" customHeight="1" x14ac:dyDescent="0.15">
      <c r="A14" s="8" t="s">
        <v>332</v>
      </c>
      <c r="B14" s="8" t="s">
        <v>311</v>
      </c>
      <c r="C14" s="8" t="s">
        <v>237</v>
      </c>
      <c r="D14" s="7" t="s">
        <v>233</v>
      </c>
      <c r="E14" s="7" t="s">
        <v>238</v>
      </c>
      <c r="F14" s="26" t="s">
        <v>155</v>
      </c>
      <c r="G14" s="10">
        <v>8</v>
      </c>
      <c r="H14" s="32"/>
      <c r="I14" s="32"/>
      <c r="J14" s="32"/>
      <c r="K14" s="32"/>
      <c r="L14" s="32"/>
      <c r="M14" s="32"/>
      <c r="N14" s="32"/>
      <c r="O14" s="32"/>
      <c r="P14" s="32"/>
      <c r="Q14" s="7"/>
    </row>
    <row r="15" spans="1:31" ht="23.1" customHeight="1" x14ac:dyDescent="0.15">
      <c r="A15" s="8" t="s">
        <v>333</v>
      </c>
      <c r="B15" s="8" t="s">
        <v>311</v>
      </c>
      <c r="C15" s="8" t="s">
        <v>239</v>
      </c>
      <c r="D15" s="7" t="s">
        <v>240</v>
      </c>
      <c r="E15" s="7" t="s">
        <v>241</v>
      </c>
      <c r="F15" s="26" t="s">
        <v>155</v>
      </c>
      <c r="G15" s="10">
        <v>1</v>
      </c>
      <c r="H15" s="32"/>
      <c r="I15" s="32"/>
      <c r="J15" s="32"/>
      <c r="K15" s="32"/>
      <c r="L15" s="32"/>
      <c r="M15" s="32"/>
      <c r="N15" s="32"/>
      <c r="O15" s="32"/>
      <c r="P15" s="32"/>
      <c r="Q15" s="7"/>
    </row>
    <row r="16" spans="1:31" ht="23.1" customHeight="1" x14ac:dyDescent="0.15">
      <c r="A16" s="8" t="s">
        <v>289</v>
      </c>
      <c r="B16" s="8" t="s">
        <v>311</v>
      </c>
      <c r="C16" s="8" t="s">
        <v>290</v>
      </c>
      <c r="D16" s="7" t="s">
        <v>292</v>
      </c>
      <c r="E16" s="7" t="s">
        <v>242</v>
      </c>
      <c r="F16" s="26" t="s">
        <v>288</v>
      </c>
      <c r="G16" s="10">
        <v>1</v>
      </c>
      <c r="H16" s="32"/>
      <c r="I16" s="32"/>
      <c r="J16" s="32"/>
      <c r="K16" s="32"/>
      <c r="L16" s="32"/>
      <c r="M16" s="32"/>
      <c r="N16" s="32"/>
      <c r="O16" s="32"/>
      <c r="P16" s="32"/>
      <c r="Q16" s="7" t="s">
        <v>291</v>
      </c>
    </row>
    <row r="17" spans="1:31" ht="23.1" customHeight="1" x14ac:dyDescent="0.15">
      <c r="A17" s="8" t="s">
        <v>293</v>
      </c>
      <c r="B17" s="8" t="s">
        <v>311</v>
      </c>
      <c r="C17" s="8" t="s">
        <v>294</v>
      </c>
      <c r="D17" s="7" t="s">
        <v>296</v>
      </c>
      <c r="E17" s="7" t="s">
        <v>287</v>
      </c>
      <c r="F17" s="26" t="s">
        <v>297</v>
      </c>
      <c r="G17" s="10">
        <v>2</v>
      </c>
      <c r="H17" s="32"/>
      <c r="I17" s="32"/>
      <c r="J17" s="32"/>
      <c r="K17" s="32"/>
      <c r="L17" s="32"/>
      <c r="M17" s="32"/>
      <c r="N17" s="32"/>
      <c r="O17" s="32"/>
      <c r="P17" s="32"/>
      <c r="Q17" s="7" t="s">
        <v>295</v>
      </c>
    </row>
    <row r="18" spans="1:31" ht="23.1" customHeight="1" x14ac:dyDescent="0.15">
      <c r="A18" s="8" t="s">
        <v>334</v>
      </c>
      <c r="B18" s="8" t="s">
        <v>311</v>
      </c>
      <c r="C18" s="8" t="s">
        <v>268</v>
      </c>
      <c r="D18" s="7" t="s">
        <v>269</v>
      </c>
      <c r="E18" s="7"/>
      <c r="F18" s="26" t="s">
        <v>155</v>
      </c>
      <c r="G18" s="10">
        <v>4</v>
      </c>
      <c r="H18" s="32"/>
      <c r="I18" s="32"/>
      <c r="J18" s="32"/>
      <c r="K18" s="32"/>
      <c r="L18" s="32"/>
      <c r="M18" s="32"/>
      <c r="N18" s="32"/>
      <c r="O18" s="32"/>
      <c r="P18" s="32"/>
      <c r="Q18" s="7"/>
      <c r="Z18" s="2" t="s">
        <v>307</v>
      </c>
    </row>
    <row r="19" spans="1:31" ht="23.1" customHeight="1" x14ac:dyDescent="0.15">
      <c r="A19" s="8" t="s">
        <v>303</v>
      </c>
      <c r="B19" s="8" t="s">
        <v>311</v>
      </c>
      <c r="C19" s="8" t="s">
        <v>304</v>
      </c>
      <c r="D19" s="7" t="s">
        <v>306</v>
      </c>
      <c r="E19" s="7" t="s">
        <v>302</v>
      </c>
      <c r="F19" s="26" t="s">
        <v>270</v>
      </c>
      <c r="G19" s="10">
        <v>19.600000000000001</v>
      </c>
      <c r="H19" s="32"/>
      <c r="I19" s="32"/>
      <c r="J19" s="32"/>
      <c r="K19" s="32"/>
      <c r="L19" s="32"/>
      <c r="M19" s="32"/>
      <c r="N19" s="32"/>
      <c r="O19" s="32"/>
      <c r="P19" s="32"/>
      <c r="Q19" s="7" t="s">
        <v>305</v>
      </c>
    </row>
    <row r="20" spans="1:31" ht="23.1" customHeight="1" x14ac:dyDescent="0.15">
      <c r="A20" s="8" t="s">
        <v>298</v>
      </c>
      <c r="B20" s="8" t="s">
        <v>311</v>
      </c>
      <c r="C20" s="8" t="s">
        <v>299</v>
      </c>
      <c r="D20" s="7" t="s">
        <v>301</v>
      </c>
      <c r="E20" s="7" t="s">
        <v>302</v>
      </c>
      <c r="F20" s="26" t="s">
        <v>270</v>
      </c>
      <c r="G20" s="10">
        <v>19.600000000000001</v>
      </c>
      <c r="H20" s="32"/>
      <c r="I20" s="32"/>
      <c r="J20" s="32"/>
      <c r="K20" s="32"/>
      <c r="L20" s="32"/>
      <c r="M20" s="32"/>
      <c r="N20" s="32"/>
      <c r="O20" s="32"/>
      <c r="P20" s="32"/>
      <c r="Q20" s="7" t="s">
        <v>300</v>
      </c>
    </row>
    <row r="21" spans="1:31" ht="23.1" customHeight="1" x14ac:dyDescent="0.15">
      <c r="A21" s="8" t="s">
        <v>335</v>
      </c>
      <c r="B21" s="8" t="s">
        <v>311</v>
      </c>
      <c r="C21" s="8" t="s">
        <v>336</v>
      </c>
      <c r="D21" s="7" t="s">
        <v>337</v>
      </c>
      <c r="E21" s="7" t="s">
        <v>338</v>
      </c>
      <c r="F21" s="26" t="s">
        <v>288</v>
      </c>
      <c r="G21" s="10">
        <v>1</v>
      </c>
      <c r="H21" s="32"/>
      <c r="I21" s="32"/>
      <c r="J21" s="32"/>
      <c r="K21" s="32"/>
      <c r="L21" s="32"/>
      <c r="M21" s="32"/>
      <c r="N21" s="32"/>
      <c r="O21" s="32"/>
      <c r="P21" s="32"/>
      <c r="Q21" s="7"/>
      <c r="AC21" s="29">
        <f>TRUNC(TRUNC(SUM(AC4:AC20))*옵션!$B$33/100)</f>
        <v>0</v>
      </c>
      <c r="AD21" s="29">
        <f>TRUNC(SUM(I4:I20))+TRUNC(SUM(N4:N20))</f>
        <v>0</v>
      </c>
    </row>
    <row r="22" spans="1:31" ht="23.1" customHeight="1" x14ac:dyDescent="0.15">
      <c r="A22" s="8" t="s">
        <v>285</v>
      </c>
      <c r="B22" s="8" t="s">
        <v>311</v>
      </c>
      <c r="C22" s="8" t="s">
        <v>271</v>
      </c>
      <c r="D22" s="7" t="s">
        <v>272</v>
      </c>
      <c r="E22" s="7" t="s">
        <v>273</v>
      </c>
      <c r="F22" s="26" t="s">
        <v>274</v>
      </c>
      <c r="G22" s="10" t="e">
        <f>#REF!</f>
        <v>#REF!</v>
      </c>
      <c r="H22" s="32"/>
      <c r="I22" s="32"/>
      <c r="J22" s="32"/>
      <c r="K22" s="32"/>
      <c r="L22" s="32"/>
      <c r="M22" s="32"/>
      <c r="N22" s="32"/>
      <c r="O22" s="32"/>
      <c r="P22" s="32"/>
      <c r="Q22" s="7"/>
      <c r="AE22" s="29">
        <f>L22</f>
        <v>0</v>
      </c>
    </row>
    <row r="23" spans="1:31" ht="23.1" customHeight="1" x14ac:dyDescent="0.15">
      <c r="A23" s="8" t="s">
        <v>312</v>
      </c>
      <c r="B23" s="8" t="s">
        <v>311</v>
      </c>
      <c r="C23" s="8" t="s">
        <v>275</v>
      </c>
      <c r="D23" s="7" t="s">
        <v>272</v>
      </c>
      <c r="E23" s="7" t="s">
        <v>276</v>
      </c>
      <c r="F23" s="26" t="s">
        <v>274</v>
      </c>
      <c r="G23" s="10" t="e">
        <f>#REF!</f>
        <v>#REF!</v>
      </c>
      <c r="H23" s="32"/>
      <c r="I23" s="32"/>
      <c r="J23" s="32"/>
      <c r="K23" s="32"/>
      <c r="L23" s="32"/>
      <c r="M23" s="32"/>
      <c r="N23" s="32"/>
      <c r="O23" s="32"/>
      <c r="P23" s="32"/>
      <c r="Q23" s="7"/>
      <c r="AE23" s="29">
        <f>L23</f>
        <v>0</v>
      </c>
    </row>
    <row r="24" spans="1:31" ht="23.1" customHeight="1" x14ac:dyDescent="0.15">
      <c r="A24" s="8" t="s">
        <v>286</v>
      </c>
      <c r="B24" s="8" t="s">
        <v>311</v>
      </c>
      <c r="C24" s="8" t="s">
        <v>277</v>
      </c>
      <c r="D24" s="7" t="s">
        <v>272</v>
      </c>
      <c r="E24" s="7" t="s">
        <v>278</v>
      </c>
      <c r="F24" s="26" t="s">
        <v>274</v>
      </c>
      <c r="G24" s="10" t="e">
        <f>#REF!</f>
        <v>#REF!</v>
      </c>
      <c r="H24" s="32"/>
      <c r="I24" s="32"/>
      <c r="J24" s="32"/>
      <c r="K24" s="32"/>
      <c r="L24" s="32"/>
      <c r="M24" s="32"/>
      <c r="N24" s="32"/>
      <c r="O24" s="32"/>
      <c r="P24" s="32"/>
      <c r="Q24" s="7"/>
      <c r="AE24" s="29">
        <f>L24</f>
        <v>0</v>
      </c>
    </row>
    <row r="25" spans="1:31" ht="23.1" customHeight="1" x14ac:dyDescent="0.15">
      <c r="A25" s="8" t="s">
        <v>284</v>
      </c>
      <c r="B25" s="8" t="s">
        <v>311</v>
      </c>
      <c r="C25" s="8" t="s">
        <v>279</v>
      </c>
      <c r="D25" s="7" t="s">
        <v>272</v>
      </c>
      <c r="E25" s="7" t="s">
        <v>280</v>
      </c>
      <c r="F25" s="26" t="s">
        <v>274</v>
      </c>
      <c r="G25" s="10" t="e">
        <f>#REF!</f>
        <v>#REF!</v>
      </c>
      <c r="H25" s="32"/>
      <c r="I25" s="32"/>
      <c r="J25" s="32"/>
      <c r="K25" s="32"/>
      <c r="L25" s="32"/>
      <c r="M25" s="32"/>
      <c r="N25" s="32"/>
      <c r="O25" s="32"/>
      <c r="P25" s="32"/>
      <c r="Q25" s="7"/>
      <c r="AE25" s="29">
        <f>L25</f>
        <v>0</v>
      </c>
    </row>
    <row r="26" spans="1:31" ht="23.1" customHeight="1" x14ac:dyDescent="0.15">
      <c r="A26" s="8" t="s">
        <v>339</v>
      </c>
      <c r="B26" s="8" t="s">
        <v>311</v>
      </c>
      <c r="C26" s="8" t="s">
        <v>340</v>
      </c>
      <c r="D26" s="7" t="s">
        <v>341</v>
      </c>
      <c r="E26" s="7" t="s">
        <v>342</v>
      </c>
      <c r="F26" s="26" t="s">
        <v>288</v>
      </c>
      <c r="G26" s="10">
        <v>1</v>
      </c>
      <c r="H26" s="32"/>
      <c r="I26" s="32"/>
      <c r="J26" s="32"/>
      <c r="K26" s="32"/>
      <c r="L26" s="32"/>
      <c r="M26" s="32"/>
      <c r="N26" s="32"/>
      <c r="O26" s="32"/>
      <c r="P26" s="32"/>
      <c r="Q26" s="7"/>
    </row>
    <row r="27" spans="1:31" ht="23.1" customHeight="1" x14ac:dyDescent="0.15">
      <c r="D27" s="7"/>
      <c r="E27" s="7"/>
      <c r="F27" s="26"/>
      <c r="G27" s="10"/>
      <c r="H27" s="32"/>
      <c r="I27" s="32"/>
      <c r="J27" s="32"/>
      <c r="K27" s="32"/>
      <c r="L27" s="32"/>
      <c r="M27" s="32"/>
      <c r="N27" s="32"/>
      <c r="O27" s="32"/>
      <c r="P27" s="32"/>
      <c r="Q27" s="7"/>
      <c r="AC27" s="29">
        <f>TRUNC(AE27*옵션!$B$36/100)</f>
        <v>0</v>
      </c>
      <c r="AD27" s="29">
        <f>TRUNC(SUM(L4:L25))</f>
        <v>0</v>
      </c>
      <c r="AE27" s="29">
        <f>TRUNC(SUM(AE4:AE26))</f>
        <v>0</v>
      </c>
    </row>
    <row r="28" spans="1:31" ht="23.1" customHeight="1" x14ac:dyDescent="0.15">
      <c r="D28" s="7"/>
      <c r="E28" s="7"/>
      <c r="F28" s="26"/>
      <c r="G28" s="10"/>
      <c r="H28" s="32"/>
      <c r="I28" s="32"/>
      <c r="J28" s="32"/>
      <c r="K28" s="32"/>
      <c r="L28" s="32"/>
      <c r="M28" s="32"/>
      <c r="N28" s="32"/>
      <c r="O28" s="32"/>
      <c r="P28" s="32"/>
      <c r="Q28" s="7"/>
    </row>
    <row r="29" spans="1:31" ht="23.1" customHeight="1" x14ac:dyDescent="0.15">
      <c r="B29" s="8" t="s">
        <v>308</v>
      </c>
      <c r="D29" s="7" t="s">
        <v>309</v>
      </c>
      <c r="E29" s="7"/>
      <c r="F29" s="26"/>
      <c r="G29" s="10"/>
      <c r="H29" s="32"/>
      <c r="I29" s="32"/>
      <c r="J29" s="32"/>
      <c r="K29" s="32"/>
      <c r="L29" s="32"/>
      <c r="M29" s="32"/>
      <c r="N29" s="32"/>
      <c r="O29" s="32"/>
      <c r="P29" s="32"/>
      <c r="Q29" s="7"/>
    </row>
    <row r="30" spans="1:31" ht="23.1" customHeight="1" x14ac:dyDescent="0.15">
      <c r="B30" s="8" t="s">
        <v>283</v>
      </c>
      <c r="D30" s="69" t="s">
        <v>313</v>
      </c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1"/>
    </row>
    <row r="31" spans="1:31" ht="23.1" customHeight="1" x14ac:dyDescent="0.15">
      <c r="A31" s="8" t="s">
        <v>343</v>
      </c>
      <c r="B31" s="8" t="s">
        <v>314</v>
      </c>
      <c r="C31" s="8" t="s">
        <v>131</v>
      </c>
      <c r="D31" s="7" t="s">
        <v>128</v>
      </c>
      <c r="E31" s="7" t="s">
        <v>132</v>
      </c>
      <c r="F31" s="26" t="s">
        <v>130</v>
      </c>
      <c r="G31" s="10">
        <v>17</v>
      </c>
      <c r="H31" s="32"/>
      <c r="I31" s="32"/>
      <c r="J31" s="32"/>
      <c r="K31" s="32"/>
      <c r="L31" s="32"/>
      <c r="M31" s="32"/>
      <c r="N31" s="32"/>
      <c r="O31" s="32"/>
      <c r="P31" s="32"/>
      <c r="Q31" s="7"/>
      <c r="AB31" s="29">
        <f>J31*H31</f>
        <v>0</v>
      </c>
      <c r="AC31" s="29">
        <f>J31*H31</f>
        <v>0</v>
      </c>
    </row>
    <row r="32" spans="1:31" ht="23.1" customHeight="1" x14ac:dyDescent="0.15">
      <c r="A32" s="8" t="s">
        <v>322</v>
      </c>
      <c r="B32" s="8" t="s">
        <v>314</v>
      </c>
      <c r="C32" s="8" t="s">
        <v>323</v>
      </c>
      <c r="D32" s="7" t="s">
        <v>324</v>
      </c>
      <c r="E32" s="7" t="s">
        <v>325</v>
      </c>
      <c r="F32" s="26" t="s">
        <v>288</v>
      </c>
      <c r="G32" s="10">
        <v>1</v>
      </c>
      <c r="H32" s="32"/>
      <c r="I32" s="32"/>
      <c r="J32" s="32"/>
      <c r="K32" s="32"/>
      <c r="L32" s="32"/>
      <c r="M32" s="32"/>
      <c r="N32" s="32"/>
      <c r="O32" s="32"/>
      <c r="P32" s="32"/>
      <c r="Q32" s="7"/>
      <c r="AB32" s="29">
        <f>TRUNC(SUM(AB30:AB31))</f>
        <v>0</v>
      </c>
    </row>
    <row r="33" spans="1:31" ht="23.1" customHeight="1" x14ac:dyDescent="0.15">
      <c r="A33" s="8" t="s">
        <v>344</v>
      </c>
      <c r="B33" s="8" t="s">
        <v>314</v>
      </c>
      <c r="C33" s="8" t="s">
        <v>142</v>
      </c>
      <c r="D33" s="7" t="s">
        <v>140</v>
      </c>
      <c r="E33" s="7" t="s">
        <v>143</v>
      </c>
      <c r="F33" s="26" t="s">
        <v>130</v>
      </c>
      <c r="G33" s="10">
        <v>222</v>
      </c>
      <c r="H33" s="32"/>
      <c r="I33" s="32"/>
      <c r="J33" s="32"/>
      <c r="K33" s="32"/>
      <c r="L33" s="32"/>
      <c r="M33" s="32"/>
      <c r="N33" s="32"/>
      <c r="O33" s="32"/>
      <c r="P33" s="32"/>
      <c r="Q33" s="7"/>
      <c r="AC33" s="29">
        <f>J33*H33</f>
        <v>0</v>
      </c>
    </row>
    <row r="34" spans="1:31" ht="23.1" customHeight="1" x14ac:dyDescent="0.15">
      <c r="A34" s="8" t="s">
        <v>345</v>
      </c>
      <c r="B34" s="8" t="s">
        <v>314</v>
      </c>
      <c r="C34" s="8" t="s">
        <v>170</v>
      </c>
      <c r="D34" s="7" t="s">
        <v>171</v>
      </c>
      <c r="E34" s="7" t="s">
        <v>172</v>
      </c>
      <c r="F34" s="26" t="s">
        <v>130</v>
      </c>
      <c r="G34" s="10">
        <v>3</v>
      </c>
      <c r="H34" s="32"/>
      <c r="I34" s="32"/>
      <c r="J34" s="32"/>
      <c r="K34" s="32"/>
      <c r="L34" s="32"/>
      <c r="M34" s="32"/>
      <c r="N34" s="32"/>
      <c r="O34" s="32"/>
      <c r="P34" s="32"/>
      <c r="Q34" s="7"/>
    </row>
    <row r="35" spans="1:31" ht="23.1" customHeight="1" x14ac:dyDescent="0.15">
      <c r="A35" s="8" t="s">
        <v>346</v>
      </c>
      <c r="B35" s="8" t="s">
        <v>314</v>
      </c>
      <c r="C35" s="8" t="s">
        <v>183</v>
      </c>
      <c r="D35" s="7" t="s">
        <v>179</v>
      </c>
      <c r="E35" s="7" t="s">
        <v>184</v>
      </c>
      <c r="F35" s="26" t="s">
        <v>130</v>
      </c>
      <c r="G35" s="10">
        <v>222</v>
      </c>
      <c r="H35" s="32"/>
      <c r="I35" s="32"/>
      <c r="J35" s="32"/>
      <c r="K35" s="32"/>
      <c r="L35" s="32"/>
      <c r="M35" s="32"/>
      <c r="N35" s="32"/>
      <c r="O35" s="32"/>
      <c r="P35" s="32"/>
      <c r="Q35" s="7"/>
      <c r="AC35" s="29">
        <f>J35*H35</f>
        <v>0</v>
      </c>
    </row>
    <row r="36" spans="1:31" ht="23.1" customHeight="1" x14ac:dyDescent="0.15">
      <c r="A36" s="8" t="s">
        <v>347</v>
      </c>
      <c r="B36" s="8" t="s">
        <v>314</v>
      </c>
      <c r="C36" s="8" t="s">
        <v>187</v>
      </c>
      <c r="D36" s="7" t="s">
        <v>179</v>
      </c>
      <c r="E36" s="7" t="s">
        <v>188</v>
      </c>
      <c r="F36" s="26" t="s">
        <v>130</v>
      </c>
      <c r="G36" s="10">
        <v>17</v>
      </c>
      <c r="H36" s="32"/>
      <c r="I36" s="32"/>
      <c r="J36" s="32"/>
      <c r="K36" s="32"/>
      <c r="L36" s="32"/>
      <c r="M36" s="32"/>
      <c r="N36" s="32"/>
      <c r="O36" s="32"/>
      <c r="P36" s="32"/>
      <c r="Q36" s="7"/>
      <c r="AC36" s="29">
        <f>J36*H36</f>
        <v>0</v>
      </c>
    </row>
    <row r="37" spans="1:31" ht="23.1" customHeight="1" x14ac:dyDescent="0.15">
      <c r="A37" s="8" t="s">
        <v>348</v>
      </c>
      <c r="B37" s="8" t="s">
        <v>314</v>
      </c>
      <c r="C37" s="8" t="s">
        <v>196</v>
      </c>
      <c r="D37" s="7" t="s">
        <v>190</v>
      </c>
      <c r="E37" s="7" t="s">
        <v>197</v>
      </c>
      <c r="F37" s="26" t="s">
        <v>130</v>
      </c>
      <c r="G37" s="10">
        <v>168</v>
      </c>
      <c r="H37" s="32"/>
      <c r="I37" s="32"/>
      <c r="J37" s="32"/>
      <c r="K37" s="32"/>
      <c r="L37" s="32"/>
      <c r="M37" s="32"/>
      <c r="N37" s="32"/>
      <c r="O37" s="32"/>
      <c r="P37" s="32"/>
      <c r="Q37" s="7"/>
      <c r="AC37" s="29">
        <f>J37*H37</f>
        <v>0</v>
      </c>
    </row>
    <row r="38" spans="1:31" ht="23.1" customHeight="1" x14ac:dyDescent="0.15">
      <c r="A38" s="8" t="s">
        <v>349</v>
      </c>
      <c r="B38" s="8" t="s">
        <v>314</v>
      </c>
      <c r="C38" s="8" t="s">
        <v>198</v>
      </c>
      <c r="D38" s="7" t="s">
        <v>190</v>
      </c>
      <c r="E38" s="7" t="s">
        <v>199</v>
      </c>
      <c r="F38" s="26" t="s">
        <v>130</v>
      </c>
      <c r="G38" s="10">
        <v>25</v>
      </c>
      <c r="H38" s="32"/>
      <c r="I38" s="32"/>
      <c r="J38" s="32"/>
      <c r="K38" s="32"/>
      <c r="L38" s="32"/>
      <c r="M38" s="32"/>
      <c r="N38" s="32"/>
      <c r="O38" s="32"/>
      <c r="P38" s="32"/>
      <c r="Q38" s="7"/>
      <c r="AC38" s="29">
        <f>J38*H38</f>
        <v>0</v>
      </c>
    </row>
    <row r="39" spans="1:31" ht="23.1" customHeight="1" x14ac:dyDescent="0.15">
      <c r="A39" s="8" t="s">
        <v>350</v>
      </c>
      <c r="B39" s="8" t="s">
        <v>314</v>
      </c>
      <c r="C39" s="8" t="s">
        <v>200</v>
      </c>
      <c r="D39" s="7" t="s">
        <v>190</v>
      </c>
      <c r="E39" s="7" t="s">
        <v>201</v>
      </c>
      <c r="F39" s="26" t="s">
        <v>130</v>
      </c>
      <c r="G39" s="10">
        <v>16</v>
      </c>
      <c r="H39" s="32"/>
      <c r="I39" s="32"/>
      <c r="J39" s="32"/>
      <c r="K39" s="32"/>
      <c r="L39" s="32"/>
      <c r="M39" s="32"/>
      <c r="N39" s="32"/>
      <c r="O39" s="32"/>
      <c r="P39" s="32"/>
      <c r="Q39" s="7"/>
      <c r="AC39" s="29">
        <f>J39*H39</f>
        <v>0</v>
      </c>
    </row>
    <row r="40" spans="1:31" ht="23.1" customHeight="1" x14ac:dyDescent="0.15">
      <c r="A40" s="8" t="s">
        <v>351</v>
      </c>
      <c r="B40" s="8" t="s">
        <v>314</v>
      </c>
      <c r="C40" s="8" t="s">
        <v>229</v>
      </c>
      <c r="D40" s="7" t="s">
        <v>230</v>
      </c>
      <c r="E40" s="7" t="s">
        <v>231</v>
      </c>
      <c r="F40" s="26" t="s">
        <v>155</v>
      </c>
      <c r="G40" s="10">
        <v>4</v>
      </c>
      <c r="H40" s="32"/>
      <c r="I40" s="32"/>
      <c r="J40" s="32"/>
      <c r="K40" s="32"/>
      <c r="L40" s="32"/>
      <c r="M40" s="32"/>
      <c r="N40" s="32"/>
      <c r="O40" s="32"/>
      <c r="P40" s="32"/>
      <c r="Q40" s="7"/>
    </row>
    <row r="41" spans="1:31" ht="23.1" customHeight="1" x14ac:dyDescent="0.15">
      <c r="A41" s="8" t="s">
        <v>352</v>
      </c>
      <c r="B41" s="8" t="s">
        <v>314</v>
      </c>
      <c r="C41" s="8" t="s">
        <v>232</v>
      </c>
      <c r="D41" s="7" t="s">
        <v>233</v>
      </c>
      <c r="E41" s="7" t="s">
        <v>234</v>
      </c>
      <c r="F41" s="26" t="s">
        <v>155</v>
      </c>
      <c r="G41" s="10">
        <v>40</v>
      </c>
      <c r="H41" s="32"/>
      <c r="I41" s="32"/>
      <c r="J41" s="32"/>
      <c r="K41" s="32"/>
      <c r="L41" s="32"/>
      <c r="M41" s="32"/>
      <c r="N41" s="32"/>
      <c r="O41" s="32"/>
      <c r="P41" s="32"/>
      <c r="Q41" s="7"/>
    </row>
    <row r="42" spans="1:31" ht="23.1" customHeight="1" x14ac:dyDescent="0.15">
      <c r="A42" s="8" t="s">
        <v>331</v>
      </c>
      <c r="B42" s="8" t="s">
        <v>314</v>
      </c>
      <c r="C42" s="8" t="s">
        <v>235</v>
      </c>
      <c r="D42" s="7" t="s">
        <v>233</v>
      </c>
      <c r="E42" s="7" t="s">
        <v>236</v>
      </c>
      <c r="F42" s="26" t="s">
        <v>155</v>
      </c>
      <c r="G42" s="10">
        <v>2</v>
      </c>
      <c r="H42" s="32"/>
      <c r="I42" s="32"/>
      <c r="J42" s="32"/>
      <c r="K42" s="32"/>
      <c r="L42" s="32"/>
      <c r="M42" s="32"/>
      <c r="N42" s="32"/>
      <c r="O42" s="32"/>
      <c r="P42" s="32"/>
      <c r="Q42" s="7"/>
    </row>
    <row r="43" spans="1:31" ht="23.1" customHeight="1" x14ac:dyDescent="0.15">
      <c r="A43" s="8" t="s">
        <v>332</v>
      </c>
      <c r="B43" s="8" t="s">
        <v>314</v>
      </c>
      <c r="C43" s="8" t="s">
        <v>237</v>
      </c>
      <c r="D43" s="7" t="s">
        <v>233</v>
      </c>
      <c r="E43" s="7" t="s">
        <v>238</v>
      </c>
      <c r="F43" s="26" t="s">
        <v>155</v>
      </c>
      <c r="G43" s="10">
        <v>8</v>
      </c>
      <c r="H43" s="32"/>
      <c r="I43" s="32"/>
      <c r="J43" s="32"/>
      <c r="K43" s="32"/>
      <c r="L43" s="32"/>
      <c r="M43" s="32"/>
      <c r="N43" s="32"/>
      <c r="O43" s="32"/>
      <c r="P43" s="32"/>
      <c r="Q43" s="7"/>
    </row>
    <row r="44" spans="1:31" ht="23.1" customHeight="1" x14ac:dyDescent="0.15">
      <c r="A44" s="8" t="s">
        <v>353</v>
      </c>
      <c r="B44" s="8" t="s">
        <v>314</v>
      </c>
      <c r="C44" s="8" t="s">
        <v>258</v>
      </c>
      <c r="D44" s="7" t="s">
        <v>259</v>
      </c>
      <c r="E44" s="7" t="s">
        <v>260</v>
      </c>
      <c r="F44" s="26" t="s">
        <v>261</v>
      </c>
      <c r="G44" s="10">
        <v>1</v>
      </c>
      <c r="H44" s="32"/>
      <c r="I44" s="32"/>
      <c r="J44" s="32"/>
      <c r="K44" s="32"/>
      <c r="L44" s="32"/>
      <c r="M44" s="32"/>
      <c r="N44" s="32"/>
      <c r="O44" s="32"/>
      <c r="P44" s="32"/>
      <c r="Q44" s="7" t="s">
        <v>354</v>
      </c>
    </row>
    <row r="45" spans="1:31" ht="23.1" customHeight="1" x14ac:dyDescent="0.15">
      <c r="A45" s="8" t="s">
        <v>355</v>
      </c>
      <c r="B45" s="8" t="s">
        <v>314</v>
      </c>
      <c r="C45" s="8" t="s">
        <v>262</v>
      </c>
      <c r="D45" s="7" t="s">
        <v>263</v>
      </c>
      <c r="E45" s="7" t="s">
        <v>264</v>
      </c>
      <c r="F45" s="26" t="s">
        <v>261</v>
      </c>
      <c r="G45" s="10">
        <v>1</v>
      </c>
      <c r="H45" s="32"/>
      <c r="I45" s="32"/>
      <c r="J45" s="32"/>
      <c r="K45" s="32"/>
      <c r="L45" s="32"/>
      <c r="M45" s="32"/>
      <c r="N45" s="32"/>
      <c r="O45" s="32"/>
      <c r="P45" s="32"/>
      <c r="Q45" s="7" t="s">
        <v>354</v>
      </c>
      <c r="Z45" s="2" t="s">
        <v>307</v>
      </c>
    </row>
    <row r="46" spans="1:31" ht="23.1" customHeight="1" x14ac:dyDescent="0.15">
      <c r="A46" s="8" t="s">
        <v>356</v>
      </c>
      <c r="B46" s="8" t="s">
        <v>314</v>
      </c>
      <c r="C46" s="8" t="s">
        <v>265</v>
      </c>
      <c r="D46" s="7" t="s">
        <v>266</v>
      </c>
      <c r="E46" s="7" t="s">
        <v>267</v>
      </c>
      <c r="F46" s="26" t="s">
        <v>261</v>
      </c>
      <c r="G46" s="10">
        <v>1</v>
      </c>
      <c r="H46" s="32"/>
      <c r="I46" s="32"/>
      <c r="J46" s="32"/>
      <c r="K46" s="32"/>
      <c r="L46" s="32"/>
      <c r="M46" s="32"/>
      <c r="N46" s="32"/>
      <c r="O46" s="32"/>
      <c r="P46" s="32"/>
      <c r="Q46" s="7" t="s">
        <v>354</v>
      </c>
    </row>
    <row r="47" spans="1:31" ht="23.1" customHeight="1" x14ac:dyDescent="0.15">
      <c r="A47" s="8" t="s">
        <v>335</v>
      </c>
      <c r="B47" s="8" t="s">
        <v>314</v>
      </c>
      <c r="C47" s="8" t="s">
        <v>336</v>
      </c>
      <c r="D47" s="7" t="s">
        <v>337</v>
      </c>
      <c r="E47" s="7" t="s">
        <v>338</v>
      </c>
      <c r="F47" s="26" t="s">
        <v>288</v>
      </c>
      <c r="G47" s="10">
        <v>1</v>
      </c>
      <c r="H47" s="32"/>
      <c r="I47" s="32"/>
      <c r="J47" s="32"/>
      <c r="K47" s="32"/>
      <c r="L47" s="32"/>
      <c r="M47" s="32"/>
      <c r="N47" s="32"/>
      <c r="O47" s="32"/>
      <c r="P47" s="32"/>
      <c r="Q47" s="7"/>
      <c r="AC47" s="29">
        <f>TRUNC(TRUNC(SUM(AC30:AC46))*옵션!$B$33/100)</f>
        <v>0</v>
      </c>
      <c r="AD47" s="29">
        <f>TRUNC(SUM(I30:I46))+TRUNC(SUM(N30:N46))</f>
        <v>0</v>
      </c>
    </row>
    <row r="48" spans="1:31" ht="23.1" customHeight="1" x14ac:dyDescent="0.15">
      <c r="A48" s="8" t="s">
        <v>285</v>
      </c>
      <c r="B48" s="8" t="s">
        <v>314</v>
      </c>
      <c r="C48" s="8" t="s">
        <v>271</v>
      </c>
      <c r="D48" s="7" t="s">
        <v>272</v>
      </c>
      <c r="E48" s="7" t="s">
        <v>273</v>
      </c>
      <c r="F48" s="26" t="s">
        <v>274</v>
      </c>
      <c r="G48" s="10" t="e">
        <f>#REF!</f>
        <v>#REF!</v>
      </c>
      <c r="H48" s="32"/>
      <c r="I48" s="32"/>
      <c r="J48" s="32"/>
      <c r="K48" s="32"/>
      <c r="L48" s="32"/>
      <c r="M48" s="32"/>
      <c r="N48" s="32"/>
      <c r="O48" s="32"/>
      <c r="P48" s="32"/>
      <c r="Q48" s="7"/>
      <c r="AE48" s="29">
        <f>L48</f>
        <v>0</v>
      </c>
    </row>
    <row r="49" spans="1:31" ht="23.1" customHeight="1" x14ac:dyDescent="0.15">
      <c r="A49" s="8" t="s">
        <v>312</v>
      </c>
      <c r="B49" s="8" t="s">
        <v>314</v>
      </c>
      <c r="C49" s="8" t="s">
        <v>275</v>
      </c>
      <c r="D49" s="7" t="s">
        <v>272</v>
      </c>
      <c r="E49" s="7" t="s">
        <v>276</v>
      </c>
      <c r="F49" s="26" t="s">
        <v>274</v>
      </c>
      <c r="G49" s="10" t="e">
        <f>#REF!</f>
        <v>#REF!</v>
      </c>
      <c r="H49" s="32"/>
      <c r="I49" s="32"/>
      <c r="J49" s="32"/>
      <c r="K49" s="32"/>
      <c r="L49" s="32"/>
      <c r="M49" s="32"/>
      <c r="N49" s="32"/>
      <c r="O49" s="32"/>
      <c r="P49" s="32"/>
      <c r="Q49" s="7"/>
      <c r="AE49" s="29">
        <f>L49</f>
        <v>0</v>
      </c>
    </row>
    <row r="50" spans="1:31" ht="23.1" customHeight="1" x14ac:dyDescent="0.15">
      <c r="A50" s="8" t="s">
        <v>339</v>
      </c>
      <c r="B50" s="8" t="s">
        <v>314</v>
      </c>
      <c r="C50" s="8" t="s">
        <v>340</v>
      </c>
      <c r="D50" s="7" t="s">
        <v>341</v>
      </c>
      <c r="E50" s="7" t="s">
        <v>342</v>
      </c>
      <c r="F50" s="26" t="s">
        <v>288</v>
      </c>
      <c r="G50" s="10">
        <v>1</v>
      </c>
      <c r="H50" s="32"/>
      <c r="I50" s="32"/>
      <c r="J50" s="32"/>
      <c r="K50" s="32"/>
      <c r="L50" s="32"/>
      <c r="M50" s="32"/>
      <c r="N50" s="32"/>
      <c r="O50" s="32"/>
      <c r="P50" s="32"/>
      <c r="Q50" s="7"/>
    </row>
    <row r="51" spans="1:31" ht="23.1" customHeight="1" x14ac:dyDescent="0.15">
      <c r="D51" s="7"/>
      <c r="E51" s="7"/>
      <c r="F51" s="26"/>
      <c r="G51" s="10"/>
      <c r="H51" s="32"/>
      <c r="I51" s="32"/>
      <c r="J51" s="32"/>
      <c r="K51" s="32"/>
      <c r="L51" s="32"/>
      <c r="M51" s="32"/>
      <c r="N51" s="32"/>
      <c r="O51" s="32"/>
      <c r="P51" s="32"/>
      <c r="Q51" s="7"/>
      <c r="AC51" s="29">
        <f>TRUNC(AE51*옵션!$B$36/100)</f>
        <v>0</v>
      </c>
      <c r="AD51" s="29">
        <f>TRUNC(SUM(L30:L49))</f>
        <v>0</v>
      </c>
      <c r="AE51" s="29">
        <f>TRUNC(SUM(AE30:AE50))</f>
        <v>0</v>
      </c>
    </row>
    <row r="52" spans="1:31" ht="23.1" customHeight="1" x14ac:dyDescent="0.15">
      <c r="D52" s="7"/>
      <c r="E52" s="7"/>
      <c r="F52" s="26"/>
      <c r="G52" s="10"/>
      <c r="H52" s="32"/>
      <c r="I52" s="32"/>
      <c r="J52" s="32"/>
      <c r="K52" s="32"/>
      <c r="L52" s="32"/>
      <c r="M52" s="32"/>
      <c r="N52" s="32"/>
      <c r="O52" s="32"/>
      <c r="P52" s="32"/>
      <c r="Q52" s="7"/>
    </row>
    <row r="53" spans="1:31" ht="23.1" customHeight="1" x14ac:dyDescent="0.15">
      <c r="D53" s="7"/>
      <c r="E53" s="7"/>
      <c r="F53" s="26"/>
      <c r="G53" s="10"/>
      <c r="H53" s="32"/>
      <c r="I53" s="32"/>
      <c r="J53" s="32"/>
      <c r="K53" s="32"/>
      <c r="L53" s="32"/>
      <c r="M53" s="32"/>
      <c r="N53" s="32"/>
      <c r="O53" s="32"/>
      <c r="P53" s="32"/>
      <c r="Q53" s="7"/>
    </row>
    <row r="54" spans="1:31" ht="23.1" customHeight="1" x14ac:dyDescent="0.15">
      <c r="D54" s="7"/>
      <c r="E54" s="7"/>
      <c r="F54" s="26"/>
      <c r="G54" s="10"/>
      <c r="H54" s="32"/>
      <c r="I54" s="32"/>
      <c r="J54" s="32"/>
      <c r="K54" s="32"/>
      <c r="L54" s="32"/>
      <c r="M54" s="32"/>
      <c r="N54" s="32"/>
      <c r="O54" s="32"/>
      <c r="P54" s="32"/>
      <c r="Q54" s="7"/>
    </row>
    <row r="55" spans="1:31" ht="23.1" customHeight="1" x14ac:dyDescent="0.15">
      <c r="B55" s="8" t="s">
        <v>308</v>
      </c>
      <c r="D55" s="7" t="s">
        <v>309</v>
      </c>
      <c r="E55" s="7"/>
      <c r="F55" s="26"/>
      <c r="G55" s="10"/>
      <c r="H55" s="32"/>
      <c r="I55" s="32"/>
      <c r="J55" s="32"/>
      <c r="K55" s="32"/>
      <c r="L55" s="32"/>
      <c r="M55" s="32"/>
      <c r="N55" s="32"/>
      <c r="O55" s="32"/>
      <c r="P55" s="32"/>
      <c r="Q55" s="7"/>
    </row>
    <row r="56" spans="1:31" ht="23.1" customHeight="1" x14ac:dyDescent="0.15">
      <c r="B56" s="8" t="s">
        <v>283</v>
      </c>
      <c r="D56" s="69" t="s">
        <v>121</v>
      </c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1"/>
    </row>
    <row r="57" spans="1:31" ht="23.1" customHeight="1" x14ac:dyDescent="0.15">
      <c r="A57" s="8" t="s">
        <v>357</v>
      </c>
      <c r="B57" s="8" t="s">
        <v>315</v>
      </c>
      <c r="C57" s="8" t="s">
        <v>133</v>
      </c>
      <c r="D57" s="7" t="s">
        <v>134</v>
      </c>
      <c r="E57" s="7" t="s">
        <v>135</v>
      </c>
      <c r="F57" s="26" t="s">
        <v>130</v>
      </c>
      <c r="G57" s="10">
        <v>47</v>
      </c>
      <c r="H57" s="32"/>
      <c r="I57" s="32"/>
      <c r="J57" s="32"/>
      <c r="K57" s="32"/>
      <c r="L57" s="32"/>
      <c r="M57" s="32"/>
      <c r="N57" s="32"/>
      <c r="O57" s="32"/>
      <c r="P57" s="32"/>
      <c r="Q57" s="7"/>
      <c r="AA57" s="29">
        <f>J57*H57</f>
        <v>0</v>
      </c>
      <c r="AC57" s="29">
        <f>J57*H57</f>
        <v>0</v>
      </c>
    </row>
    <row r="58" spans="1:31" ht="23.1" customHeight="1" x14ac:dyDescent="0.15">
      <c r="A58" s="8" t="s">
        <v>358</v>
      </c>
      <c r="B58" s="8" t="s">
        <v>315</v>
      </c>
      <c r="C58" s="8" t="s">
        <v>359</v>
      </c>
      <c r="D58" s="7" t="s">
        <v>324</v>
      </c>
      <c r="E58" s="7" t="s">
        <v>360</v>
      </c>
      <c r="F58" s="26" t="s">
        <v>288</v>
      </c>
      <c r="G58" s="10">
        <v>1</v>
      </c>
      <c r="H58" s="32"/>
      <c r="I58" s="32"/>
      <c r="J58" s="32"/>
      <c r="K58" s="32"/>
      <c r="L58" s="32"/>
      <c r="M58" s="32"/>
      <c r="N58" s="32"/>
      <c r="O58" s="32"/>
      <c r="P58" s="32"/>
      <c r="Q58" s="7"/>
      <c r="AA58" s="29">
        <f>TRUNC(SUM(AA56:AA57))</f>
        <v>0</v>
      </c>
    </row>
    <row r="59" spans="1:31" ht="23.1" customHeight="1" x14ac:dyDescent="0.15">
      <c r="A59" s="8" t="s">
        <v>361</v>
      </c>
      <c r="B59" s="8" t="s">
        <v>315</v>
      </c>
      <c r="C59" s="8" t="s">
        <v>144</v>
      </c>
      <c r="D59" s="7" t="s">
        <v>140</v>
      </c>
      <c r="E59" s="7" t="s">
        <v>145</v>
      </c>
      <c r="F59" s="26" t="s">
        <v>130</v>
      </c>
      <c r="G59" s="10">
        <v>187</v>
      </c>
      <c r="H59" s="32"/>
      <c r="I59" s="32"/>
      <c r="J59" s="32"/>
      <c r="K59" s="32"/>
      <c r="L59" s="32"/>
      <c r="M59" s="32"/>
      <c r="N59" s="32"/>
      <c r="O59" s="32"/>
      <c r="P59" s="32"/>
      <c r="Q59" s="7"/>
      <c r="AC59" s="29">
        <f>J59*H59</f>
        <v>0</v>
      </c>
    </row>
    <row r="60" spans="1:31" ht="23.1" customHeight="1" x14ac:dyDescent="0.15">
      <c r="A60" s="8" t="s">
        <v>362</v>
      </c>
      <c r="B60" s="8" t="s">
        <v>315</v>
      </c>
      <c r="C60" s="8" t="s">
        <v>146</v>
      </c>
      <c r="D60" s="7" t="s">
        <v>140</v>
      </c>
      <c r="E60" s="7" t="s">
        <v>147</v>
      </c>
      <c r="F60" s="26" t="s">
        <v>130</v>
      </c>
      <c r="G60" s="10">
        <v>39</v>
      </c>
      <c r="H60" s="32"/>
      <c r="I60" s="32"/>
      <c r="J60" s="32"/>
      <c r="K60" s="32"/>
      <c r="L60" s="32"/>
      <c r="M60" s="32"/>
      <c r="N60" s="32"/>
      <c r="O60" s="32"/>
      <c r="P60" s="32"/>
      <c r="Q60" s="7"/>
      <c r="AC60" s="29">
        <f>J60*H60</f>
        <v>0</v>
      </c>
    </row>
    <row r="61" spans="1:31" ht="23.1" customHeight="1" x14ac:dyDescent="0.15">
      <c r="A61" s="8" t="s">
        <v>363</v>
      </c>
      <c r="B61" s="8" t="s">
        <v>315</v>
      </c>
      <c r="C61" s="8" t="s">
        <v>156</v>
      </c>
      <c r="D61" s="7" t="s">
        <v>153</v>
      </c>
      <c r="E61" s="7" t="s">
        <v>157</v>
      </c>
      <c r="F61" s="26" t="s">
        <v>155</v>
      </c>
      <c r="G61" s="10">
        <v>91</v>
      </c>
      <c r="H61" s="32"/>
      <c r="I61" s="32"/>
      <c r="J61" s="32"/>
      <c r="K61" s="32"/>
      <c r="L61" s="32"/>
      <c r="M61" s="32"/>
      <c r="N61" s="32"/>
      <c r="O61" s="32"/>
      <c r="P61" s="32"/>
      <c r="Q61" s="7"/>
    </row>
    <row r="62" spans="1:31" ht="23.1" customHeight="1" x14ac:dyDescent="0.15">
      <c r="A62" s="8" t="s">
        <v>364</v>
      </c>
      <c r="B62" s="8" t="s">
        <v>315</v>
      </c>
      <c r="C62" s="8" t="s">
        <v>158</v>
      </c>
      <c r="D62" s="7" t="s">
        <v>159</v>
      </c>
      <c r="E62" s="7" t="s">
        <v>160</v>
      </c>
      <c r="F62" s="26" t="s">
        <v>155</v>
      </c>
      <c r="G62" s="10">
        <v>15</v>
      </c>
      <c r="H62" s="32"/>
      <c r="I62" s="32"/>
      <c r="J62" s="32"/>
      <c r="K62" s="32"/>
      <c r="L62" s="32"/>
      <c r="M62" s="32"/>
      <c r="N62" s="32"/>
      <c r="O62" s="32"/>
      <c r="P62" s="32"/>
      <c r="Q62" s="7"/>
    </row>
    <row r="63" spans="1:31" ht="23.1" customHeight="1" x14ac:dyDescent="0.15">
      <c r="A63" s="8" t="s">
        <v>365</v>
      </c>
      <c r="B63" s="8" t="s">
        <v>315</v>
      </c>
      <c r="C63" s="8" t="s">
        <v>166</v>
      </c>
      <c r="D63" s="7" t="s">
        <v>164</v>
      </c>
      <c r="E63" s="7" t="s">
        <v>167</v>
      </c>
      <c r="F63" s="26" t="s">
        <v>155</v>
      </c>
      <c r="G63" s="10">
        <v>91</v>
      </c>
      <c r="H63" s="32"/>
      <c r="I63" s="32"/>
      <c r="J63" s="32"/>
      <c r="K63" s="32"/>
      <c r="L63" s="32"/>
      <c r="M63" s="32"/>
      <c r="N63" s="32"/>
      <c r="O63" s="32"/>
      <c r="P63" s="32"/>
      <c r="Q63" s="7"/>
    </row>
    <row r="64" spans="1:31" ht="23.1" customHeight="1" x14ac:dyDescent="0.15">
      <c r="A64" s="8" t="s">
        <v>366</v>
      </c>
      <c r="B64" s="8" t="s">
        <v>315</v>
      </c>
      <c r="C64" s="8" t="s">
        <v>173</v>
      </c>
      <c r="D64" s="7" t="s">
        <v>174</v>
      </c>
      <c r="E64" s="7" t="s">
        <v>175</v>
      </c>
      <c r="F64" s="26" t="s">
        <v>130</v>
      </c>
      <c r="G64" s="10">
        <v>971</v>
      </c>
      <c r="H64" s="32"/>
      <c r="I64" s="32"/>
      <c r="J64" s="32"/>
      <c r="K64" s="32"/>
      <c r="L64" s="32"/>
      <c r="M64" s="32"/>
      <c r="N64" s="32"/>
      <c r="O64" s="32"/>
      <c r="P64" s="32"/>
      <c r="Q64" s="7"/>
      <c r="AC64" s="29">
        <f>J64*H64</f>
        <v>0</v>
      </c>
    </row>
    <row r="65" spans="1:31" ht="23.1" customHeight="1" x14ac:dyDescent="0.15">
      <c r="A65" s="8" t="s">
        <v>367</v>
      </c>
      <c r="B65" s="8" t="s">
        <v>315</v>
      </c>
      <c r="C65" s="8" t="s">
        <v>202</v>
      </c>
      <c r="D65" s="7" t="s">
        <v>203</v>
      </c>
      <c r="E65" s="7" t="s">
        <v>204</v>
      </c>
      <c r="F65" s="26" t="s">
        <v>155</v>
      </c>
      <c r="G65" s="10">
        <v>4</v>
      </c>
      <c r="H65" s="32"/>
      <c r="I65" s="32"/>
      <c r="J65" s="32"/>
      <c r="K65" s="32"/>
      <c r="L65" s="32"/>
      <c r="M65" s="32"/>
      <c r="N65" s="32"/>
      <c r="O65" s="32"/>
      <c r="P65" s="32"/>
      <c r="Q65" s="7"/>
    </row>
    <row r="66" spans="1:31" ht="23.1" customHeight="1" x14ac:dyDescent="0.15">
      <c r="A66" s="8" t="s">
        <v>368</v>
      </c>
      <c r="B66" s="8" t="s">
        <v>315</v>
      </c>
      <c r="C66" s="8" t="s">
        <v>205</v>
      </c>
      <c r="D66" s="7" t="s">
        <v>203</v>
      </c>
      <c r="E66" s="7" t="s">
        <v>206</v>
      </c>
      <c r="F66" s="26" t="s">
        <v>155</v>
      </c>
      <c r="G66" s="10">
        <v>8</v>
      </c>
      <c r="H66" s="32"/>
      <c r="I66" s="32"/>
      <c r="J66" s="32"/>
      <c r="K66" s="32"/>
      <c r="L66" s="32"/>
      <c r="M66" s="32"/>
      <c r="N66" s="32"/>
      <c r="O66" s="32"/>
      <c r="P66" s="32"/>
      <c r="Q66" s="7"/>
    </row>
    <row r="67" spans="1:31" ht="23.1" customHeight="1" x14ac:dyDescent="0.15">
      <c r="A67" s="8" t="s">
        <v>369</v>
      </c>
      <c r="B67" s="8" t="s">
        <v>315</v>
      </c>
      <c r="C67" s="8" t="s">
        <v>207</v>
      </c>
      <c r="D67" s="7" t="s">
        <v>203</v>
      </c>
      <c r="E67" s="7" t="s">
        <v>208</v>
      </c>
      <c r="F67" s="26" t="s">
        <v>155</v>
      </c>
      <c r="G67" s="10">
        <v>1</v>
      </c>
      <c r="H67" s="32"/>
      <c r="I67" s="32"/>
      <c r="J67" s="32"/>
      <c r="K67" s="32"/>
      <c r="L67" s="32"/>
      <c r="M67" s="32"/>
      <c r="N67" s="32"/>
      <c r="O67" s="32"/>
      <c r="P67" s="32"/>
      <c r="Q67" s="7"/>
    </row>
    <row r="68" spans="1:31" ht="23.1" customHeight="1" x14ac:dyDescent="0.15">
      <c r="A68" s="8" t="s">
        <v>370</v>
      </c>
      <c r="B68" s="8" t="s">
        <v>315</v>
      </c>
      <c r="C68" s="8" t="s">
        <v>209</v>
      </c>
      <c r="D68" s="7" t="s">
        <v>203</v>
      </c>
      <c r="E68" s="7" t="s">
        <v>210</v>
      </c>
      <c r="F68" s="26" t="s">
        <v>155</v>
      </c>
      <c r="G68" s="10">
        <v>2</v>
      </c>
      <c r="H68" s="32"/>
      <c r="I68" s="32"/>
      <c r="J68" s="32"/>
      <c r="K68" s="32"/>
      <c r="L68" s="32"/>
      <c r="M68" s="32"/>
      <c r="N68" s="32"/>
      <c r="O68" s="32"/>
      <c r="P68" s="32"/>
      <c r="Q68" s="7"/>
    </row>
    <row r="69" spans="1:31" ht="23.1" customHeight="1" x14ac:dyDescent="0.15">
      <c r="A69" s="8" t="s">
        <v>371</v>
      </c>
      <c r="B69" s="8" t="s">
        <v>315</v>
      </c>
      <c r="C69" s="8" t="s">
        <v>243</v>
      </c>
      <c r="D69" s="7" t="s">
        <v>244</v>
      </c>
      <c r="E69" s="7" t="s">
        <v>245</v>
      </c>
      <c r="F69" s="26" t="s">
        <v>155</v>
      </c>
      <c r="G69" s="10">
        <v>55</v>
      </c>
      <c r="H69" s="32"/>
      <c r="I69" s="32"/>
      <c r="J69" s="32"/>
      <c r="K69" s="32"/>
      <c r="L69" s="32"/>
      <c r="M69" s="32"/>
      <c r="N69" s="32"/>
      <c r="O69" s="32"/>
      <c r="P69" s="32"/>
      <c r="Q69" s="7"/>
    </row>
    <row r="70" spans="1:31" ht="23.1" customHeight="1" x14ac:dyDescent="0.15">
      <c r="A70" s="8" t="s">
        <v>372</v>
      </c>
      <c r="B70" s="8" t="s">
        <v>315</v>
      </c>
      <c r="C70" s="8" t="s">
        <v>246</v>
      </c>
      <c r="D70" s="7" t="s">
        <v>247</v>
      </c>
      <c r="E70" s="7" t="s">
        <v>248</v>
      </c>
      <c r="F70" s="26" t="s">
        <v>155</v>
      </c>
      <c r="G70" s="10">
        <v>4</v>
      </c>
      <c r="H70" s="32"/>
      <c r="I70" s="32"/>
      <c r="J70" s="32"/>
      <c r="K70" s="32"/>
      <c r="L70" s="32"/>
      <c r="M70" s="32"/>
      <c r="N70" s="32"/>
      <c r="O70" s="32"/>
      <c r="P70" s="32"/>
      <c r="Q70" s="7"/>
    </row>
    <row r="71" spans="1:31" ht="23.1" customHeight="1" x14ac:dyDescent="0.15">
      <c r="A71" s="8" t="s">
        <v>372</v>
      </c>
      <c r="B71" s="8" t="s">
        <v>315</v>
      </c>
      <c r="C71" s="8" t="s">
        <v>246</v>
      </c>
      <c r="D71" s="7" t="s">
        <v>247</v>
      </c>
      <c r="E71" s="7" t="s">
        <v>248</v>
      </c>
      <c r="F71" s="26" t="s">
        <v>155</v>
      </c>
      <c r="G71" s="10">
        <v>4</v>
      </c>
      <c r="H71" s="32"/>
      <c r="I71" s="32"/>
      <c r="J71" s="32"/>
      <c r="K71" s="32"/>
      <c r="L71" s="32"/>
      <c r="M71" s="32"/>
      <c r="N71" s="32"/>
      <c r="O71" s="32"/>
      <c r="P71" s="32"/>
      <c r="Q71" s="7" t="s">
        <v>316</v>
      </c>
    </row>
    <row r="72" spans="1:31" ht="23.1" customHeight="1" x14ac:dyDescent="0.15">
      <c r="A72" s="8" t="s">
        <v>373</v>
      </c>
      <c r="B72" s="8" t="s">
        <v>315</v>
      </c>
      <c r="C72" s="8" t="s">
        <v>249</v>
      </c>
      <c r="D72" s="7" t="s">
        <v>250</v>
      </c>
      <c r="E72" s="7" t="s">
        <v>248</v>
      </c>
      <c r="F72" s="26" t="s">
        <v>155</v>
      </c>
      <c r="G72" s="10">
        <v>6</v>
      </c>
      <c r="H72" s="32"/>
      <c r="I72" s="32"/>
      <c r="J72" s="32"/>
      <c r="K72" s="32"/>
      <c r="L72" s="32"/>
      <c r="M72" s="32"/>
      <c r="N72" s="32"/>
      <c r="O72" s="32"/>
      <c r="P72" s="32"/>
      <c r="Q72" s="7"/>
    </row>
    <row r="73" spans="1:31" ht="23.1" customHeight="1" x14ac:dyDescent="0.15">
      <c r="A73" s="8" t="s">
        <v>374</v>
      </c>
      <c r="B73" s="8" t="s">
        <v>315</v>
      </c>
      <c r="C73" s="8" t="s">
        <v>251</v>
      </c>
      <c r="D73" s="7" t="s">
        <v>252</v>
      </c>
      <c r="E73" s="7" t="s">
        <v>253</v>
      </c>
      <c r="F73" s="26" t="s">
        <v>155</v>
      </c>
      <c r="G73" s="10">
        <v>6</v>
      </c>
      <c r="H73" s="32"/>
      <c r="I73" s="32"/>
      <c r="J73" s="32"/>
      <c r="K73" s="32"/>
      <c r="L73" s="32"/>
      <c r="M73" s="32"/>
      <c r="N73" s="32"/>
      <c r="O73" s="32"/>
      <c r="P73" s="32"/>
      <c r="Q73" s="7"/>
    </row>
    <row r="74" spans="1:31" ht="23.1" customHeight="1" x14ac:dyDescent="0.15">
      <c r="A74" s="8" t="s">
        <v>374</v>
      </c>
      <c r="B74" s="8" t="s">
        <v>315</v>
      </c>
      <c r="C74" s="8" t="s">
        <v>251</v>
      </c>
      <c r="D74" s="7" t="s">
        <v>252</v>
      </c>
      <c r="E74" s="7" t="s">
        <v>253</v>
      </c>
      <c r="F74" s="26" t="s">
        <v>155</v>
      </c>
      <c r="G74" s="10">
        <v>6</v>
      </c>
      <c r="H74" s="32"/>
      <c r="I74" s="32"/>
      <c r="J74" s="32"/>
      <c r="K74" s="32"/>
      <c r="L74" s="32"/>
      <c r="M74" s="32"/>
      <c r="N74" s="32"/>
      <c r="O74" s="32"/>
      <c r="P74" s="32"/>
      <c r="Q74" s="7" t="s">
        <v>316</v>
      </c>
    </row>
    <row r="75" spans="1:31" ht="23.1" customHeight="1" x14ac:dyDescent="0.15">
      <c r="A75" s="8" t="s">
        <v>375</v>
      </c>
      <c r="B75" s="8" t="s">
        <v>315</v>
      </c>
      <c r="C75" s="8" t="s">
        <v>254</v>
      </c>
      <c r="D75" s="7" t="s">
        <v>255</v>
      </c>
      <c r="E75" s="7" t="s">
        <v>253</v>
      </c>
      <c r="F75" s="26" t="s">
        <v>155</v>
      </c>
      <c r="G75" s="10">
        <v>8</v>
      </c>
      <c r="H75" s="32"/>
      <c r="I75" s="32"/>
      <c r="J75" s="32"/>
      <c r="K75" s="32"/>
      <c r="L75" s="32"/>
      <c r="M75" s="32"/>
      <c r="N75" s="32"/>
      <c r="O75" s="32"/>
      <c r="P75" s="32"/>
      <c r="Q75" s="7"/>
    </row>
    <row r="76" spans="1:31" ht="23.1" customHeight="1" x14ac:dyDescent="0.15">
      <c r="A76" s="8" t="s">
        <v>375</v>
      </c>
      <c r="B76" s="8" t="s">
        <v>315</v>
      </c>
      <c r="C76" s="8" t="s">
        <v>254</v>
      </c>
      <c r="D76" s="7" t="s">
        <v>255</v>
      </c>
      <c r="E76" s="7" t="s">
        <v>253</v>
      </c>
      <c r="F76" s="26" t="s">
        <v>155</v>
      </c>
      <c r="G76" s="10">
        <v>8</v>
      </c>
      <c r="H76" s="32"/>
      <c r="I76" s="32"/>
      <c r="J76" s="32"/>
      <c r="K76" s="32"/>
      <c r="L76" s="32"/>
      <c r="M76" s="32"/>
      <c r="N76" s="32"/>
      <c r="O76" s="32"/>
      <c r="P76" s="32"/>
      <c r="Q76" s="7" t="s">
        <v>316</v>
      </c>
    </row>
    <row r="77" spans="1:31" ht="23.1" customHeight="1" x14ac:dyDescent="0.15">
      <c r="A77" s="8" t="s">
        <v>376</v>
      </c>
      <c r="B77" s="8" t="s">
        <v>315</v>
      </c>
      <c r="C77" s="8" t="s">
        <v>256</v>
      </c>
      <c r="D77" s="7" t="s">
        <v>257</v>
      </c>
      <c r="E77" s="7" t="s">
        <v>248</v>
      </c>
      <c r="F77" s="26" t="s">
        <v>155</v>
      </c>
      <c r="G77" s="10">
        <v>14</v>
      </c>
      <c r="H77" s="32"/>
      <c r="I77" s="32"/>
      <c r="J77" s="32"/>
      <c r="K77" s="32"/>
      <c r="L77" s="32"/>
      <c r="M77" s="32"/>
      <c r="N77" s="32"/>
      <c r="O77" s="32"/>
      <c r="P77" s="32"/>
      <c r="Q77" s="7"/>
      <c r="Z77" s="2" t="s">
        <v>307</v>
      </c>
    </row>
    <row r="78" spans="1:31" ht="23.1" customHeight="1" x14ac:dyDescent="0.15">
      <c r="A78" s="8" t="s">
        <v>376</v>
      </c>
      <c r="B78" s="8" t="s">
        <v>315</v>
      </c>
      <c r="C78" s="8" t="s">
        <v>256</v>
      </c>
      <c r="D78" s="7" t="s">
        <v>257</v>
      </c>
      <c r="E78" s="7" t="s">
        <v>248</v>
      </c>
      <c r="F78" s="26" t="s">
        <v>155</v>
      </c>
      <c r="G78" s="10">
        <v>14</v>
      </c>
      <c r="H78" s="32"/>
      <c r="I78" s="32"/>
      <c r="J78" s="32"/>
      <c r="K78" s="32"/>
      <c r="L78" s="32"/>
      <c r="M78" s="32"/>
      <c r="N78" s="32"/>
      <c r="O78" s="32"/>
      <c r="P78" s="32"/>
      <c r="Q78" s="7" t="s">
        <v>316</v>
      </c>
    </row>
    <row r="79" spans="1:31" ht="23.1" customHeight="1" x14ac:dyDescent="0.15">
      <c r="A79" s="8" t="s">
        <v>335</v>
      </c>
      <c r="B79" s="8" t="s">
        <v>315</v>
      </c>
      <c r="C79" s="8" t="s">
        <v>336</v>
      </c>
      <c r="D79" s="7" t="s">
        <v>337</v>
      </c>
      <c r="E79" s="7" t="s">
        <v>338</v>
      </c>
      <c r="F79" s="26" t="s">
        <v>288</v>
      </c>
      <c r="G79" s="10">
        <v>1</v>
      </c>
      <c r="H79" s="32"/>
      <c r="I79" s="32"/>
      <c r="J79" s="32"/>
      <c r="K79" s="32"/>
      <c r="L79" s="32"/>
      <c r="M79" s="32"/>
      <c r="N79" s="32"/>
      <c r="O79" s="32"/>
      <c r="P79" s="32"/>
      <c r="Q79" s="7"/>
      <c r="AC79" s="29">
        <f>TRUNC(TRUNC(SUM(AC56:AC78))*옵션!$B$33/100)</f>
        <v>0</v>
      </c>
      <c r="AD79" s="29">
        <f>TRUNC(SUM(I56:I78))+TRUNC(SUM(N56:N78))</f>
        <v>0</v>
      </c>
    </row>
    <row r="80" spans="1:31" ht="23.1" customHeight="1" x14ac:dyDescent="0.15">
      <c r="A80" s="8" t="s">
        <v>285</v>
      </c>
      <c r="B80" s="8" t="s">
        <v>315</v>
      </c>
      <c r="C80" s="8" t="s">
        <v>271</v>
      </c>
      <c r="D80" s="7" t="s">
        <v>272</v>
      </c>
      <c r="E80" s="7" t="s">
        <v>273</v>
      </c>
      <c r="F80" s="26" t="s">
        <v>274</v>
      </c>
      <c r="G80" s="10" t="e">
        <f>#REF!</f>
        <v>#REF!</v>
      </c>
      <c r="H80" s="32"/>
      <c r="I80" s="32"/>
      <c r="J80" s="32"/>
      <c r="K80" s="32"/>
      <c r="L80" s="32"/>
      <c r="M80" s="32"/>
      <c r="N80" s="32"/>
      <c r="O80" s="32"/>
      <c r="P80" s="32"/>
      <c r="Q80" s="7"/>
      <c r="AE80" s="29">
        <f>L80</f>
        <v>0</v>
      </c>
    </row>
    <row r="81" spans="1:31" ht="23.1" customHeight="1" x14ac:dyDescent="0.15">
      <c r="A81" s="8" t="s">
        <v>339</v>
      </c>
      <c r="B81" s="8" t="s">
        <v>315</v>
      </c>
      <c r="C81" s="8" t="s">
        <v>340</v>
      </c>
      <c r="D81" s="7" t="s">
        <v>341</v>
      </c>
      <c r="E81" s="7" t="s">
        <v>342</v>
      </c>
      <c r="F81" s="26" t="s">
        <v>288</v>
      </c>
      <c r="G81" s="10">
        <v>1</v>
      </c>
      <c r="H81" s="32"/>
      <c r="I81" s="32"/>
      <c r="J81" s="32"/>
      <c r="K81" s="32"/>
      <c r="L81" s="32"/>
      <c r="M81" s="32"/>
      <c r="N81" s="32"/>
      <c r="O81" s="32"/>
      <c r="P81" s="32"/>
      <c r="Q81" s="7"/>
    </row>
    <row r="82" spans="1:31" ht="23.1" customHeight="1" x14ac:dyDescent="0.15">
      <c r="D82" s="7"/>
      <c r="E82" s="7"/>
      <c r="F82" s="26"/>
      <c r="G82" s="10"/>
      <c r="H82" s="32"/>
      <c r="I82" s="32"/>
      <c r="J82" s="32"/>
      <c r="K82" s="32"/>
      <c r="L82" s="32"/>
      <c r="M82" s="32"/>
      <c r="N82" s="32"/>
      <c r="O82" s="32"/>
      <c r="P82" s="32"/>
      <c r="Q82" s="7"/>
      <c r="AC82" s="29">
        <f>TRUNC(AE82*옵션!$B$36/100)</f>
        <v>0</v>
      </c>
      <c r="AD82" s="29">
        <f>TRUNC(SUM(L56:L80))</f>
        <v>0</v>
      </c>
      <c r="AE82" s="29">
        <f>TRUNC(SUM(AE56:AE81))</f>
        <v>0</v>
      </c>
    </row>
    <row r="83" spans="1:31" ht="23.1" customHeight="1" x14ac:dyDescent="0.15">
      <c r="D83" s="7"/>
      <c r="E83" s="7"/>
      <c r="F83" s="26"/>
      <c r="G83" s="10"/>
      <c r="H83" s="32"/>
      <c r="I83" s="32"/>
      <c r="J83" s="32"/>
      <c r="K83" s="32"/>
      <c r="L83" s="32"/>
      <c r="M83" s="32"/>
      <c r="N83" s="32"/>
      <c r="O83" s="32"/>
      <c r="P83" s="32"/>
      <c r="Q83" s="7"/>
    </row>
    <row r="84" spans="1:31" ht="23.1" customHeight="1" x14ac:dyDescent="0.15">
      <c r="D84" s="7"/>
      <c r="E84" s="7"/>
      <c r="F84" s="26"/>
      <c r="G84" s="10"/>
      <c r="H84" s="32"/>
      <c r="I84" s="32"/>
      <c r="J84" s="32"/>
      <c r="K84" s="32"/>
      <c r="L84" s="32"/>
      <c r="M84" s="32"/>
      <c r="N84" s="32"/>
      <c r="O84" s="32"/>
      <c r="P84" s="32"/>
      <c r="Q84" s="7"/>
    </row>
    <row r="85" spans="1:31" ht="23.1" customHeight="1" x14ac:dyDescent="0.15">
      <c r="D85" s="7"/>
      <c r="E85" s="7"/>
      <c r="F85" s="26"/>
      <c r="G85" s="10"/>
      <c r="H85" s="32"/>
      <c r="I85" s="32"/>
      <c r="J85" s="32"/>
      <c r="K85" s="32"/>
      <c r="L85" s="32"/>
      <c r="M85" s="32"/>
      <c r="N85" s="32"/>
      <c r="O85" s="32"/>
      <c r="P85" s="32"/>
      <c r="Q85" s="7"/>
    </row>
    <row r="86" spans="1:31" ht="23.1" customHeight="1" x14ac:dyDescent="0.15">
      <c r="D86" s="7"/>
      <c r="E86" s="7"/>
      <c r="F86" s="26"/>
      <c r="G86" s="10"/>
      <c r="H86" s="32"/>
      <c r="I86" s="32"/>
      <c r="J86" s="32"/>
      <c r="K86" s="32"/>
      <c r="L86" s="32"/>
      <c r="M86" s="32"/>
      <c r="N86" s="32"/>
      <c r="O86" s="32"/>
      <c r="P86" s="32"/>
      <c r="Q86" s="7"/>
    </row>
    <row r="87" spans="1:31" ht="23.1" customHeight="1" x14ac:dyDescent="0.15">
      <c r="D87" s="7"/>
      <c r="E87" s="7"/>
      <c r="F87" s="26"/>
      <c r="G87" s="10"/>
      <c r="H87" s="32"/>
      <c r="I87" s="32"/>
      <c r="J87" s="32"/>
      <c r="K87" s="32"/>
      <c r="L87" s="32"/>
      <c r="M87" s="32"/>
      <c r="N87" s="32"/>
      <c r="O87" s="32"/>
      <c r="P87" s="32"/>
      <c r="Q87" s="7"/>
    </row>
    <row r="88" spans="1:31" ht="23.1" customHeight="1" x14ac:dyDescent="0.15">
      <c r="D88" s="7"/>
      <c r="E88" s="7"/>
      <c r="F88" s="26"/>
      <c r="G88" s="10"/>
      <c r="H88" s="32"/>
      <c r="I88" s="32"/>
      <c r="J88" s="32"/>
      <c r="K88" s="32"/>
      <c r="L88" s="32"/>
      <c r="M88" s="32"/>
      <c r="N88" s="32"/>
      <c r="O88" s="32"/>
      <c r="P88" s="32"/>
      <c r="Q88" s="7"/>
    </row>
    <row r="89" spans="1:31" ht="23.1" customHeight="1" x14ac:dyDescent="0.15">
      <c r="D89" s="7"/>
      <c r="E89" s="7"/>
      <c r="F89" s="26"/>
      <c r="G89" s="10"/>
      <c r="H89" s="32"/>
      <c r="I89" s="32"/>
      <c r="J89" s="32"/>
      <c r="K89" s="32"/>
      <c r="L89" s="32"/>
      <c r="M89" s="32"/>
      <c r="N89" s="32"/>
      <c r="O89" s="32"/>
      <c r="P89" s="32"/>
      <c r="Q89" s="7"/>
    </row>
    <row r="90" spans="1:31" ht="23.1" customHeight="1" x14ac:dyDescent="0.15">
      <c r="D90" s="7"/>
      <c r="E90" s="7"/>
      <c r="F90" s="26"/>
      <c r="G90" s="10"/>
      <c r="H90" s="32"/>
      <c r="I90" s="32"/>
      <c r="J90" s="32"/>
      <c r="K90" s="32"/>
      <c r="L90" s="32"/>
      <c r="M90" s="32"/>
      <c r="N90" s="32"/>
      <c r="O90" s="32"/>
      <c r="P90" s="32"/>
      <c r="Q90" s="7"/>
    </row>
    <row r="91" spans="1:31" ht="23.1" customHeight="1" x14ac:dyDescent="0.15">
      <c r="D91" s="7"/>
      <c r="E91" s="7"/>
      <c r="F91" s="26"/>
      <c r="G91" s="10"/>
      <c r="H91" s="32"/>
      <c r="I91" s="32"/>
      <c r="J91" s="32"/>
      <c r="K91" s="32"/>
      <c r="L91" s="32"/>
      <c r="M91" s="32"/>
      <c r="N91" s="32"/>
      <c r="O91" s="32"/>
      <c r="P91" s="32"/>
      <c r="Q91" s="7"/>
    </row>
    <row r="92" spans="1:31" ht="23.1" customHeight="1" x14ac:dyDescent="0.15">
      <c r="D92" s="7"/>
      <c r="E92" s="7"/>
      <c r="F92" s="26"/>
      <c r="G92" s="10"/>
      <c r="H92" s="32"/>
      <c r="I92" s="32"/>
      <c r="J92" s="32"/>
      <c r="K92" s="32"/>
      <c r="L92" s="32"/>
      <c r="M92" s="32"/>
      <c r="N92" s="32"/>
      <c r="O92" s="32"/>
      <c r="P92" s="32"/>
      <c r="Q92" s="7"/>
    </row>
    <row r="93" spans="1:31" ht="23.1" customHeight="1" x14ac:dyDescent="0.15">
      <c r="D93" s="7"/>
      <c r="E93" s="7"/>
      <c r="F93" s="26"/>
      <c r="G93" s="10"/>
      <c r="H93" s="32"/>
      <c r="I93" s="32"/>
      <c r="J93" s="32"/>
      <c r="K93" s="32"/>
      <c r="L93" s="32"/>
      <c r="M93" s="32"/>
      <c r="N93" s="32"/>
      <c r="O93" s="32"/>
      <c r="P93" s="32"/>
      <c r="Q93" s="7"/>
    </row>
    <row r="94" spans="1:31" ht="23.1" customHeight="1" x14ac:dyDescent="0.15">
      <c r="D94" s="7"/>
      <c r="E94" s="7"/>
      <c r="F94" s="26"/>
      <c r="G94" s="10"/>
      <c r="H94" s="32"/>
      <c r="I94" s="32"/>
      <c r="J94" s="32"/>
      <c r="K94" s="32"/>
      <c r="L94" s="32"/>
      <c r="M94" s="32"/>
      <c r="N94" s="32"/>
      <c r="O94" s="32"/>
      <c r="P94" s="32"/>
      <c r="Q94" s="7"/>
    </row>
    <row r="95" spans="1:31" ht="23.1" customHeight="1" x14ac:dyDescent="0.15">
      <c r="D95" s="7"/>
      <c r="E95" s="7"/>
      <c r="F95" s="26"/>
      <c r="G95" s="10"/>
      <c r="H95" s="32"/>
      <c r="I95" s="32"/>
      <c r="J95" s="32"/>
      <c r="K95" s="32"/>
      <c r="L95" s="32"/>
      <c r="M95" s="32"/>
      <c r="N95" s="32"/>
      <c r="O95" s="32"/>
      <c r="P95" s="32"/>
      <c r="Q95" s="7"/>
      <c r="Z95" s="2" t="s">
        <v>307</v>
      </c>
    </row>
    <row r="96" spans="1:31" ht="23.1" customHeight="1" x14ac:dyDescent="0.15">
      <c r="D96" s="7"/>
      <c r="E96" s="7"/>
      <c r="F96" s="26"/>
      <c r="G96" s="10"/>
      <c r="H96" s="32"/>
      <c r="I96" s="32"/>
      <c r="J96" s="32"/>
      <c r="K96" s="32"/>
      <c r="L96" s="32"/>
      <c r="M96" s="32"/>
      <c r="N96" s="32"/>
      <c r="O96" s="32"/>
      <c r="P96" s="32"/>
      <c r="Q96" s="7"/>
    </row>
    <row r="97" spans="1:29" ht="23.1" customHeight="1" x14ac:dyDescent="0.15">
      <c r="D97" s="7"/>
      <c r="E97" s="7"/>
      <c r="F97" s="26"/>
      <c r="G97" s="10"/>
      <c r="H97" s="32"/>
      <c r="I97" s="32"/>
      <c r="J97" s="32"/>
      <c r="K97" s="32"/>
      <c r="L97" s="32"/>
      <c r="M97" s="32"/>
      <c r="N97" s="32"/>
      <c r="O97" s="32"/>
      <c r="P97" s="32"/>
      <c r="Q97" s="7"/>
    </row>
    <row r="98" spans="1:29" ht="23.1" customHeight="1" x14ac:dyDescent="0.15">
      <c r="D98" s="7"/>
      <c r="E98" s="7"/>
      <c r="F98" s="26"/>
      <c r="G98" s="10"/>
      <c r="H98" s="32"/>
      <c r="I98" s="32"/>
      <c r="J98" s="32"/>
      <c r="K98" s="32"/>
      <c r="L98" s="32"/>
      <c r="M98" s="32"/>
      <c r="N98" s="32"/>
      <c r="O98" s="32"/>
      <c r="P98" s="32"/>
      <c r="Q98" s="7"/>
    </row>
    <row r="99" spans="1:29" ht="23.1" customHeight="1" x14ac:dyDescent="0.15">
      <c r="D99" s="7"/>
      <c r="E99" s="7"/>
      <c r="F99" s="26"/>
      <c r="G99" s="10"/>
      <c r="H99" s="32"/>
      <c r="I99" s="32"/>
      <c r="J99" s="32"/>
      <c r="K99" s="32"/>
      <c r="L99" s="32"/>
      <c r="M99" s="32"/>
      <c r="N99" s="32"/>
      <c r="O99" s="32"/>
      <c r="P99" s="32"/>
      <c r="Q99" s="7"/>
    </row>
    <row r="100" spans="1:29" ht="23.1" customHeight="1" x14ac:dyDescent="0.15">
      <c r="D100" s="7"/>
      <c r="E100" s="7"/>
      <c r="F100" s="26"/>
      <c r="G100" s="10"/>
      <c r="H100" s="32"/>
      <c r="I100" s="32"/>
      <c r="J100" s="32"/>
      <c r="K100" s="32"/>
      <c r="L100" s="32"/>
      <c r="M100" s="32"/>
      <c r="N100" s="32"/>
      <c r="O100" s="32"/>
      <c r="P100" s="32"/>
      <c r="Q100" s="7"/>
    </row>
    <row r="101" spans="1:29" ht="23.1" customHeight="1" x14ac:dyDescent="0.15">
      <c r="D101" s="7"/>
      <c r="E101" s="7"/>
      <c r="F101" s="26"/>
      <c r="G101" s="10"/>
      <c r="H101" s="32"/>
      <c r="I101" s="32"/>
      <c r="J101" s="32"/>
      <c r="K101" s="32"/>
      <c r="L101" s="32"/>
      <c r="M101" s="32"/>
      <c r="N101" s="32"/>
      <c r="O101" s="32"/>
      <c r="P101" s="32"/>
      <c r="Q101" s="7"/>
    </row>
    <row r="102" spans="1:29" ht="23.1" customHeight="1" x14ac:dyDescent="0.15">
      <c r="D102" s="7"/>
      <c r="E102" s="7"/>
      <c r="F102" s="26"/>
      <c r="G102" s="10"/>
      <c r="H102" s="32"/>
      <c r="I102" s="32"/>
      <c r="J102" s="32"/>
      <c r="K102" s="32"/>
      <c r="L102" s="32"/>
      <c r="M102" s="32"/>
      <c r="N102" s="32"/>
      <c r="O102" s="32"/>
      <c r="P102" s="32"/>
      <c r="Q102" s="7"/>
    </row>
    <row r="103" spans="1:29" ht="23.1" customHeight="1" x14ac:dyDescent="0.15">
      <c r="D103" s="7"/>
      <c r="E103" s="7"/>
      <c r="F103" s="26"/>
      <c r="G103" s="10"/>
      <c r="H103" s="32"/>
      <c r="I103" s="32"/>
      <c r="J103" s="32"/>
      <c r="K103" s="32"/>
      <c r="L103" s="32"/>
      <c r="M103" s="32"/>
      <c r="N103" s="32"/>
      <c r="O103" s="32"/>
      <c r="P103" s="32"/>
      <c r="Q103" s="7"/>
    </row>
    <row r="104" spans="1:29" ht="23.1" customHeight="1" x14ac:dyDescent="0.15">
      <c r="D104" s="7"/>
      <c r="E104" s="7"/>
      <c r="F104" s="26"/>
      <c r="G104" s="10"/>
      <c r="H104" s="32"/>
      <c r="I104" s="32"/>
      <c r="J104" s="32"/>
      <c r="K104" s="32"/>
      <c r="L104" s="32"/>
      <c r="M104" s="32"/>
      <c r="N104" s="32"/>
      <c r="O104" s="32"/>
      <c r="P104" s="32"/>
      <c r="Q104" s="7"/>
    </row>
    <row r="105" spans="1:29" ht="23.1" customHeight="1" x14ac:dyDescent="0.15">
      <c r="D105" s="7"/>
      <c r="E105" s="7"/>
      <c r="F105" s="26"/>
      <c r="G105" s="10"/>
      <c r="H105" s="32"/>
      <c r="I105" s="32"/>
      <c r="J105" s="32"/>
      <c r="K105" s="32"/>
      <c r="L105" s="32"/>
      <c r="M105" s="32"/>
      <c r="N105" s="32"/>
      <c r="O105" s="32"/>
      <c r="P105" s="32"/>
      <c r="Q105" s="7"/>
    </row>
    <row r="106" spans="1:29" ht="23.1" customHeight="1" x14ac:dyDescent="0.15">
      <c r="D106" s="7"/>
      <c r="E106" s="7"/>
      <c r="F106" s="26"/>
      <c r="G106" s="10"/>
      <c r="H106" s="32"/>
      <c r="I106" s="32"/>
      <c r="J106" s="32"/>
      <c r="K106" s="32"/>
      <c r="L106" s="32"/>
      <c r="M106" s="32"/>
      <c r="N106" s="32"/>
      <c r="O106" s="32"/>
      <c r="P106" s="32"/>
      <c r="Q106" s="7"/>
    </row>
    <row r="107" spans="1:29" ht="23.1" customHeight="1" x14ac:dyDescent="0.15">
      <c r="B107" s="8" t="s">
        <v>308</v>
      </c>
      <c r="D107" s="7" t="s">
        <v>309</v>
      </c>
      <c r="E107" s="7"/>
      <c r="F107" s="26"/>
      <c r="G107" s="10"/>
      <c r="H107" s="32"/>
      <c r="I107" s="32"/>
      <c r="J107" s="32"/>
      <c r="K107" s="32"/>
      <c r="L107" s="32"/>
      <c r="M107" s="32"/>
      <c r="N107" s="32"/>
      <c r="O107" s="32"/>
      <c r="P107" s="32"/>
      <c r="Q107" s="7"/>
    </row>
    <row r="108" spans="1:29" ht="23.1" customHeight="1" x14ac:dyDescent="0.15">
      <c r="B108" s="8" t="s">
        <v>283</v>
      </c>
      <c r="D108" s="69" t="s">
        <v>122</v>
      </c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1"/>
    </row>
    <row r="109" spans="1:29" ht="23.1" customHeight="1" x14ac:dyDescent="0.15">
      <c r="A109" s="8" t="s">
        <v>357</v>
      </c>
      <c r="B109" s="8" t="s">
        <v>317</v>
      </c>
      <c r="C109" s="8" t="s">
        <v>133</v>
      </c>
      <c r="D109" s="7" t="s">
        <v>134</v>
      </c>
      <c r="E109" s="7" t="s">
        <v>135</v>
      </c>
      <c r="F109" s="26" t="s">
        <v>130</v>
      </c>
      <c r="G109" s="10">
        <v>307</v>
      </c>
      <c r="H109" s="32"/>
      <c r="I109" s="32"/>
      <c r="J109" s="32"/>
      <c r="K109" s="32"/>
      <c r="L109" s="32"/>
      <c r="M109" s="32"/>
      <c r="N109" s="32"/>
      <c r="O109" s="32"/>
      <c r="P109" s="32"/>
      <c r="Q109" s="7"/>
      <c r="AA109" s="29">
        <f>J109*H109</f>
        <v>0</v>
      </c>
      <c r="AC109" s="29">
        <f>J109*H109</f>
        <v>0</v>
      </c>
    </row>
    <row r="110" spans="1:29" ht="23.1" customHeight="1" x14ac:dyDescent="0.15">
      <c r="A110" s="8" t="s">
        <v>358</v>
      </c>
      <c r="B110" s="8" t="s">
        <v>317</v>
      </c>
      <c r="C110" s="8" t="s">
        <v>359</v>
      </c>
      <c r="D110" s="7" t="s">
        <v>324</v>
      </c>
      <c r="E110" s="7" t="s">
        <v>360</v>
      </c>
      <c r="F110" s="26" t="s">
        <v>288</v>
      </c>
      <c r="G110" s="10">
        <v>1</v>
      </c>
      <c r="H110" s="32"/>
      <c r="I110" s="32"/>
      <c r="J110" s="32"/>
      <c r="K110" s="32"/>
      <c r="L110" s="32"/>
      <c r="M110" s="32"/>
      <c r="N110" s="32"/>
      <c r="O110" s="32"/>
      <c r="P110" s="32"/>
      <c r="Q110" s="7"/>
      <c r="AA110" s="29">
        <f>TRUNC(SUM(AA108:AA109))</f>
        <v>0</v>
      </c>
    </row>
    <row r="111" spans="1:29" ht="23.1" customHeight="1" x14ac:dyDescent="0.15">
      <c r="A111" s="8" t="s">
        <v>377</v>
      </c>
      <c r="B111" s="8" t="s">
        <v>317</v>
      </c>
      <c r="C111" s="8" t="s">
        <v>139</v>
      </c>
      <c r="D111" s="7" t="s">
        <v>140</v>
      </c>
      <c r="E111" s="7" t="s">
        <v>141</v>
      </c>
      <c r="F111" s="26" t="s">
        <v>130</v>
      </c>
      <c r="G111" s="10">
        <v>42</v>
      </c>
      <c r="H111" s="32"/>
      <c r="I111" s="32"/>
      <c r="J111" s="32"/>
      <c r="K111" s="32"/>
      <c r="L111" s="32"/>
      <c r="M111" s="32"/>
      <c r="N111" s="32"/>
      <c r="O111" s="32"/>
      <c r="P111" s="32"/>
      <c r="Q111" s="7"/>
      <c r="AC111" s="29">
        <f>J111*H111</f>
        <v>0</v>
      </c>
    </row>
    <row r="112" spans="1:29" ht="23.1" customHeight="1" x14ac:dyDescent="0.15">
      <c r="A112" s="8" t="s">
        <v>378</v>
      </c>
      <c r="B112" s="8" t="s">
        <v>317</v>
      </c>
      <c r="C112" s="8" t="s">
        <v>148</v>
      </c>
      <c r="D112" s="7" t="s">
        <v>140</v>
      </c>
      <c r="E112" s="7" t="s">
        <v>149</v>
      </c>
      <c r="F112" s="26" t="s">
        <v>130</v>
      </c>
      <c r="G112" s="10">
        <v>16</v>
      </c>
      <c r="H112" s="32"/>
      <c r="I112" s="32"/>
      <c r="J112" s="32"/>
      <c r="K112" s="32"/>
      <c r="L112" s="32"/>
      <c r="M112" s="32"/>
      <c r="N112" s="32"/>
      <c r="O112" s="32"/>
      <c r="P112" s="32"/>
      <c r="Q112" s="7"/>
      <c r="AC112" s="29">
        <f>J112*H112</f>
        <v>0</v>
      </c>
    </row>
    <row r="113" spans="1:31" ht="23.1" customHeight="1" x14ac:dyDescent="0.15">
      <c r="A113" s="8" t="s">
        <v>379</v>
      </c>
      <c r="B113" s="8" t="s">
        <v>317</v>
      </c>
      <c r="C113" s="8" t="s">
        <v>152</v>
      </c>
      <c r="D113" s="7" t="s">
        <v>153</v>
      </c>
      <c r="E113" s="7" t="s">
        <v>154</v>
      </c>
      <c r="F113" s="26" t="s">
        <v>155</v>
      </c>
      <c r="G113" s="10">
        <v>5</v>
      </c>
      <c r="H113" s="32"/>
      <c r="I113" s="32"/>
      <c r="J113" s="32"/>
      <c r="K113" s="32"/>
      <c r="L113" s="32"/>
      <c r="M113" s="32"/>
      <c r="N113" s="32"/>
      <c r="O113" s="32"/>
      <c r="P113" s="32"/>
      <c r="Q113" s="7"/>
    </row>
    <row r="114" spans="1:31" ht="23.1" customHeight="1" x14ac:dyDescent="0.15">
      <c r="A114" s="8" t="s">
        <v>380</v>
      </c>
      <c r="B114" s="8" t="s">
        <v>317</v>
      </c>
      <c r="C114" s="8" t="s">
        <v>161</v>
      </c>
      <c r="D114" s="7" t="s">
        <v>159</v>
      </c>
      <c r="E114" s="7" t="s">
        <v>162</v>
      </c>
      <c r="F114" s="26" t="s">
        <v>155</v>
      </c>
      <c r="G114" s="10">
        <v>22</v>
      </c>
      <c r="H114" s="32"/>
      <c r="I114" s="32"/>
      <c r="J114" s="32"/>
      <c r="K114" s="32"/>
      <c r="L114" s="32"/>
      <c r="M114" s="32"/>
      <c r="N114" s="32"/>
      <c r="O114" s="32"/>
      <c r="P114" s="32"/>
      <c r="Q114" s="7"/>
    </row>
    <row r="115" spans="1:31" ht="23.1" customHeight="1" x14ac:dyDescent="0.15">
      <c r="A115" s="8" t="s">
        <v>381</v>
      </c>
      <c r="B115" s="8" t="s">
        <v>317</v>
      </c>
      <c r="C115" s="8" t="s">
        <v>163</v>
      </c>
      <c r="D115" s="7" t="s">
        <v>164</v>
      </c>
      <c r="E115" s="7" t="s">
        <v>165</v>
      </c>
      <c r="F115" s="26" t="s">
        <v>155</v>
      </c>
      <c r="G115" s="10">
        <v>5</v>
      </c>
      <c r="H115" s="32"/>
      <c r="I115" s="32"/>
      <c r="J115" s="32"/>
      <c r="K115" s="32"/>
      <c r="L115" s="32"/>
      <c r="M115" s="32"/>
      <c r="N115" s="32"/>
      <c r="O115" s="32"/>
      <c r="P115" s="32"/>
      <c r="Q115" s="7"/>
    </row>
    <row r="116" spans="1:31" ht="23.1" customHeight="1" x14ac:dyDescent="0.15">
      <c r="A116" s="8" t="s">
        <v>382</v>
      </c>
      <c r="B116" s="8" t="s">
        <v>317</v>
      </c>
      <c r="C116" s="8" t="s">
        <v>168</v>
      </c>
      <c r="D116" s="7" t="s">
        <v>164</v>
      </c>
      <c r="E116" s="7" t="s">
        <v>169</v>
      </c>
      <c r="F116" s="26" t="s">
        <v>155</v>
      </c>
      <c r="G116" s="10">
        <v>22</v>
      </c>
      <c r="H116" s="32"/>
      <c r="I116" s="32"/>
      <c r="J116" s="32"/>
      <c r="K116" s="32"/>
      <c r="L116" s="32"/>
      <c r="M116" s="32"/>
      <c r="N116" s="32"/>
      <c r="O116" s="32"/>
      <c r="P116" s="32"/>
      <c r="Q116" s="7"/>
    </row>
    <row r="117" spans="1:31" ht="23.1" customHeight="1" x14ac:dyDescent="0.15">
      <c r="A117" s="8" t="s">
        <v>383</v>
      </c>
      <c r="B117" s="8" t="s">
        <v>317</v>
      </c>
      <c r="C117" s="8" t="s">
        <v>176</v>
      </c>
      <c r="D117" s="7" t="s">
        <v>174</v>
      </c>
      <c r="E117" s="7" t="s">
        <v>177</v>
      </c>
      <c r="F117" s="26" t="s">
        <v>130</v>
      </c>
      <c r="G117" s="10">
        <v>1047</v>
      </c>
      <c r="H117" s="32"/>
      <c r="I117" s="32"/>
      <c r="J117" s="32"/>
      <c r="K117" s="32"/>
      <c r="L117" s="32"/>
      <c r="M117" s="32"/>
      <c r="N117" s="32"/>
      <c r="O117" s="32"/>
      <c r="P117" s="32"/>
      <c r="Q117" s="7"/>
      <c r="AC117" s="29">
        <f>J117*H117</f>
        <v>0</v>
      </c>
    </row>
    <row r="118" spans="1:31" ht="23.1" customHeight="1" x14ac:dyDescent="0.15">
      <c r="A118" s="8" t="s">
        <v>384</v>
      </c>
      <c r="B118" s="8" t="s">
        <v>317</v>
      </c>
      <c r="C118" s="8" t="s">
        <v>178</v>
      </c>
      <c r="D118" s="7" t="s">
        <v>179</v>
      </c>
      <c r="E118" s="7" t="s">
        <v>180</v>
      </c>
      <c r="F118" s="26" t="s">
        <v>130</v>
      </c>
      <c r="G118" s="10">
        <v>16</v>
      </c>
      <c r="H118" s="32"/>
      <c r="I118" s="32"/>
      <c r="J118" s="32"/>
      <c r="K118" s="32"/>
      <c r="L118" s="32"/>
      <c r="M118" s="32"/>
      <c r="N118" s="32"/>
      <c r="O118" s="32"/>
      <c r="P118" s="32"/>
      <c r="Q118" s="7"/>
      <c r="Z118" s="2" t="s">
        <v>307</v>
      </c>
      <c r="AC118" s="29">
        <f>J118*H118</f>
        <v>0</v>
      </c>
    </row>
    <row r="119" spans="1:31" ht="23.1" customHeight="1" x14ac:dyDescent="0.15">
      <c r="A119" s="8" t="s">
        <v>385</v>
      </c>
      <c r="B119" s="8" t="s">
        <v>317</v>
      </c>
      <c r="C119" s="8" t="s">
        <v>192</v>
      </c>
      <c r="D119" s="7" t="s">
        <v>190</v>
      </c>
      <c r="E119" s="7" t="s">
        <v>193</v>
      </c>
      <c r="F119" s="26" t="s">
        <v>130</v>
      </c>
      <c r="G119" s="10">
        <v>15</v>
      </c>
      <c r="H119" s="32"/>
      <c r="I119" s="32"/>
      <c r="J119" s="32"/>
      <c r="K119" s="32"/>
      <c r="L119" s="32"/>
      <c r="M119" s="32"/>
      <c r="N119" s="32"/>
      <c r="O119" s="32"/>
      <c r="P119" s="32"/>
      <c r="Q119" s="7"/>
      <c r="AC119" s="29">
        <f>J119*H119</f>
        <v>0</v>
      </c>
    </row>
    <row r="120" spans="1:31" ht="23.1" customHeight="1" x14ac:dyDescent="0.15">
      <c r="A120" s="8" t="s">
        <v>386</v>
      </c>
      <c r="B120" s="8" t="s">
        <v>317</v>
      </c>
      <c r="C120" s="8" t="s">
        <v>211</v>
      </c>
      <c r="D120" s="7" t="s">
        <v>212</v>
      </c>
      <c r="E120" s="7" t="s">
        <v>213</v>
      </c>
      <c r="F120" s="26" t="s">
        <v>155</v>
      </c>
      <c r="G120" s="10">
        <v>11</v>
      </c>
      <c r="H120" s="32"/>
      <c r="I120" s="32"/>
      <c r="J120" s="32"/>
      <c r="K120" s="32"/>
      <c r="L120" s="32"/>
      <c r="M120" s="32"/>
      <c r="N120" s="32"/>
      <c r="O120" s="32"/>
      <c r="P120" s="32"/>
      <c r="Q120" s="7"/>
    </row>
    <row r="121" spans="1:31" ht="23.1" customHeight="1" x14ac:dyDescent="0.15">
      <c r="A121" s="8" t="s">
        <v>387</v>
      </c>
      <c r="B121" s="8" t="s">
        <v>317</v>
      </c>
      <c r="C121" s="8" t="s">
        <v>214</v>
      </c>
      <c r="D121" s="7" t="s">
        <v>212</v>
      </c>
      <c r="E121" s="7" t="s">
        <v>215</v>
      </c>
      <c r="F121" s="26" t="s">
        <v>155</v>
      </c>
      <c r="G121" s="10">
        <v>2</v>
      </c>
      <c r="H121" s="32"/>
      <c r="I121" s="32"/>
      <c r="J121" s="32"/>
      <c r="K121" s="32"/>
      <c r="L121" s="32"/>
      <c r="M121" s="32"/>
      <c r="N121" s="32"/>
      <c r="O121" s="32"/>
      <c r="P121" s="32"/>
      <c r="Q121" s="7"/>
    </row>
    <row r="122" spans="1:31" ht="23.1" customHeight="1" x14ac:dyDescent="0.15">
      <c r="A122" s="8" t="s">
        <v>388</v>
      </c>
      <c r="B122" s="8" t="s">
        <v>317</v>
      </c>
      <c r="C122" s="8" t="s">
        <v>216</v>
      </c>
      <c r="D122" s="7" t="s">
        <v>217</v>
      </c>
      <c r="E122" s="7" t="s">
        <v>218</v>
      </c>
      <c r="F122" s="26" t="s">
        <v>155</v>
      </c>
      <c r="G122" s="10">
        <v>3</v>
      </c>
      <c r="H122" s="32"/>
      <c r="I122" s="32"/>
      <c r="J122" s="32"/>
      <c r="K122" s="32"/>
      <c r="L122" s="32"/>
      <c r="M122" s="32"/>
      <c r="N122" s="32"/>
      <c r="O122" s="32"/>
      <c r="P122" s="32"/>
      <c r="Q122" s="7"/>
    </row>
    <row r="123" spans="1:31" ht="23.1" customHeight="1" x14ac:dyDescent="0.15">
      <c r="A123" s="8" t="s">
        <v>389</v>
      </c>
      <c r="B123" s="8" t="s">
        <v>317</v>
      </c>
      <c r="C123" s="8" t="s">
        <v>219</v>
      </c>
      <c r="D123" s="7" t="s">
        <v>217</v>
      </c>
      <c r="E123" s="7" t="s">
        <v>213</v>
      </c>
      <c r="F123" s="26" t="s">
        <v>155</v>
      </c>
      <c r="G123" s="10">
        <v>6</v>
      </c>
      <c r="H123" s="32"/>
      <c r="I123" s="32"/>
      <c r="J123" s="32"/>
      <c r="K123" s="32"/>
      <c r="L123" s="32"/>
      <c r="M123" s="32"/>
      <c r="N123" s="32"/>
      <c r="O123" s="32"/>
      <c r="P123" s="32"/>
      <c r="Q123" s="7"/>
    </row>
    <row r="124" spans="1:31" ht="23.1" customHeight="1" x14ac:dyDescent="0.15">
      <c r="A124" s="8" t="s">
        <v>335</v>
      </c>
      <c r="B124" s="8" t="s">
        <v>317</v>
      </c>
      <c r="C124" s="8" t="s">
        <v>336</v>
      </c>
      <c r="D124" s="7" t="s">
        <v>337</v>
      </c>
      <c r="E124" s="7" t="s">
        <v>338</v>
      </c>
      <c r="F124" s="26" t="s">
        <v>288</v>
      </c>
      <c r="G124" s="10">
        <v>1</v>
      </c>
      <c r="H124" s="32"/>
      <c r="I124" s="32"/>
      <c r="J124" s="32"/>
      <c r="K124" s="32"/>
      <c r="L124" s="32"/>
      <c r="M124" s="32"/>
      <c r="N124" s="32"/>
      <c r="O124" s="32"/>
      <c r="P124" s="32"/>
      <c r="Q124" s="7"/>
      <c r="AC124" s="29">
        <f>TRUNC(TRUNC(SUM(AC108:AC123))*옵션!$B$33/100)</f>
        <v>0</v>
      </c>
      <c r="AD124" s="29">
        <f>TRUNC(SUM(I108:I123))+TRUNC(SUM(N108:N123))</f>
        <v>0</v>
      </c>
    </row>
    <row r="125" spans="1:31" ht="23.1" customHeight="1" x14ac:dyDescent="0.15">
      <c r="A125" s="8" t="s">
        <v>285</v>
      </c>
      <c r="B125" s="8" t="s">
        <v>317</v>
      </c>
      <c r="C125" s="8" t="s">
        <v>271</v>
      </c>
      <c r="D125" s="7" t="s">
        <v>272</v>
      </c>
      <c r="E125" s="7" t="s">
        <v>273</v>
      </c>
      <c r="F125" s="26" t="s">
        <v>274</v>
      </c>
      <c r="G125" s="10" t="e">
        <f>#REF!</f>
        <v>#REF!</v>
      </c>
      <c r="H125" s="32"/>
      <c r="I125" s="32"/>
      <c r="J125" s="32"/>
      <c r="K125" s="32"/>
      <c r="L125" s="32"/>
      <c r="M125" s="32"/>
      <c r="N125" s="32"/>
      <c r="O125" s="32"/>
      <c r="P125" s="32"/>
      <c r="Q125" s="7"/>
      <c r="AE125" s="29">
        <f>L125</f>
        <v>0</v>
      </c>
    </row>
    <row r="126" spans="1:31" ht="23.1" customHeight="1" x14ac:dyDescent="0.15">
      <c r="A126" s="8" t="s">
        <v>312</v>
      </c>
      <c r="B126" s="8" t="s">
        <v>317</v>
      </c>
      <c r="C126" s="8" t="s">
        <v>275</v>
      </c>
      <c r="D126" s="7" t="s">
        <v>272</v>
      </c>
      <c r="E126" s="7" t="s">
        <v>276</v>
      </c>
      <c r="F126" s="26" t="s">
        <v>274</v>
      </c>
      <c r="G126" s="10" t="e">
        <f>#REF!</f>
        <v>#REF!</v>
      </c>
      <c r="H126" s="32"/>
      <c r="I126" s="32"/>
      <c r="J126" s="32"/>
      <c r="K126" s="32"/>
      <c r="L126" s="32"/>
      <c r="M126" s="32"/>
      <c r="N126" s="32"/>
      <c r="O126" s="32"/>
      <c r="P126" s="32"/>
      <c r="Q126" s="7"/>
      <c r="AE126" s="29">
        <f>L126</f>
        <v>0</v>
      </c>
    </row>
    <row r="127" spans="1:31" ht="23.1" customHeight="1" x14ac:dyDescent="0.15">
      <c r="A127" s="8" t="s">
        <v>339</v>
      </c>
      <c r="B127" s="8" t="s">
        <v>317</v>
      </c>
      <c r="C127" s="8" t="s">
        <v>340</v>
      </c>
      <c r="D127" s="7" t="s">
        <v>341</v>
      </c>
      <c r="E127" s="7" t="s">
        <v>342</v>
      </c>
      <c r="F127" s="26" t="s">
        <v>288</v>
      </c>
      <c r="G127" s="10">
        <v>1</v>
      </c>
      <c r="H127" s="32"/>
      <c r="I127" s="32"/>
      <c r="J127" s="32"/>
      <c r="K127" s="32"/>
      <c r="L127" s="32"/>
      <c r="M127" s="32"/>
      <c r="N127" s="32"/>
      <c r="O127" s="32"/>
      <c r="P127" s="32"/>
      <c r="Q127" s="7"/>
    </row>
    <row r="128" spans="1:31" ht="23.1" customHeight="1" x14ac:dyDescent="0.15">
      <c r="D128" s="7"/>
      <c r="E128" s="7"/>
      <c r="F128" s="26"/>
      <c r="G128" s="10"/>
      <c r="H128" s="32"/>
      <c r="I128" s="32"/>
      <c r="J128" s="32"/>
      <c r="K128" s="32"/>
      <c r="L128" s="32"/>
      <c r="M128" s="32"/>
      <c r="N128" s="32"/>
      <c r="O128" s="32"/>
      <c r="P128" s="32"/>
      <c r="Q128" s="7"/>
      <c r="AC128" s="29">
        <f>TRUNC(AE128*옵션!$B$36/100)</f>
        <v>0</v>
      </c>
      <c r="AD128" s="29">
        <f>TRUNC(SUM(L108:L126))</f>
        <v>0</v>
      </c>
      <c r="AE128" s="29">
        <f>TRUNC(SUM(AE108:AE127))</f>
        <v>0</v>
      </c>
    </row>
    <row r="129" spans="1:29" ht="23.1" customHeight="1" x14ac:dyDescent="0.15">
      <c r="D129" s="7"/>
      <c r="E129" s="7"/>
      <c r="F129" s="26"/>
      <c r="G129" s="10"/>
      <c r="H129" s="32"/>
      <c r="I129" s="32"/>
      <c r="J129" s="32"/>
      <c r="K129" s="32"/>
      <c r="L129" s="32"/>
      <c r="M129" s="32"/>
      <c r="N129" s="32"/>
      <c r="O129" s="32"/>
      <c r="P129" s="32"/>
      <c r="Q129" s="7"/>
    </row>
    <row r="130" spans="1:29" ht="23.1" customHeight="1" x14ac:dyDescent="0.15">
      <c r="D130" s="7"/>
      <c r="E130" s="7"/>
      <c r="F130" s="26"/>
      <c r="G130" s="10"/>
      <c r="H130" s="32"/>
      <c r="I130" s="32"/>
      <c r="J130" s="32"/>
      <c r="K130" s="32"/>
      <c r="L130" s="32"/>
      <c r="M130" s="32"/>
      <c r="N130" s="32"/>
      <c r="O130" s="32"/>
      <c r="P130" s="32"/>
      <c r="Q130" s="7"/>
    </row>
    <row r="131" spans="1:29" ht="23.1" customHeight="1" x14ac:dyDescent="0.15">
      <c r="D131" s="7"/>
      <c r="E131" s="7"/>
      <c r="F131" s="26"/>
      <c r="G131" s="10"/>
      <c r="H131" s="32"/>
      <c r="I131" s="32"/>
      <c r="J131" s="32"/>
      <c r="K131" s="32"/>
      <c r="L131" s="32"/>
      <c r="M131" s="32"/>
      <c r="N131" s="32"/>
      <c r="O131" s="32"/>
      <c r="P131" s="32"/>
      <c r="Q131" s="7"/>
    </row>
    <row r="132" spans="1:29" ht="23.1" customHeight="1" x14ac:dyDescent="0.15">
      <c r="D132" s="7"/>
      <c r="E132" s="7"/>
      <c r="F132" s="26"/>
      <c r="G132" s="10"/>
      <c r="H132" s="32"/>
      <c r="I132" s="32"/>
      <c r="J132" s="32"/>
      <c r="K132" s="32"/>
      <c r="L132" s="32"/>
      <c r="M132" s="32"/>
      <c r="N132" s="32"/>
      <c r="O132" s="32"/>
      <c r="P132" s="32"/>
      <c r="Q132" s="7"/>
    </row>
    <row r="133" spans="1:29" ht="23.1" customHeight="1" x14ac:dyDescent="0.15">
      <c r="B133" s="8" t="s">
        <v>308</v>
      </c>
      <c r="D133" s="7" t="s">
        <v>309</v>
      </c>
      <c r="E133" s="7"/>
      <c r="F133" s="26"/>
      <c r="G133" s="10"/>
      <c r="H133" s="32"/>
      <c r="I133" s="32"/>
      <c r="J133" s="32"/>
      <c r="K133" s="32"/>
      <c r="L133" s="32"/>
      <c r="M133" s="32"/>
      <c r="N133" s="32"/>
      <c r="O133" s="32"/>
      <c r="P133" s="32"/>
      <c r="Q133" s="7"/>
    </row>
    <row r="134" spans="1:29" ht="23.1" customHeight="1" x14ac:dyDescent="0.15">
      <c r="B134" s="8" t="s">
        <v>283</v>
      </c>
      <c r="D134" s="69" t="s">
        <v>123</v>
      </c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1"/>
    </row>
    <row r="135" spans="1:29" ht="23.1" customHeight="1" x14ac:dyDescent="0.15">
      <c r="A135" s="8" t="s">
        <v>357</v>
      </c>
      <c r="B135" s="8" t="s">
        <v>318</v>
      </c>
      <c r="C135" s="8" t="s">
        <v>133</v>
      </c>
      <c r="D135" s="7" t="s">
        <v>134</v>
      </c>
      <c r="E135" s="7" t="s">
        <v>135</v>
      </c>
      <c r="F135" s="26" t="s">
        <v>130</v>
      </c>
      <c r="G135" s="10">
        <v>17</v>
      </c>
      <c r="H135" s="32"/>
      <c r="I135" s="32"/>
      <c r="J135" s="32"/>
      <c r="K135" s="32"/>
      <c r="L135" s="32"/>
      <c r="M135" s="32"/>
      <c r="N135" s="32"/>
      <c r="O135" s="32"/>
      <c r="P135" s="32"/>
      <c r="Q135" s="7"/>
      <c r="AA135" s="29">
        <f>J135*H135</f>
        <v>0</v>
      </c>
      <c r="AC135" s="29">
        <f>J135*H135</f>
        <v>0</v>
      </c>
    </row>
    <row r="136" spans="1:29" ht="23.1" customHeight="1" x14ac:dyDescent="0.15">
      <c r="A136" s="8" t="s">
        <v>358</v>
      </c>
      <c r="B136" s="8" t="s">
        <v>318</v>
      </c>
      <c r="C136" s="8" t="s">
        <v>359</v>
      </c>
      <c r="D136" s="7" t="s">
        <v>324</v>
      </c>
      <c r="E136" s="7" t="s">
        <v>360</v>
      </c>
      <c r="F136" s="26" t="s">
        <v>288</v>
      </c>
      <c r="G136" s="10">
        <v>1</v>
      </c>
      <c r="H136" s="32"/>
      <c r="I136" s="32"/>
      <c r="J136" s="32"/>
      <c r="K136" s="32"/>
      <c r="L136" s="32"/>
      <c r="M136" s="32"/>
      <c r="N136" s="32"/>
      <c r="O136" s="32"/>
      <c r="P136" s="32"/>
      <c r="Q136" s="7"/>
      <c r="AA136" s="29">
        <f>TRUNC(SUM(AA134:AA135))</f>
        <v>0</v>
      </c>
    </row>
    <row r="137" spans="1:29" ht="23.1" customHeight="1" x14ac:dyDescent="0.15">
      <c r="A137" s="8" t="s">
        <v>378</v>
      </c>
      <c r="B137" s="8" t="s">
        <v>318</v>
      </c>
      <c r="C137" s="8" t="s">
        <v>148</v>
      </c>
      <c r="D137" s="7" t="s">
        <v>140</v>
      </c>
      <c r="E137" s="7" t="s">
        <v>149</v>
      </c>
      <c r="F137" s="26" t="s">
        <v>130</v>
      </c>
      <c r="G137" s="10">
        <v>71</v>
      </c>
      <c r="H137" s="32"/>
      <c r="I137" s="32"/>
      <c r="J137" s="32"/>
      <c r="K137" s="32"/>
      <c r="L137" s="32"/>
      <c r="M137" s="32"/>
      <c r="N137" s="32"/>
      <c r="O137" s="32"/>
      <c r="P137" s="32"/>
      <c r="Q137" s="7"/>
      <c r="AC137" s="29">
        <f>J137*H137</f>
        <v>0</v>
      </c>
    </row>
    <row r="138" spans="1:29" ht="23.1" customHeight="1" x14ac:dyDescent="0.15">
      <c r="A138" s="8" t="s">
        <v>390</v>
      </c>
      <c r="B138" s="8" t="s">
        <v>318</v>
      </c>
      <c r="C138" s="8" t="s">
        <v>150</v>
      </c>
      <c r="D138" s="7" t="s">
        <v>140</v>
      </c>
      <c r="E138" s="7" t="s">
        <v>151</v>
      </c>
      <c r="F138" s="26" t="s">
        <v>130</v>
      </c>
      <c r="G138" s="10">
        <v>48</v>
      </c>
      <c r="H138" s="32"/>
      <c r="I138" s="32"/>
      <c r="J138" s="32"/>
      <c r="K138" s="32"/>
      <c r="L138" s="32"/>
      <c r="M138" s="32"/>
      <c r="N138" s="32"/>
      <c r="O138" s="32"/>
      <c r="P138" s="32"/>
      <c r="Q138" s="7"/>
      <c r="AC138" s="29">
        <f>J138*H138</f>
        <v>0</v>
      </c>
    </row>
    <row r="139" spans="1:29" ht="23.1" customHeight="1" x14ac:dyDescent="0.15">
      <c r="A139" s="8" t="s">
        <v>379</v>
      </c>
      <c r="B139" s="8" t="s">
        <v>318</v>
      </c>
      <c r="C139" s="8" t="s">
        <v>152</v>
      </c>
      <c r="D139" s="7" t="s">
        <v>153</v>
      </c>
      <c r="E139" s="7" t="s">
        <v>154</v>
      </c>
      <c r="F139" s="26" t="s">
        <v>155</v>
      </c>
      <c r="G139" s="10">
        <v>3</v>
      </c>
      <c r="H139" s="32"/>
      <c r="I139" s="32"/>
      <c r="J139" s="32"/>
      <c r="K139" s="32"/>
      <c r="L139" s="32"/>
      <c r="M139" s="32"/>
      <c r="N139" s="32"/>
      <c r="O139" s="32"/>
      <c r="P139" s="32"/>
      <c r="Q139" s="7"/>
    </row>
    <row r="140" spans="1:29" ht="23.1" customHeight="1" x14ac:dyDescent="0.15">
      <c r="A140" s="8" t="s">
        <v>380</v>
      </c>
      <c r="B140" s="8" t="s">
        <v>318</v>
      </c>
      <c r="C140" s="8" t="s">
        <v>161</v>
      </c>
      <c r="D140" s="7" t="s">
        <v>159</v>
      </c>
      <c r="E140" s="7" t="s">
        <v>162</v>
      </c>
      <c r="F140" s="26" t="s">
        <v>155</v>
      </c>
      <c r="G140" s="10">
        <v>3</v>
      </c>
      <c r="H140" s="32"/>
      <c r="I140" s="32"/>
      <c r="J140" s="32"/>
      <c r="K140" s="32"/>
      <c r="L140" s="32"/>
      <c r="M140" s="32"/>
      <c r="N140" s="32"/>
      <c r="O140" s="32"/>
      <c r="P140" s="32"/>
      <c r="Q140" s="7"/>
    </row>
    <row r="141" spans="1:29" ht="23.1" customHeight="1" x14ac:dyDescent="0.15">
      <c r="A141" s="8" t="s">
        <v>381</v>
      </c>
      <c r="B141" s="8" t="s">
        <v>318</v>
      </c>
      <c r="C141" s="8" t="s">
        <v>163</v>
      </c>
      <c r="D141" s="7" t="s">
        <v>164</v>
      </c>
      <c r="E141" s="7" t="s">
        <v>165</v>
      </c>
      <c r="F141" s="26" t="s">
        <v>155</v>
      </c>
      <c r="G141" s="10">
        <v>3</v>
      </c>
      <c r="H141" s="32"/>
      <c r="I141" s="32"/>
      <c r="J141" s="32"/>
      <c r="K141" s="32"/>
      <c r="L141" s="32"/>
      <c r="M141" s="32"/>
      <c r="N141" s="32"/>
      <c r="O141" s="32"/>
      <c r="P141" s="32"/>
      <c r="Q141" s="7"/>
    </row>
    <row r="142" spans="1:29" ht="23.1" customHeight="1" x14ac:dyDescent="0.15">
      <c r="A142" s="8" t="s">
        <v>384</v>
      </c>
      <c r="B142" s="8" t="s">
        <v>318</v>
      </c>
      <c r="C142" s="8" t="s">
        <v>178</v>
      </c>
      <c r="D142" s="7" t="s">
        <v>179</v>
      </c>
      <c r="E142" s="7" t="s">
        <v>180</v>
      </c>
      <c r="F142" s="26" t="s">
        <v>130</v>
      </c>
      <c r="G142" s="10">
        <v>71</v>
      </c>
      <c r="H142" s="32"/>
      <c r="I142" s="32"/>
      <c r="J142" s="32"/>
      <c r="K142" s="32"/>
      <c r="L142" s="32"/>
      <c r="M142" s="32"/>
      <c r="N142" s="32"/>
      <c r="O142" s="32"/>
      <c r="P142" s="32"/>
      <c r="Q142" s="7"/>
      <c r="AC142" s="29">
        <f>J142*H142</f>
        <v>0</v>
      </c>
    </row>
    <row r="143" spans="1:29" ht="23.1" customHeight="1" x14ac:dyDescent="0.15">
      <c r="A143" s="8" t="s">
        <v>391</v>
      </c>
      <c r="B143" s="8" t="s">
        <v>318</v>
      </c>
      <c r="C143" s="8" t="s">
        <v>181</v>
      </c>
      <c r="D143" s="7" t="s">
        <v>179</v>
      </c>
      <c r="E143" s="7" t="s">
        <v>182</v>
      </c>
      <c r="F143" s="26" t="s">
        <v>130</v>
      </c>
      <c r="G143" s="10">
        <v>48</v>
      </c>
      <c r="H143" s="32"/>
      <c r="I143" s="32"/>
      <c r="J143" s="32"/>
      <c r="K143" s="32"/>
      <c r="L143" s="32"/>
      <c r="M143" s="32"/>
      <c r="N143" s="32"/>
      <c r="O143" s="32"/>
      <c r="P143" s="32"/>
      <c r="Q143" s="7"/>
      <c r="AC143" s="29">
        <f>J143*H143</f>
        <v>0</v>
      </c>
    </row>
    <row r="144" spans="1:29" ht="23.1" customHeight="1" x14ac:dyDescent="0.15">
      <c r="A144" s="8" t="s">
        <v>385</v>
      </c>
      <c r="B144" s="8" t="s">
        <v>318</v>
      </c>
      <c r="C144" s="8" t="s">
        <v>192</v>
      </c>
      <c r="D144" s="7" t="s">
        <v>190</v>
      </c>
      <c r="E144" s="7" t="s">
        <v>193</v>
      </c>
      <c r="F144" s="26" t="s">
        <v>130</v>
      </c>
      <c r="G144" s="10">
        <v>68</v>
      </c>
      <c r="H144" s="32"/>
      <c r="I144" s="32"/>
      <c r="J144" s="32"/>
      <c r="K144" s="32"/>
      <c r="L144" s="32"/>
      <c r="M144" s="32"/>
      <c r="N144" s="32"/>
      <c r="O144" s="32"/>
      <c r="P144" s="32"/>
      <c r="Q144" s="7"/>
      <c r="AC144" s="29">
        <f>J144*H144</f>
        <v>0</v>
      </c>
    </row>
    <row r="145" spans="1:31" ht="23.1" customHeight="1" x14ac:dyDescent="0.15">
      <c r="A145" s="8" t="s">
        <v>392</v>
      </c>
      <c r="B145" s="8" t="s">
        <v>318</v>
      </c>
      <c r="C145" s="8" t="s">
        <v>194</v>
      </c>
      <c r="D145" s="7" t="s">
        <v>190</v>
      </c>
      <c r="E145" s="7" t="s">
        <v>195</v>
      </c>
      <c r="F145" s="26" t="s">
        <v>130</v>
      </c>
      <c r="G145" s="10">
        <v>46</v>
      </c>
      <c r="H145" s="32"/>
      <c r="I145" s="32"/>
      <c r="J145" s="32"/>
      <c r="K145" s="32"/>
      <c r="L145" s="32"/>
      <c r="M145" s="32"/>
      <c r="N145" s="32"/>
      <c r="O145" s="32"/>
      <c r="P145" s="32"/>
      <c r="Q145" s="7"/>
      <c r="AC145" s="29">
        <f>J145*H145</f>
        <v>0</v>
      </c>
    </row>
    <row r="146" spans="1:31" ht="23.1" customHeight="1" x14ac:dyDescent="0.15">
      <c r="A146" s="8" t="s">
        <v>335</v>
      </c>
      <c r="B146" s="8" t="s">
        <v>318</v>
      </c>
      <c r="C146" s="8" t="s">
        <v>336</v>
      </c>
      <c r="D146" s="7" t="s">
        <v>337</v>
      </c>
      <c r="E146" s="7" t="s">
        <v>338</v>
      </c>
      <c r="F146" s="26" t="s">
        <v>288</v>
      </c>
      <c r="G146" s="10">
        <v>1</v>
      </c>
      <c r="H146" s="32"/>
      <c r="I146" s="32"/>
      <c r="J146" s="32"/>
      <c r="K146" s="32"/>
      <c r="L146" s="32"/>
      <c r="M146" s="32"/>
      <c r="N146" s="32"/>
      <c r="O146" s="32"/>
      <c r="P146" s="32"/>
      <c r="Q146" s="7"/>
      <c r="AC146" s="29">
        <f>TRUNC(TRUNC(SUM(AC134:AC145))*옵션!$B$33/100)</f>
        <v>0</v>
      </c>
      <c r="AD146" s="29">
        <f>TRUNC(SUM(I134:I145))+TRUNC(SUM(N134:N145))</f>
        <v>0</v>
      </c>
    </row>
    <row r="147" spans="1:31" ht="23.1" customHeight="1" x14ac:dyDescent="0.15">
      <c r="A147" s="8" t="s">
        <v>285</v>
      </c>
      <c r="B147" s="8" t="s">
        <v>318</v>
      </c>
      <c r="C147" s="8" t="s">
        <v>271</v>
      </c>
      <c r="D147" s="7" t="s">
        <v>272</v>
      </c>
      <c r="E147" s="7" t="s">
        <v>273</v>
      </c>
      <c r="F147" s="26" t="s">
        <v>274</v>
      </c>
      <c r="G147" s="10" t="e">
        <f>#REF!</f>
        <v>#REF!</v>
      </c>
      <c r="H147" s="32"/>
      <c r="I147" s="32"/>
      <c r="J147" s="32"/>
      <c r="K147" s="32"/>
      <c r="L147" s="32"/>
      <c r="M147" s="32"/>
      <c r="N147" s="32"/>
      <c r="O147" s="32"/>
      <c r="P147" s="32"/>
      <c r="Q147" s="7"/>
      <c r="AE147" s="29">
        <f>L147</f>
        <v>0</v>
      </c>
    </row>
    <row r="148" spans="1:31" ht="23.1" customHeight="1" x14ac:dyDescent="0.15">
      <c r="A148" s="8" t="s">
        <v>312</v>
      </c>
      <c r="B148" s="8" t="s">
        <v>318</v>
      </c>
      <c r="C148" s="8" t="s">
        <v>275</v>
      </c>
      <c r="D148" s="7" t="s">
        <v>272</v>
      </c>
      <c r="E148" s="7" t="s">
        <v>276</v>
      </c>
      <c r="F148" s="26" t="s">
        <v>274</v>
      </c>
      <c r="G148" s="10" t="e">
        <f>#REF!</f>
        <v>#REF!</v>
      </c>
      <c r="H148" s="32"/>
      <c r="I148" s="32"/>
      <c r="J148" s="32"/>
      <c r="K148" s="32"/>
      <c r="L148" s="32"/>
      <c r="M148" s="32"/>
      <c r="N148" s="32"/>
      <c r="O148" s="32"/>
      <c r="P148" s="32"/>
      <c r="Q148" s="7"/>
      <c r="AE148" s="29">
        <f>L148</f>
        <v>0</v>
      </c>
    </row>
    <row r="149" spans="1:31" ht="23.1" customHeight="1" x14ac:dyDescent="0.15">
      <c r="A149" s="8" t="s">
        <v>339</v>
      </c>
      <c r="B149" s="8" t="s">
        <v>318</v>
      </c>
      <c r="C149" s="8" t="s">
        <v>340</v>
      </c>
      <c r="D149" s="7" t="s">
        <v>341</v>
      </c>
      <c r="E149" s="7" t="s">
        <v>342</v>
      </c>
      <c r="F149" s="26" t="s">
        <v>288</v>
      </c>
      <c r="G149" s="10">
        <v>1</v>
      </c>
      <c r="H149" s="32"/>
      <c r="I149" s="32"/>
      <c r="J149" s="32"/>
      <c r="K149" s="32"/>
      <c r="L149" s="32"/>
      <c r="M149" s="32"/>
      <c r="N149" s="32"/>
      <c r="O149" s="32"/>
      <c r="P149" s="32"/>
      <c r="Q149" s="7"/>
    </row>
    <row r="150" spans="1:31" ht="23.1" customHeight="1" x14ac:dyDescent="0.15">
      <c r="D150" s="7"/>
      <c r="E150" s="7"/>
      <c r="F150" s="26"/>
      <c r="G150" s="10"/>
      <c r="H150" s="32"/>
      <c r="I150" s="32"/>
      <c r="J150" s="32"/>
      <c r="K150" s="32"/>
      <c r="L150" s="32"/>
      <c r="M150" s="32"/>
      <c r="N150" s="32"/>
      <c r="O150" s="32"/>
      <c r="P150" s="32"/>
      <c r="Q150" s="7"/>
      <c r="AC150" s="29">
        <f>TRUNC(AE150*옵션!$B$36/100)</f>
        <v>0</v>
      </c>
      <c r="AD150" s="29">
        <f>TRUNC(SUM(L134:L148))</f>
        <v>0</v>
      </c>
      <c r="AE150" s="29">
        <f>TRUNC(SUM(AE134:AE149))</f>
        <v>0</v>
      </c>
    </row>
    <row r="151" spans="1:31" ht="23.1" customHeight="1" x14ac:dyDescent="0.15">
      <c r="D151" s="7"/>
      <c r="E151" s="7"/>
      <c r="F151" s="26"/>
      <c r="G151" s="10"/>
      <c r="H151" s="32"/>
      <c r="I151" s="32"/>
      <c r="J151" s="32"/>
      <c r="K151" s="32"/>
      <c r="L151" s="32"/>
      <c r="M151" s="32"/>
      <c r="N151" s="32"/>
      <c r="O151" s="32"/>
      <c r="P151" s="32"/>
      <c r="Q151" s="7"/>
    </row>
    <row r="152" spans="1:31" ht="23.1" customHeight="1" x14ac:dyDescent="0.15">
      <c r="D152" s="7"/>
      <c r="E152" s="7"/>
      <c r="F152" s="26"/>
      <c r="G152" s="10"/>
      <c r="H152" s="32"/>
      <c r="I152" s="32"/>
      <c r="J152" s="32"/>
      <c r="K152" s="32"/>
      <c r="L152" s="32"/>
      <c r="M152" s="32"/>
      <c r="N152" s="32"/>
      <c r="O152" s="32"/>
      <c r="P152" s="32"/>
      <c r="Q152" s="7"/>
    </row>
    <row r="153" spans="1:31" ht="23.1" customHeight="1" x14ac:dyDescent="0.15">
      <c r="D153" s="7"/>
      <c r="E153" s="7"/>
      <c r="F153" s="26"/>
      <c r="G153" s="10"/>
      <c r="H153" s="32"/>
      <c r="I153" s="32"/>
      <c r="J153" s="32"/>
      <c r="K153" s="32"/>
      <c r="L153" s="32"/>
      <c r="M153" s="32"/>
      <c r="N153" s="32"/>
      <c r="O153" s="32"/>
      <c r="P153" s="32"/>
      <c r="Q153" s="7"/>
    </row>
    <row r="154" spans="1:31" ht="23.1" customHeight="1" x14ac:dyDescent="0.15">
      <c r="D154" s="7"/>
      <c r="E154" s="7"/>
      <c r="F154" s="26"/>
      <c r="G154" s="10"/>
      <c r="H154" s="32"/>
      <c r="I154" s="32"/>
      <c r="J154" s="32"/>
      <c r="K154" s="32"/>
      <c r="L154" s="32"/>
      <c r="M154" s="32"/>
      <c r="N154" s="32"/>
      <c r="O154" s="32"/>
      <c r="P154" s="32"/>
      <c r="Q154" s="7"/>
    </row>
    <row r="155" spans="1:31" ht="23.1" customHeight="1" x14ac:dyDescent="0.15">
      <c r="D155" s="7"/>
      <c r="E155" s="7"/>
      <c r="F155" s="26"/>
      <c r="G155" s="10"/>
      <c r="H155" s="32"/>
      <c r="I155" s="32"/>
      <c r="J155" s="32"/>
      <c r="K155" s="32"/>
      <c r="L155" s="32"/>
      <c r="M155" s="32"/>
      <c r="N155" s="32"/>
      <c r="O155" s="32"/>
      <c r="P155" s="32"/>
      <c r="Q155" s="7"/>
    </row>
    <row r="156" spans="1:31" ht="23.1" customHeight="1" x14ac:dyDescent="0.15">
      <c r="D156" s="7"/>
      <c r="E156" s="7"/>
      <c r="F156" s="26"/>
      <c r="G156" s="10"/>
      <c r="H156" s="32"/>
      <c r="I156" s="32"/>
      <c r="J156" s="32"/>
      <c r="K156" s="32"/>
      <c r="L156" s="32"/>
      <c r="M156" s="32"/>
      <c r="N156" s="32"/>
      <c r="O156" s="32"/>
      <c r="P156" s="32"/>
      <c r="Q156" s="7"/>
    </row>
    <row r="157" spans="1:31" ht="23.1" customHeight="1" x14ac:dyDescent="0.15">
      <c r="D157" s="7"/>
      <c r="E157" s="7"/>
      <c r="F157" s="26"/>
      <c r="G157" s="10"/>
      <c r="H157" s="32"/>
      <c r="I157" s="32"/>
      <c r="J157" s="32"/>
      <c r="K157" s="32"/>
      <c r="L157" s="32"/>
      <c r="M157" s="32"/>
      <c r="N157" s="32"/>
      <c r="O157" s="32"/>
      <c r="P157" s="32"/>
      <c r="Q157" s="7"/>
    </row>
    <row r="158" spans="1:31" ht="23.1" customHeight="1" x14ac:dyDescent="0.15">
      <c r="D158" s="7"/>
      <c r="E158" s="7"/>
      <c r="F158" s="26"/>
      <c r="G158" s="10"/>
      <c r="H158" s="32"/>
      <c r="I158" s="32"/>
      <c r="J158" s="32"/>
      <c r="K158" s="32"/>
      <c r="L158" s="32"/>
      <c r="M158" s="32"/>
      <c r="N158" s="32"/>
      <c r="O158" s="32"/>
      <c r="P158" s="32"/>
      <c r="Q158" s="7"/>
    </row>
    <row r="159" spans="1:31" ht="23.1" customHeight="1" x14ac:dyDescent="0.15">
      <c r="B159" s="8" t="s">
        <v>308</v>
      </c>
      <c r="D159" s="7" t="s">
        <v>309</v>
      </c>
      <c r="E159" s="7"/>
      <c r="F159" s="26"/>
      <c r="G159" s="10"/>
      <c r="H159" s="32"/>
      <c r="I159" s="32"/>
      <c r="J159" s="32"/>
      <c r="K159" s="32"/>
      <c r="L159" s="32"/>
      <c r="M159" s="32"/>
      <c r="N159" s="32"/>
      <c r="O159" s="32"/>
      <c r="P159" s="32"/>
      <c r="Q159" s="7"/>
    </row>
    <row r="160" spans="1:31" ht="23.1" customHeight="1" x14ac:dyDescent="0.15">
      <c r="B160" s="8" t="s">
        <v>283</v>
      </c>
      <c r="D160" s="69" t="s">
        <v>393</v>
      </c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1"/>
    </row>
    <row r="161" spans="1:31" ht="23.1" customHeight="1" x14ac:dyDescent="0.15">
      <c r="A161" s="8" t="s">
        <v>353</v>
      </c>
      <c r="B161" s="8" t="s">
        <v>394</v>
      </c>
      <c r="C161" s="8" t="s">
        <v>258</v>
      </c>
      <c r="D161" s="7" t="s">
        <v>259</v>
      </c>
      <c r="E161" s="7" t="s">
        <v>260</v>
      </c>
      <c r="F161" s="26" t="s">
        <v>261</v>
      </c>
      <c r="G161" s="10">
        <v>1</v>
      </c>
      <c r="H161" s="32"/>
      <c r="I161" s="32"/>
      <c r="J161" s="32"/>
      <c r="K161" s="32"/>
      <c r="L161" s="32"/>
      <c r="M161" s="32"/>
      <c r="N161" s="32"/>
      <c r="O161" s="32"/>
      <c r="P161" s="32"/>
      <c r="Q161" s="7" t="s">
        <v>395</v>
      </c>
    </row>
    <row r="162" spans="1:31" ht="23.1" customHeight="1" x14ac:dyDescent="0.15">
      <c r="A162" s="8" t="s">
        <v>355</v>
      </c>
      <c r="B162" s="8" t="s">
        <v>394</v>
      </c>
      <c r="C162" s="8" t="s">
        <v>262</v>
      </c>
      <c r="D162" s="7" t="s">
        <v>263</v>
      </c>
      <c r="E162" s="7" t="s">
        <v>264</v>
      </c>
      <c r="F162" s="26" t="s">
        <v>261</v>
      </c>
      <c r="G162" s="10">
        <v>1</v>
      </c>
      <c r="H162" s="32"/>
      <c r="I162" s="32"/>
      <c r="J162" s="32"/>
      <c r="K162" s="32"/>
      <c r="L162" s="32"/>
      <c r="M162" s="32"/>
      <c r="N162" s="32"/>
      <c r="O162" s="32"/>
      <c r="P162" s="32"/>
      <c r="Q162" s="7" t="s">
        <v>395</v>
      </c>
    </row>
    <row r="163" spans="1:31" ht="23.1" customHeight="1" x14ac:dyDescent="0.15">
      <c r="A163" s="8" t="s">
        <v>356</v>
      </c>
      <c r="B163" s="8" t="s">
        <v>394</v>
      </c>
      <c r="C163" s="8" t="s">
        <v>265</v>
      </c>
      <c r="D163" s="7" t="s">
        <v>266</v>
      </c>
      <c r="E163" s="7" t="s">
        <v>267</v>
      </c>
      <c r="F163" s="26" t="s">
        <v>261</v>
      </c>
      <c r="G163" s="10">
        <v>1</v>
      </c>
      <c r="H163" s="32"/>
      <c r="I163" s="32"/>
      <c r="J163" s="32"/>
      <c r="K163" s="32"/>
      <c r="L163" s="32"/>
      <c r="M163" s="32"/>
      <c r="N163" s="32"/>
      <c r="O163" s="32"/>
      <c r="P163" s="32"/>
      <c r="Q163" s="7" t="s">
        <v>395</v>
      </c>
    </row>
    <row r="164" spans="1:31" ht="23.1" customHeight="1" x14ac:dyDescent="0.15">
      <c r="D164" s="7" t="s">
        <v>438</v>
      </c>
      <c r="E164" s="7" t="s">
        <v>439</v>
      </c>
      <c r="F164" s="26" t="s">
        <v>440</v>
      </c>
      <c r="G164" s="10">
        <v>1</v>
      </c>
      <c r="H164" s="32"/>
      <c r="I164" s="32"/>
      <c r="J164" s="32"/>
      <c r="K164" s="32"/>
      <c r="L164" s="32"/>
      <c r="M164" s="32"/>
      <c r="N164" s="32"/>
      <c r="O164" s="32"/>
      <c r="P164" s="32"/>
      <c r="Q164" s="7"/>
      <c r="AE164" s="29">
        <f>TRUNC(SUM(AE160:AE163))</f>
        <v>0</v>
      </c>
    </row>
    <row r="165" spans="1:31" ht="23.1" customHeight="1" x14ac:dyDescent="0.15">
      <c r="D165" s="7" t="s">
        <v>445</v>
      </c>
      <c r="E165" s="7"/>
      <c r="F165" s="26" t="s">
        <v>440</v>
      </c>
      <c r="G165" s="10">
        <v>1</v>
      </c>
      <c r="H165" s="32"/>
      <c r="I165" s="32"/>
      <c r="J165" s="32"/>
      <c r="K165" s="32"/>
      <c r="L165" s="32"/>
      <c r="M165" s="32"/>
      <c r="N165" s="32"/>
      <c r="O165" s="32"/>
      <c r="P165" s="32"/>
      <c r="Q165" s="7"/>
    </row>
    <row r="166" spans="1:31" ht="23.1" customHeight="1" x14ac:dyDescent="0.15">
      <c r="D166" s="7"/>
      <c r="E166" s="7"/>
      <c r="F166" s="26"/>
      <c r="G166" s="10"/>
      <c r="H166" s="32"/>
      <c r="I166" s="32">
        <f t="shared" ref="I161:I184" si="0">TRUNC(G166*H166)</f>
        <v>0</v>
      </c>
      <c r="J166" s="32"/>
      <c r="K166" s="32"/>
      <c r="L166" s="32">
        <f t="shared" ref="L161:L184" si="1">TRUNC(G166*K166)</f>
        <v>0</v>
      </c>
      <c r="M166" s="32"/>
      <c r="N166" s="32">
        <f t="shared" ref="N161:N184" si="2">TRUNC(G166*M166)</f>
        <v>0</v>
      </c>
      <c r="O166" s="32"/>
      <c r="P166" s="32">
        <f t="shared" ref="P161:P184" si="3">SUM(I166,L166,N166)</f>
        <v>0</v>
      </c>
      <c r="Q166" s="7"/>
    </row>
    <row r="167" spans="1:31" ht="23.1" customHeight="1" x14ac:dyDescent="0.15">
      <c r="D167" s="7"/>
      <c r="E167" s="7"/>
      <c r="F167" s="26"/>
      <c r="G167" s="10"/>
      <c r="H167" s="32"/>
      <c r="I167" s="32">
        <f t="shared" si="0"/>
        <v>0</v>
      </c>
      <c r="J167" s="32"/>
      <c r="K167" s="32"/>
      <c r="L167" s="32">
        <f t="shared" si="1"/>
        <v>0</v>
      </c>
      <c r="M167" s="32"/>
      <c r="N167" s="32">
        <f t="shared" si="2"/>
        <v>0</v>
      </c>
      <c r="O167" s="32"/>
      <c r="P167" s="32">
        <f t="shared" si="3"/>
        <v>0</v>
      </c>
      <c r="Q167" s="7"/>
    </row>
    <row r="168" spans="1:31" ht="23.1" customHeight="1" x14ac:dyDescent="0.15">
      <c r="D168" s="7"/>
      <c r="E168" s="7"/>
      <c r="F168" s="26"/>
      <c r="G168" s="10"/>
      <c r="H168" s="32"/>
      <c r="I168" s="32">
        <f t="shared" si="0"/>
        <v>0</v>
      </c>
      <c r="J168" s="32"/>
      <c r="K168" s="32"/>
      <c r="L168" s="32">
        <f t="shared" si="1"/>
        <v>0</v>
      </c>
      <c r="M168" s="32"/>
      <c r="N168" s="32">
        <f t="shared" si="2"/>
        <v>0</v>
      </c>
      <c r="O168" s="32"/>
      <c r="P168" s="32">
        <f t="shared" si="3"/>
        <v>0</v>
      </c>
      <c r="Q168" s="7"/>
    </row>
    <row r="169" spans="1:31" ht="23.1" customHeight="1" x14ac:dyDescent="0.15">
      <c r="D169" s="7"/>
      <c r="E169" s="7"/>
      <c r="F169" s="26"/>
      <c r="G169" s="10"/>
      <c r="H169" s="32"/>
      <c r="I169" s="32">
        <f t="shared" si="0"/>
        <v>0</v>
      </c>
      <c r="J169" s="32"/>
      <c r="K169" s="32"/>
      <c r="L169" s="32">
        <f t="shared" si="1"/>
        <v>0</v>
      </c>
      <c r="M169" s="32"/>
      <c r="N169" s="32">
        <f t="shared" si="2"/>
        <v>0</v>
      </c>
      <c r="O169" s="32"/>
      <c r="P169" s="32">
        <f t="shared" si="3"/>
        <v>0</v>
      </c>
      <c r="Q169" s="7"/>
    </row>
    <row r="170" spans="1:31" ht="23.1" customHeight="1" x14ac:dyDescent="0.15">
      <c r="D170" s="7"/>
      <c r="E170" s="7"/>
      <c r="F170" s="26"/>
      <c r="G170" s="10"/>
      <c r="H170" s="32"/>
      <c r="I170" s="32">
        <f t="shared" si="0"/>
        <v>0</v>
      </c>
      <c r="J170" s="32"/>
      <c r="K170" s="32"/>
      <c r="L170" s="32">
        <f t="shared" si="1"/>
        <v>0</v>
      </c>
      <c r="M170" s="32"/>
      <c r="N170" s="32">
        <f t="shared" si="2"/>
        <v>0</v>
      </c>
      <c r="O170" s="32"/>
      <c r="P170" s="32">
        <f t="shared" si="3"/>
        <v>0</v>
      </c>
      <c r="Q170" s="7"/>
    </row>
    <row r="171" spans="1:31" ht="23.1" customHeight="1" x14ac:dyDescent="0.15">
      <c r="D171" s="7"/>
      <c r="E171" s="7"/>
      <c r="F171" s="26"/>
      <c r="G171" s="10"/>
      <c r="H171" s="32"/>
      <c r="I171" s="32">
        <f t="shared" si="0"/>
        <v>0</v>
      </c>
      <c r="J171" s="32"/>
      <c r="K171" s="32"/>
      <c r="L171" s="32">
        <f t="shared" si="1"/>
        <v>0</v>
      </c>
      <c r="M171" s="32"/>
      <c r="N171" s="32">
        <f t="shared" si="2"/>
        <v>0</v>
      </c>
      <c r="O171" s="32"/>
      <c r="P171" s="32">
        <f t="shared" si="3"/>
        <v>0</v>
      </c>
      <c r="Q171" s="7"/>
    </row>
    <row r="172" spans="1:31" ht="23.1" customHeight="1" x14ac:dyDescent="0.15">
      <c r="D172" s="7"/>
      <c r="E172" s="7"/>
      <c r="F172" s="26"/>
      <c r="G172" s="10"/>
      <c r="H172" s="32"/>
      <c r="I172" s="32">
        <f t="shared" si="0"/>
        <v>0</v>
      </c>
      <c r="J172" s="32"/>
      <c r="K172" s="32"/>
      <c r="L172" s="32">
        <f t="shared" si="1"/>
        <v>0</v>
      </c>
      <c r="M172" s="32"/>
      <c r="N172" s="32">
        <f t="shared" si="2"/>
        <v>0</v>
      </c>
      <c r="O172" s="32"/>
      <c r="P172" s="32">
        <f t="shared" si="3"/>
        <v>0</v>
      </c>
      <c r="Q172" s="7"/>
    </row>
    <row r="173" spans="1:31" ht="23.1" customHeight="1" x14ac:dyDescent="0.15">
      <c r="D173" s="7"/>
      <c r="E173" s="7"/>
      <c r="F173" s="26"/>
      <c r="G173" s="10"/>
      <c r="H173" s="32"/>
      <c r="I173" s="32">
        <f t="shared" si="0"/>
        <v>0</v>
      </c>
      <c r="J173" s="32"/>
      <c r="K173" s="32"/>
      <c r="L173" s="32">
        <f t="shared" si="1"/>
        <v>0</v>
      </c>
      <c r="M173" s="32"/>
      <c r="N173" s="32">
        <f t="shared" si="2"/>
        <v>0</v>
      </c>
      <c r="O173" s="32"/>
      <c r="P173" s="32">
        <f t="shared" si="3"/>
        <v>0</v>
      </c>
      <c r="Q173" s="7"/>
    </row>
    <row r="174" spans="1:31" ht="23.1" customHeight="1" x14ac:dyDescent="0.15">
      <c r="D174" s="7"/>
      <c r="E174" s="7"/>
      <c r="F174" s="26"/>
      <c r="G174" s="10"/>
      <c r="H174" s="32"/>
      <c r="I174" s="32">
        <f t="shared" si="0"/>
        <v>0</v>
      </c>
      <c r="J174" s="32"/>
      <c r="K174" s="32"/>
      <c r="L174" s="32">
        <f t="shared" si="1"/>
        <v>0</v>
      </c>
      <c r="M174" s="32"/>
      <c r="N174" s="32">
        <f t="shared" si="2"/>
        <v>0</v>
      </c>
      <c r="O174" s="32"/>
      <c r="P174" s="32">
        <f t="shared" si="3"/>
        <v>0</v>
      </c>
      <c r="Q174" s="7"/>
    </row>
    <row r="175" spans="1:31" ht="23.1" customHeight="1" x14ac:dyDescent="0.15">
      <c r="D175" s="7"/>
      <c r="E175" s="7"/>
      <c r="F175" s="26"/>
      <c r="G175" s="10"/>
      <c r="H175" s="32"/>
      <c r="I175" s="32">
        <f t="shared" si="0"/>
        <v>0</v>
      </c>
      <c r="J175" s="32"/>
      <c r="K175" s="32"/>
      <c r="L175" s="32">
        <f t="shared" si="1"/>
        <v>0</v>
      </c>
      <c r="M175" s="32"/>
      <c r="N175" s="32">
        <f t="shared" si="2"/>
        <v>0</v>
      </c>
      <c r="O175" s="32"/>
      <c r="P175" s="32">
        <f t="shared" si="3"/>
        <v>0</v>
      </c>
      <c r="Q175" s="7"/>
    </row>
    <row r="176" spans="1:31" ht="23.1" customHeight="1" x14ac:dyDescent="0.15">
      <c r="D176" s="7"/>
      <c r="E176" s="7"/>
      <c r="F176" s="26"/>
      <c r="G176" s="10"/>
      <c r="H176" s="32"/>
      <c r="I176" s="32">
        <f t="shared" si="0"/>
        <v>0</v>
      </c>
      <c r="J176" s="32"/>
      <c r="K176" s="32"/>
      <c r="L176" s="32">
        <f t="shared" si="1"/>
        <v>0</v>
      </c>
      <c r="M176" s="32"/>
      <c r="N176" s="32">
        <f t="shared" si="2"/>
        <v>0</v>
      </c>
      <c r="O176" s="32"/>
      <c r="P176" s="32">
        <f t="shared" si="3"/>
        <v>0</v>
      </c>
      <c r="Q176" s="7"/>
    </row>
    <row r="177" spans="2:17" ht="23.1" customHeight="1" x14ac:dyDescent="0.15">
      <c r="D177" s="7"/>
      <c r="E177" s="7"/>
      <c r="F177" s="26"/>
      <c r="G177" s="10"/>
      <c r="H177" s="32"/>
      <c r="I177" s="32">
        <f t="shared" si="0"/>
        <v>0</v>
      </c>
      <c r="J177" s="32"/>
      <c r="K177" s="32"/>
      <c r="L177" s="32">
        <f t="shared" si="1"/>
        <v>0</v>
      </c>
      <c r="M177" s="32"/>
      <c r="N177" s="32">
        <f t="shared" si="2"/>
        <v>0</v>
      </c>
      <c r="O177" s="32"/>
      <c r="P177" s="32">
        <f t="shared" si="3"/>
        <v>0</v>
      </c>
      <c r="Q177" s="7"/>
    </row>
    <row r="178" spans="2:17" ht="23.1" customHeight="1" x14ac:dyDescent="0.15">
      <c r="D178" s="7"/>
      <c r="E178" s="7"/>
      <c r="F178" s="26"/>
      <c r="G178" s="10"/>
      <c r="H178" s="32"/>
      <c r="I178" s="32">
        <f t="shared" si="0"/>
        <v>0</v>
      </c>
      <c r="J178" s="32"/>
      <c r="K178" s="32"/>
      <c r="L178" s="32">
        <f t="shared" si="1"/>
        <v>0</v>
      </c>
      <c r="M178" s="32"/>
      <c r="N178" s="32">
        <f t="shared" si="2"/>
        <v>0</v>
      </c>
      <c r="O178" s="32"/>
      <c r="P178" s="32">
        <f t="shared" si="3"/>
        <v>0</v>
      </c>
      <c r="Q178" s="7"/>
    </row>
    <row r="179" spans="2:17" ht="23.1" customHeight="1" x14ac:dyDescent="0.15">
      <c r="D179" s="7"/>
      <c r="E179" s="7"/>
      <c r="F179" s="26"/>
      <c r="G179" s="10"/>
      <c r="H179" s="32"/>
      <c r="I179" s="32">
        <f t="shared" si="0"/>
        <v>0</v>
      </c>
      <c r="J179" s="32"/>
      <c r="K179" s="32"/>
      <c r="L179" s="32">
        <f t="shared" si="1"/>
        <v>0</v>
      </c>
      <c r="M179" s="32"/>
      <c r="N179" s="32">
        <f t="shared" si="2"/>
        <v>0</v>
      </c>
      <c r="O179" s="32"/>
      <c r="P179" s="32">
        <f t="shared" si="3"/>
        <v>0</v>
      </c>
      <c r="Q179" s="7"/>
    </row>
    <row r="180" spans="2:17" ht="23.1" customHeight="1" x14ac:dyDescent="0.15">
      <c r="D180" s="7"/>
      <c r="E180" s="7"/>
      <c r="F180" s="26"/>
      <c r="G180" s="10"/>
      <c r="H180" s="32"/>
      <c r="I180" s="32">
        <f t="shared" si="0"/>
        <v>0</v>
      </c>
      <c r="J180" s="32"/>
      <c r="K180" s="32"/>
      <c r="L180" s="32">
        <f t="shared" si="1"/>
        <v>0</v>
      </c>
      <c r="M180" s="32"/>
      <c r="N180" s="32">
        <f t="shared" si="2"/>
        <v>0</v>
      </c>
      <c r="O180" s="32"/>
      <c r="P180" s="32">
        <f t="shared" si="3"/>
        <v>0</v>
      </c>
      <c r="Q180" s="7"/>
    </row>
    <row r="181" spans="2:17" ht="23.1" customHeight="1" x14ac:dyDescent="0.15">
      <c r="D181" s="7"/>
      <c r="E181" s="7"/>
      <c r="F181" s="26"/>
      <c r="G181" s="10"/>
      <c r="H181" s="32"/>
      <c r="I181" s="32">
        <f t="shared" si="0"/>
        <v>0</v>
      </c>
      <c r="J181" s="32"/>
      <c r="K181" s="32"/>
      <c r="L181" s="32">
        <f t="shared" si="1"/>
        <v>0</v>
      </c>
      <c r="M181" s="32"/>
      <c r="N181" s="32">
        <f t="shared" si="2"/>
        <v>0</v>
      </c>
      <c r="O181" s="32"/>
      <c r="P181" s="32">
        <f t="shared" si="3"/>
        <v>0</v>
      </c>
      <c r="Q181" s="7"/>
    </row>
    <row r="182" spans="2:17" ht="23.1" customHeight="1" x14ac:dyDescent="0.15">
      <c r="D182" s="7"/>
      <c r="E182" s="7"/>
      <c r="F182" s="26"/>
      <c r="G182" s="10"/>
      <c r="H182" s="32"/>
      <c r="I182" s="32">
        <f t="shared" si="0"/>
        <v>0</v>
      </c>
      <c r="J182" s="32"/>
      <c r="K182" s="32"/>
      <c r="L182" s="32">
        <f t="shared" si="1"/>
        <v>0</v>
      </c>
      <c r="M182" s="32"/>
      <c r="N182" s="32">
        <f t="shared" si="2"/>
        <v>0</v>
      </c>
      <c r="O182" s="32"/>
      <c r="P182" s="32">
        <f t="shared" si="3"/>
        <v>0</v>
      </c>
      <c r="Q182" s="7"/>
    </row>
    <row r="183" spans="2:17" ht="23.1" customHeight="1" x14ac:dyDescent="0.15">
      <c r="D183" s="7"/>
      <c r="E183" s="7"/>
      <c r="F183" s="26"/>
      <c r="G183" s="10"/>
      <c r="H183" s="32"/>
      <c r="I183" s="32">
        <f t="shared" si="0"/>
        <v>0</v>
      </c>
      <c r="J183" s="32"/>
      <c r="K183" s="32"/>
      <c r="L183" s="32">
        <f t="shared" si="1"/>
        <v>0</v>
      </c>
      <c r="M183" s="32"/>
      <c r="N183" s="32">
        <f t="shared" si="2"/>
        <v>0</v>
      </c>
      <c r="O183" s="32"/>
      <c r="P183" s="32">
        <f t="shared" si="3"/>
        <v>0</v>
      </c>
      <c r="Q183" s="7"/>
    </row>
    <row r="184" spans="2:17" ht="23.1" customHeight="1" x14ac:dyDescent="0.15">
      <c r="D184" s="7"/>
      <c r="E184" s="7"/>
      <c r="F184" s="26"/>
      <c r="G184" s="10"/>
      <c r="H184" s="32"/>
      <c r="I184" s="32">
        <f t="shared" si="0"/>
        <v>0</v>
      </c>
      <c r="J184" s="32"/>
      <c r="K184" s="32"/>
      <c r="L184" s="32">
        <f t="shared" si="1"/>
        <v>0</v>
      </c>
      <c r="M184" s="32"/>
      <c r="N184" s="32">
        <f t="shared" si="2"/>
        <v>0</v>
      </c>
      <c r="O184" s="32"/>
      <c r="P184" s="32">
        <f t="shared" si="3"/>
        <v>0</v>
      </c>
      <c r="Q184" s="7"/>
    </row>
    <row r="185" spans="2:17" ht="23.1" customHeight="1" x14ac:dyDescent="0.15">
      <c r="B185" s="8" t="s">
        <v>308</v>
      </c>
      <c r="D185" s="7" t="s">
        <v>309</v>
      </c>
      <c r="E185" s="7"/>
      <c r="F185" s="26"/>
      <c r="G185" s="10"/>
      <c r="H185" s="32"/>
      <c r="I185" s="32">
        <f>TRUNC(SUM(I160:I184))</f>
        <v>0</v>
      </c>
      <c r="J185" s="32"/>
      <c r="K185" s="32"/>
      <c r="L185" s="32">
        <f>TRUNC(SUM(L160:L184))</f>
        <v>0</v>
      </c>
      <c r="M185" s="32"/>
      <c r="N185" s="32">
        <f>TRUNC(SUM(N160:N184))</f>
        <v>0</v>
      </c>
      <c r="O185" s="32"/>
      <c r="P185" s="32">
        <f>TRUNC(SUM(P160:P184))</f>
        <v>0</v>
      </c>
      <c r="Q185" s="7"/>
    </row>
  </sheetData>
  <mergeCells count="20">
    <mergeCell ref="A2:A3"/>
    <mergeCell ref="B2:B3"/>
    <mergeCell ref="C2:C3"/>
    <mergeCell ref="W1:Y1"/>
    <mergeCell ref="E2:E3"/>
    <mergeCell ref="D2:D3"/>
    <mergeCell ref="J2:L2"/>
    <mergeCell ref="M2:N2"/>
    <mergeCell ref="G2:G3"/>
    <mergeCell ref="H2:I2"/>
    <mergeCell ref="P2:P3"/>
    <mergeCell ref="F2:F3"/>
    <mergeCell ref="Q2:Q3"/>
    <mergeCell ref="D1:Q1"/>
    <mergeCell ref="D160:Q160"/>
    <mergeCell ref="D4:Q4"/>
    <mergeCell ref="D30:Q30"/>
    <mergeCell ref="D56:Q56"/>
    <mergeCell ref="D108:Q108"/>
    <mergeCell ref="D134:Q134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46"/>
  <sheetViews>
    <sheetView workbookViewId="0"/>
  </sheetViews>
  <sheetFormatPr defaultRowHeight="13.5" x14ac:dyDescent="0.15"/>
  <cols>
    <col min="1" max="1" width="36.109375" style="1" customWidth="1"/>
    <col min="2" max="2" width="15.109375" style="2" bestFit="1" customWidth="1"/>
    <col min="3" max="6" width="15.109375" style="2" customWidth="1"/>
    <col min="7" max="7" width="8.6640625" style="2" customWidth="1"/>
    <col min="8" max="8" width="8.77734375" style="2" customWidth="1"/>
    <col min="9" max="16384" width="8.88671875" style="2"/>
  </cols>
  <sheetData>
    <row r="1" spans="1:13" ht="14.25" thickBot="1" x14ac:dyDescent="0.2">
      <c r="A1" s="38" t="s">
        <v>3</v>
      </c>
      <c r="B1" s="39" t="s">
        <v>11</v>
      </c>
      <c r="C1" s="39" t="s">
        <v>9</v>
      </c>
      <c r="D1" s="39" t="s">
        <v>10</v>
      </c>
      <c r="E1" s="39" t="s">
        <v>57</v>
      </c>
      <c r="F1" s="40" t="s">
        <v>12</v>
      </c>
      <c r="H1" s="34"/>
    </row>
    <row r="2" spans="1:13" x14ac:dyDescent="0.15">
      <c r="A2" s="5" t="s">
        <v>13</v>
      </c>
      <c r="B2" s="31">
        <f>총괄표!I29</f>
        <v>0</v>
      </c>
      <c r="C2" s="31">
        <f>총괄표!L29</f>
        <v>0</v>
      </c>
      <c r="D2" s="31">
        <f>총괄표!N29</f>
        <v>0</v>
      </c>
      <c r="E2" s="31"/>
      <c r="F2" s="31">
        <f t="shared" ref="F2:F8" si="0">SUM(B2,C2,D2)</f>
        <v>0</v>
      </c>
    </row>
    <row r="3" spans="1:13" x14ac:dyDescent="0.15">
      <c r="A3" s="3" t="s">
        <v>404</v>
      </c>
      <c r="B3" s="32">
        <f>총괄표!I107</f>
        <v>0</v>
      </c>
      <c r="C3" s="32">
        <f>총괄표!L107</f>
        <v>0</v>
      </c>
      <c r="D3" s="32">
        <f>총괄표!N107</f>
        <v>0</v>
      </c>
      <c r="E3" s="32"/>
      <c r="F3" s="31">
        <f t="shared" si="0"/>
        <v>0</v>
      </c>
      <c r="H3" s="89" t="s">
        <v>117</v>
      </c>
      <c r="I3" s="90"/>
      <c r="J3" s="90"/>
      <c r="K3" s="90"/>
      <c r="L3" s="90"/>
      <c r="M3" s="91"/>
    </row>
    <row r="4" spans="1:13" x14ac:dyDescent="0.15">
      <c r="A4" s="3" t="s">
        <v>3</v>
      </c>
      <c r="B4" s="32"/>
      <c r="C4" s="32"/>
      <c r="D4" s="32"/>
      <c r="E4" s="32"/>
      <c r="F4" s="32">
        <f t="shared" si="0"/>
        <v>0</v>
      </c>
      <c r="H4" s="92"/>
      <c r="I4" s="93"/>
      <c r="J4" s="93"/>
      <c r="K4" s="93"/>
      <c r="L4" s="93"/>
      <c r="M4" s="94"/>
    </row>
    <row r="5" spans="1:13" x14ac:dyDescent="0.15">
      <c r="A5" s="3" t="s">
        <v>3</v>
      </c>
      <c r="B5" s="32"/>
      <c r="C5" s="32" t="s">
        <v>8</v>
      </c>
      <c r="D5" s="32"/>
      <c r="E5" s="32"/>
      <c r="F5" s="32">
        <f t="shared" si="0"/>
        <v>0</v>
      </c>
    </row>
    <row r="6" spans="1:13" x14ac:dyDescent="0.15">
      <c r="A6" s="3" t="s">
        <v>3</v>
      </c>
      <c r="B6" s="32"/>
      <c r="C6" s="32"/>
      <c r="D6" s="32"/>
      <c r="E6" s="32"/>
      <c r="F6" s="32">
        <f t="shared" si="0"/>
        <v>0</v>
      </c>
      <c r="H6" s="83" t="s">
        <v>118</v>
      </c>
      <c r="I6" s="84"/>
      <c r="J6" s="84"/>
      <c r="K6" s="84"/>
      <c r="L6" s="84"/>
      <c r="M6" s="85"/>
    </row>
    <row r="7" spans="1:13" x14ac:dyDescent="0.15">
      <c r="A7" s="3"/>
      <c r="B7" s="32"/>
      <c r="C7" s="32"/>
      <c r="D7" s="32"/>
      <c r="E7" s="32"/>
      <c r="F7" s="32">
        <f t="shared" si="0"/>
        <v>0</v>
      </c>
      <c r="H7" s="86"/>
      <c r="I7" s="87"/>
      <c r="J7" s="87"/>
      <c r="K7" s="87"/>
      <c r="L7" s="87"/>
      <c r="M7" s="88"/>
    </row>
    <row r="8" spans="1:13" x14ac:dyDescent="0.15">
      <c r="A8" s="3"/>
      <c r="B8" s="32"/>
      <c r="C8" s="32"/>
      <c r="D8" s="32"/>
      <c r="E8" s="32"/>
      <c r="F8" s="32">
        <f t="shared" si="0"/>
        <v>0</v>
      </c>
    </row>
    <row r="9" spans="1:13" ht="14.25" thickBot="1" x14ac:dyDescent="0.2">
      <c r="B9" s="42"/>
      <c r="C9" s="42"/>
      <c r="D9" s="42"/>
      <c r="E9" s="42"/>
      <c r="F9" s="42"/>
      <c r="H9" s="83" t="s">
        <v>119</v>
      </c>
      <c r="I9" s="84"/>
      <c r="J9" s="84"/>
      <c r="K9" s="84"/>
      <c r="L9" s="84"/>
      <c r="M9" s="85"/>
    </row>
    <row r="10" spans="1:13" ht="14.25" thickBot="1" x14ac:dyDescent="0.2">
      <c r="A10" s="38"/>
      <c r="B10" s="39" t="s">
        <v>15</v>
      </c>
      <c r="C10" s="39" t="s">
        <v>17</v>
      </c>
      <c r="D10" s="39" t="s">
        <v>73</v>
      </c>
      <c r="E10" s="39" t="s">
        <v>112</v>
      </c>
      <c r="F10" s="40"/>
      <c r="H10" s="86"/>
      <c r="I10" s="87"/>
      <c r="J10" s="87"/>
      <c r="K10" s="87"/>
      <c r="L10" s="87"/>
      <c r="M10" s="88"/>
    </row>
    <row r="11" spans="1:13" x14ac:dyDescent="0.15">
      <c r="A11" s="5" t="s">
        <v>113</v>
      </c>
      <c r="B11" s="24">
        <v>100</v>
      </c>
      <c r="C11" s="24">
        <v>1</v>
      </c>
      <c r="D11" s="24">
        <f>$B$11/100</f>
        <v>1</v>
      </c>
      <c r="E11" s="24"/>
      <c r="F11" s="24"/>
    </row>
    <row r="12" spans="1:13" x14ac:dyDescent="0.15">
      <c r="A12" s="3" t="s">
        <v>114</v>
      </c>
      <c r="B12" s="10">
        <v>100</v>
      </c>
      <c r="C12" s="10">
        <v>1</v>
      </c>
      <c r="D12" s="24">
        <f>$B$12/100</f>
        <v>1</v>
      </c>
      <c r="E12" s="10">
        <v>2</v>
      </c>
      <c r="F12" s="10"/>
      <c r="H12" s="83" t="s">
        <v>120</v>
      </c>
      <c r="I12" s="84"/>
      <c r="J12" s="84"/>
      <c r="K12" s="84"/>
      <c r="L12" s="84"/>
      <c r="M12" s="85"/>
    </row>
    <row r="13" spans="1:13" x14ac:dyDescent="0.15">
      <c r="A13" s="3" t="s">
        <v>115</v>
      </c>
      <c r="B13" s="10">
        <v>100</v>
      </c>
      <c r="C13" s="10">
        <v>1</v>
      </c>
      <c r="D13" s="24">
        <f>$B$13/100</f>
        <v>1</v>
      </c>
      <c r="E13" s="10">
        <v>5</v>
      </c>
      <c r="F13" s="10"/>
      <c r="H13" s="86"/>
      <c r="I13" s="87"/>
      <c r="J13" s="87"/>
      <c r="K13" s="87"/>
      <c r="L13" s="87"/>
      <c r="M13" s="88"/>
    </row>
    <row r="14" spans="1:13" x14ac:dyDescent="0.15">
      <c r="A14" s="3"/>
      <c r="B14" s="10"/>
      <c r="C14" s="10"/>
      <c r="D14" s="10"/>
      <c r="E14" s="10"/>
      <c r="F14" s="10"/>
    </row>
    <row r="15" spans="1:13" x14ac:dyDescent="0.15">
      <c r="A15" s="3"/>
      <c r="B15" s="10"/>
      <c r="C15" s="10"/>
      <c r="D15" s="10"/>
      <c r="E15" s="10"/>
      <c r="F15" s="10"/>
    </row>
    <row r="16" spans="1:13" x14ac:dyDescent="0.15">
      <c r="A16" s="3"/>
      <c r="B16" s="10"/>
      <c r="C16" s="10"/>
      <c r="D16" s="10"/>
      <c r="E16" s="10"/>
      <c r="F16" s="10"/>
    </row>
    <row r="17" spans="1:6" x14ac:dyDescent="0.15">
      <c r="A17" s="3"/>
      <c r="B17" s="10"/>
      <c r="C17" s="10"/>
      <c r="D17" s="10"/>
      <c r="E17" s="10"/>
      <c r="F17" s="10"/>
    </row>
    <row r="18" spans="1:6" x14ac:dyDescent="0.15">
      <c r="A18" s="3" t="s">
        <v>2</v>
      </c>
      <c r="B18" s="10"/>
      <c r="C18" s="10"/>
      <c r="D18" s="10"/>
      <c r="E18" s="10"/>
      <c r="F18" s="10"/>
    </row>
    <row r="19" spans="1:6" ht="14.25" thickBot="1" x14ac:dyDescent="0.2">
      <c r="A19" s="4" t="s">
        <v>8</v>
      </c>
      <c r="B19" s="41"/>
      <c r="C19" s="41"/>
      <c r="D19" s="41"/>
      <c r="E19" s="41"/>
      <c r="F19" s="41"/>
    </row>
    <row r="20" spans="1:6" ht="14.25" thickBot="1" x14ac:dyDescent="0.2">
      <c r="A20" s="38" t="s">
        <v>67</v>
      </c>
      <c r="B20" s="39" t="s">
        <v>15</v>
      </c>
      <c r="C20" s="39"/>
      <c r="D20" s="39" t="s">
        <v>73</v>
      </c>
      <c r="E20" s="39"/>
      <c r="F20" s="40"/>
    </row>
    <row r="21" spans="1:6" x14ac:dyDescent="0.15">
      <c r="A21" s="5" t="s">
        <v>68</v>
      </c>
      <c r="B21" s="24">
        <f>B11</f>
        <v>100</v>
      </c>
      <c r="C21" s="24"/>
      <c r="D21" s="24">
        <f>$B$21/100</f>
        <v>1</v>
      </c>
      <c r="E21" s="24"/>
      <c r="F21" s="24"/>
    </row>
    <row r="22" spans="1:6" x14ac:dyDescent="0.15">
      <c r="A22" s="3" t="s">
        <v>69</v>
      </c>
      <c r="B22" s="10">
        <f>B11</f>
        <v>100</v>
      </c>
      <c r="C22" s="24"/>
      <c r="D22" s="24">
        <f>$B$22/100</f>
        <v>1</v>
      </c>
      <c r="E22" s="10"/>
      <c r="F22" s="10"/>
    </row>
    <row r="23" spans="1:6" x14ac:dyDescent="0.15">
      <c r="A23" s="3" t="s">
        <v>72</v>
      </c>
      <c r="B23" s="10">
        <f>B11</f>
        <v>100</v>
      </c>
      <c r="C23" s="24"/>
      <c r="D23" s="24">
        <f>$B$23/100</f>
        <v>1</v>
      </c>
      <c r="E23" s="10"/>
      <c r="F23" s="10"/>
    </row>
    <row r="24" spans="1:6" x14ac:dyDescent="0.15">
      <c r="A24" s="3" t="s">
        <v>70</v>
      </c>
      <c r="B24" s="10">
        <f>B11</f>
        <v>100</v>
      </c>
      <c r="C24" s="24"/>
      <c r="D24" s="24">
        <f>$B$24/100</f>
        <v>1</v>
      </c>
      <c r="E24" s="10"/>
      <c r="F24" s="10"/>
    </row>
    <row r="25" spans="1:6" x14ac:dyDescent="0.15">
      <c r="A25" s="3" t="s">
        <v>71</v>
      </c>
      <c r="B25" s="10">
        <f>B11</f>
        <v>100</v>
      </c>
      <c r="C25" s="24"/>
      <c r="D25" s="24">
        <f>$B$25/100</f>
        <v>1</v>
      </c>
      <c r="E25" s="10"/>
      <c r="F25" s="10"/>
    </row>
    <row r="26" spans="1:6" x14ac:dyDescent="0.15">
      <c r="A26" s="3"/>
      <c r="B26" s="10"/>
      <c r="C26" s="10"/>
      <c r="D26" s="10"/>
      <c r="E26" s="10"/>
      <c r="F26" s="10"/>
    </row>
    <row r="27" spans="1:6" x14ac:dyDescent="0.15">
      <c r="A27" s="3"/>
      <c r="B27" s="10"/>
      <c r="C27" s="10"/>
      <c r="D27" s="10"/>
      <c r="E27" s="10"/>
      <c r="F27" s="10"/>
    </row>
    <row r="28" spans="1:6" x14ac:dyDescent="0.15">
      <c r="A28" s="3"/>
      <c r="B28" s="10"/>
      <c r="C28" s="10"/>
      <c r="D28" s="10"/>
      <c r="E28" s="10"/>
      <c r="F28" s="10"/>
    </row>
    <row r="29" spans="1:6" ht="14.25" customHeight="1" thickBot="1" x14ac:dyDescent="0.2">
      <c r="A29" s="4"/>
      <c r="B29" s="41"/>
      <c r="C29" s="41"/>
      <c r="D29" s="41"/>
      <c r="E29" s="41"/>
      <c r="F29" s="41"/>
    </row>
    <row r="30" spans="1:6" ht="14.25" customHeight="1" thickBot="1" x14ac:dyDescent="0.2">
      <c r="A30" s="38" t="s">
        <v>105</v>
      </c>
      <c r="B30" s="39" t="s">
        <v>106</v>
      </c>
      <c r="C30" s="39" t="s">
        <v>107</v>
      </c>
      <c r="D30" s="39" t="s">
        <v>108</v>
      </c>
      <c r="E30" s="39"/>
      <c r="F30" s="40"/>
    </row>
    <row r="31" spans="1:6" x14ac:dyDescent="0.15">
      <c r="A31" s="5" t="s">
        <v>109</v>
      </c>
      <c r="B31" s="24">
        <v>15</v>
      </c>
      <c r="C31" s="24">
        <v>15</v>
      </c>
      <c r="D31" s="24">
        <v>20</v>
      </c>
      <c r="E31" s="24"/>
      <c r="F31" s="24"/>
    </row>
    <row r="32" spans="1:6" x14ac:dyDescent="0.15">
      <c r="A32" s="5" t="s">
        <v>104</v>
      </c>
      <c r="B32" s="10">
        <v>40</v>
      </c>
      <c r="C32" s="10">
        <v>40</v>
      </c>
      <c r="D32" s="10">
        <v>40</v>
      </c>
      <c r="E32" s="10"/>
      <c r="F32" s="10"/>
    </row>
    <row r="33" spans="1:13" x14ac:dyDescent="0.15">
      <c r="A33" s="3" t="s">
        <v>18</v>
      </c>
      <c r="B33" s="10">
        <v>2</v>
      </c>
      <c r="C33" s="10"/>
      <c r="D33" s="10"/>
      <c r="E33" s="10"/>
      <c r="F33" s="10"/>
      <c r="H33" s="83" t="s">
        <v>433</v>
      </c>
      <c r="I33" s="84"/>
      <c r="J33" s="84"/>
      <c r="K33" s="84"/>
      <c r="L33" s="84"/>
      <c r="M33" s="85"/>
    </row>
    <row r="34" spans="1:13" x14ac:dyDescent="0.15">
      <c r="A34" s="3" t="s">
        <v>19</v>
      </c>
      <c r="B34" s="10"/>
      <c r="C34" s="10"/>
      <c r="D34" s="10"/>
      <c r="E34" s="10"/>
      <c r="F34" s="10"/>
      <c r="H34" s="86"/>
      <c r="I34" s="87"/>
      <c r="J34" s="87"/>
      <c r="K34" s="87"/>
      <c r="L34" s="87"/>
      <c r="M34" s="88"/>
    </row>
    <row r="35" spans="1:13" x14ac:dyDescent="0.15">
      <c r="A35" s="3" t="s">
        <v>20</v>
      </c>
      <c r="B35" s="10">
        <v>2</v>
      </c>
      <c r="C35" s="10"/>
      <c r="D35" s="10"/>
      <c r="E35" s="10"/>
      <c r="F35" s="10"/>
    </row>
    <row r="36" spans="1:13" x14ac:dyDescent="0.15">
      <c r="A36" s="3" t="s">
        <v>21</v>
      </c>
      <c r="B36" s="10">
        <v>3</v>
      </c>
      <c r="C36" s="10"/>
      <c r="D36" s="10"/>
      <c r="E36" s="10"/>
      <c r="F36" s="10"/>
    </row>
    <row r="37" spans="1:13" x14ac:dyDescent="0.15">
      <c r="A37" s="3"/>
      <c r="B37" s="10"/>
      <c r="C37" s="10"/>
      <c r="D37" s="10"/>
      <c r="E37" s="10"/>
      <c r="F37" s="10"/>
    </row>
    <row r="38" spans="1:13" x14ac:dyDescent="0.15">
      <c r="A38" s="3"/>
      <c r="B38" s="10"/>
      <c r="C38" s="10"/>
      <c r="D38" s="10"/>
      <c r="E38" s="10"/>
      <c r="F38" s="10"/>
    </row>
    <row r="39" spans="1:13" ht="14.25" thickBot="1" x14ac:dyDescent="0.2">
      <c r="A39" s="4"/>
      <c r="B39" s="41"/>
      <c r="C39" s="41"/>
      <c r="D39" s="41"/>
      <c r="E39" s="41"/>
      <c r="F39" s="41"/>
    </row>
    <row r="40" spans="1:13" ht="14.25" thickBot="1" x14ac:dyDescent="0.2">
      <c r="A40" s="38" t="s">
        <v>14</v>
      </c>
      <c r="B40" s="39" t="s">
        <v>15</v>
      </c>
      <c r="C40" s="39" t="s">
        <v>16</v>
      </c>
      <c r="D40" s="39"/>
      <c r="E40" s="39"/>
      <c r="F40" s="40"/>
    </row>
    <row r="41" spans="1:13" x14ac:dyDescent="0.15">
      <c r="A41" s="1" t="s">
        <v>121</v>
      </c>
      <c r="B41" s="2">
        <v>100</v>
      </c>
      <c r="C41" s="2">
        <v>0</v>
      </c>
    </row>
    <row r="42" spans="1:13" x14ac:dyDescent="0.15">
      <c r="A42" s="1" t="s">
        <v>122</v>
      </c>
      <c r="B42" s="2">
        <v>100</v>
      </c>
      <c r="C42" s="2">
        <v>0</v>
      </c>
    </row>
    <row r="43" spans="1:13" x14ac:dyDescent="0.15">
      <c r="A43" s="1" t="s">
        <v>123</v>
      </c>
      <c r="B43" s="2">
        <v>100</v>
      </c>
      <c r="C43" s="2">
        <v>0</v>
      </c>
    </row>
    <row r="44" spans="1:13" x14ac:dyDescent="0.15">
      <c r="A44" s="1" t="s">
        <v>124</v>
      </c>
      <c r="B44" s="2">
        <v>100</v>
      </c>
      <c r="C44" s="2">
        <v>0</v>
      </c>
    </row>
    <row r="45" spans="1:13" x14ac:dyDescent="0.15">
      <c r="A45" s="1" t="s">
        <v>125</v>
      </c>
      <c r="B45" s="2">
        <v>100</v>
      </c>
      <c r="C45" s="2">
        <v>0</v>
      </c>
    </row>
    <row r="46" spans="1:13" x14ac:dyDescent="0.15">
      <c r="A46" s="1" t="s">
        <v>126</v>
      </c>
      <c r="B46" s="2">
        <v>100</v>
      </c>
      <c r="C46" s="2">
        <v>3</v>
      </c>
    </row>
  </sheetData>
  <mergeCells count="5">
    <mergeCell ref="H33:M34"/>
    <mergeCell ref="H3:M4"/>
    <mergeCell ref="H6:M7"/>
    <mergeCell ref="H9:M10"/>
    <mergeCell ref="H12:M13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34"/>
  <sheetViews>
    <sheetView workbookViewId="0"/>
  </sheetViews>
  <sheetFormatPr defaultRowHeight="18.95" customHeight="1" x14ac:dyDescent="0.15"/>
  <cols>
    <col min="1" max="1" width="4.6640625" style="28" customWidth="1"/>
    <col min="2" max="2" width="73" customWidth="1"/>
  </cols>
  <sheetData>
    <row r="1" spans="1:2" ht="20.25" x14ac:dyDescent="0.25">
      <c r="B1" s="27" t="s">
        <v>45</v>
      </c>
    </row>
    <row r="2" spans="1:2" ht="18.95" customHeight="1" x14ac:dyDescent="0.15">
      <c r="A2" s="28" t="s">
        <v>43</v>
      </c>
      <c r="B2" t="s">
        <v>80</v>
      </c>
    </row>
    <row r="3" spans="1:2" ht="18.95" customHeight="1" x14ac:dyDescent="0.15">
      <c r="B3" t="s">
        <v>81</v>
      </c>
    </row>
    <row r="4" spans="1:2" ht="18.95" customHeight="1" x14ac:dyDescent="0.15">
      <c r="A4" s="28" t="s">
        <v>48</v>
      </c>
      <c r="B4" t="s">
        <v>82</v>
      </c>
    </row>
    <row r="5" spans="1:2" ht="18.95" customHeight="1" x14ac:dyDescent="0.15">
      <c r="B5" t="s">
        <v>83</v>
      </c>
    </row>
    <row r="6" spans="1:2" ht="18.95" customHeight="1" x14ac:dyDescent="0.15">
      <c r="A6" s="28" t="s">
        <v>44</v>
      </c>
      <c r="B6" t="s">
        <v>84</v>
      </c>
    </row>
    <row r="7" spans="1:2" ht="18.95" customHeight="1" x14ac:dyDescent="0.15">
      <c r="A7" s="28" t="s">
        <v>46</v>
      </c>
      <c r="B7" t="s">
        <v>85</v>
      </c>
    </row>
    <row r="8" spans="1:2" ht="18.95" customHeight="1" x14ac:dyDescent="0.15">
      <c r="B8" t="s">
        <v>47</v>
      </c>
    </row>
    <row r="9" spans="1:2" ht="18.95" customHeight="1" x14ac:dyDescent="0.15">
      <c r="B9" t="s">
        <v>86</v>
      </c>
    </row>
    <row r="10" spans="1:2" ht="18.95" customHeight="1" x14ac:dyDescent="0.15">
      <c r="B10" t="s">
        <v>87</v>
      </c>
    </row>
    <row r="11" spans="1:2" ht="18.95" customHeight="1" x14ac:dyDescent="0.15">
      <c r="A11" s="28" t="s">
        <v>2</v>
      </c>
      <c r="B11" t="s">
        <v>88</v>
      </c>
    </row>
    <row r="12" spans="1:2" ht="18.95" customHeight="1" x14ac:dyDescent="0.15">
      <c r="A12" s="28" t="s">
        <v>49</v>
      </c>
      <c r="B12" t="s">
        <v>89</v>
      </c>
    </row>
    <row r="13" spans="1:2" ht="18.95" customHeight="1" x14ac:dyDescent="0.15">
      <c r="B13" t="s">
        <v>90</v>
      </c>
    </row>
    <row r="14" spans="1:2" ht="18.95" customHeight="1" x14ac:dyDescent="0.15">
      <c r="B14" t="s">
        <v>91</v>
      </c>
    </row>
    <row r="15" spans="1:2" ht="18.95" customHeight="1" x14ac:dyDescent="0.15">
      <c r="B15" t="s">
        <v>92</v>
      </c>
    </row>
    <row r="16" spans="1:2" ht="18.95" customHeight="1" x14ac:dyDescent="0.15">
      <c r="B16" t="s">
        <v>51</v>
      </c>
    </row>
    <row r="17" spans="1:2" ht="18.95" customHeight="1" x14ac:dyDescent="0.15">
      <c r="A17" s="28" t="s">
        <v>50</v>
      </c>
      <c r="B17" t="s">
        <v>93</v>
      </c>
    </row>
    <row r="18" spans="1:2" ht="18.95" customHeight="1" x14ac:dyDescent="0.15">
      <c r="A18" s="28" t="s">
        <v>94</v>
      </c>
      <c r="B18" s="43" t="s">
        <v>95</v>
      </c>
    </row>
    <row r="19" spans="1:2" ht="18.95" customHeight="1" x14ac:dyDescent="0.15">
      <c r="A19" s="28" t="s">
        <v>96</v>
      </c>
      <c r="B19" t="s">
        <v>97</v>
      </c>
    </row>
    <row r="20" spans="1:2" ht="18.95" customHeight="1" x14ac:dyDescent="0.15">
      <c r="A20" s="28" t="s">
        <v>101</v>
      </c>
      <c r="B20" t="s">
        <v>102</v>
      </c>
    </row>
    <row r="21" spans="1:2" ht="18.95" customHeight="1" x14ac:dyDescent="0.15">
      <c r="A21" s="28" t="s">
        <v>103</v>
      </c>
      <c r="B21" t="s">
        <v>98</v>
      </c>
    </row>
    <row r="33" spans="2:2" ht="18.95" customHeight="1" x14ac:dyDescent="0.15">
      <c r="B33" t="s">
        <v>99</v>
      </c>
    </row>
    <row r="34" spans="2:2" ht="18.95" customHeight="1" x14ac:dyDescent="0.15">
      <c r="B34" t="s">
        <v>100</v>
      </c>
    </row>
  </sheetData>
  <phoneticPr fontId="2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</vt:lpstr>
      <vt:lpstr>총괄표</vt:lpstr>
      <vt:lpstr>내역서</vt:lpstr>
      <vt:lpstr>옵션</vt:lpstr>
      <vt:lpstr>사용설명</vt:lpstr>
      <vt:lpstr>내역서!Print_Area</vt:lpstr>
      <vt:lpstr>원가!Print_Area</vt:lpstr>
      <vt:lpstr>총괄표!Print_Area</vt:lpstr>
      <vt:lpstr>내역서!Print_Titles</vt:lpstr>
      <vt:lpstr>총괄표!Print_Titles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user</cp:lastModifiedBy>
  <cp:lastPrinted>2012-05-12T23:39:48Z</cp:lastPrinted>
  <dcterms:created xsi:type="dcterms:W3CDTF">2002-09-09T02:35:17Z</dcterms:created>
  <dcterms:modified xsi:type="dcterms:W3CDTF">2026-10-07T07:25:20Z</dcterms:modified>
</cp:coreProperties>
</file>