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3.0" lowestEdited="13.0" rupBuild="0.1408"/>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D:\김진선(2026.01.01~)\4. 학교공사\동성중\2026\특교 체육관(펜싱장) 전면보수\05 공사발주\"/>
    </mc:Choice>
  </mc:AlternateContent>
  <x:bookViews>
    <x:workbookView xWindow="0" yWindow="0" windowWidth="28545" windowHeight="11325" tabRatio="860"/>
  </x:bookViews>
  <x:sheets>
    <x:sheet name="1. 공사기간 산출표(총괄표)" sheetId="1" r:id="rId4"/>
    <x:sheet name="2. 작업일수" sheetId="2" r:id="rId5"/>
    <x:sheet name="3. 비작업일수" sheetId="3" r:id="rId6"/>
    <x:sheet name="표준공기산정공식" sheetId="4" state="hidden" r:id="rId7"/>
    <x:sheet name="4. 법정 공휴일수" sheetId="5" r:id="rId8"/>
    <x:sheet name="5. 산정기준" sheetId="6" r:id="rId9"/>
    <x:sheet name="표4" sheetId="7" state="hidden" r:id="rId10"/>
  </x:sheets>
  <x:definedNames>
    <x:definedName name="_Fill" localSheetId="5" hidden="1">#REF!</x:definedName>
    <x:definedName name="_Fill" localSheetId="3" hidden="1">#REF!</x:definedName>
    <x:definedName name="_Fill" hidden="1">#REF!</x:definedName>
    <x:definedName name="_Key1" localSheetId="5" hidden="1">#REF!</x:definedName>
    <x:definedName name="_Key1" localSheetId="3" hidden="1">#REF!</x:definedName>
    <x:definedName name="_Key1" hidden="1">#REF!</x:definedName>
    <x:definedName name="_Key2" localSheetId="5" hidden="1">#REF!</x:definedName>
    <x:definedName name="_Key2" localSheetId="3" hidden="1">#REF!</x:definedName>
    <x:definedName name="_Key2" hidden="1">#REF!</x:definedName>
    <x:definedName name="_Order1" hidden="1">255</x:definedName>
    <x:definedName name="_Order2" hidden="1">255</x:definedName>
    <x:definedName name="_Sort" localSheetId="5" hidden="1">#REF!</x:definedName>
    <x:definedName name="_Sort" localSheetId="3" hidden="1">#REF!</x:definedName>
    <x:definedName name="_Sort" hidden="1">#REF!</x:definedName>
    <x:definedName name="_xlnm.Database">#REF!</x:definedName>
    <x:definedName name="DDD" localSheetId="5" hidden="1">#REF!</x:definedName>
    <x:definedName name="DDD" localSheetId="3" hidden="1">#REF!</x:definedName>
    <x:definedName name="DDD" hidden="1">#REF!</x:definedName>
    <x:definedName name="m" localSheetId="5" hidden="1">#REF!</x:definedName>
    <x:definedName name="m" localSheetId="3" hidden="1">#REF!</x:definedName>
    <x:definedName name="m" hidden="1">#REF!</x:definedName>
    <x:definedName name="_xlnm.Recorder">#REF!</x:definedName>
    <x:definedName name="ㄴㄴㄴ" localSheetId="5" hidden="1">#REF!</x:definedName>
    <x:definedName name="ㄴㄴㄴ" localSheetId="3" hidden="1">#REF!</x:definedName>
    <x:definedName name="ㄴㄴㄴ" hidden="1">#REF!</x:definedName>
    <x:definedName name="ㄴㄴㄴㄴ" localSheetId="5" hidden="1">#REF!</x:definedName>
    <x:definedName name="ㄴㄴㄴㄴ" localSheetId="3" hidden="1">#REF!</x:definedName>
    <x:definedName name="ㄴㄴㄴㄴ" hidden="1">#REF!</x:definedName>
    <x:definedName name="ㄷㄷ" localSheetId="5" hidden="1">#REF!</x:definedName>
    <x:definedName name="ㄷㄷ" localSheetId="3" hidden="1">#REF!</x:definedName>
    <x:definedName name="ㄷㄷ" hidden="1">#REF!</x:definedName>
    <x:definedName name="ㅁㅁ" localSheetId="5" hidden="1">#REF!</x:definedName>
    <x:definedName name="ㅁㅁ" localSheetId="3" hidden="1">#REF!</x:definedName>
    <x:definedName name="ㅁㅁ" hidden="1">#REF!</x:definedName>
    <x:definedName name="ㅇㄹㅇㄹ" localSheetId="5" hidden="1">#REF!</x:definedName>
    <x:definedName name="ㅇㄹㅇㄹ" localSheetId="3" hidden="1">#REF!</x:definedName>
    <x:definedName name="ㅇㄹㅇㄹ" hidden="1">#REF!</x:definedName>
    <x:definedName name="ㅇㅇㄹ" localSheetId="5" hidden="1">#REF!</x:definedName>
    <x:definedName name="ㅇㅇㄹ" localSheetId="3" hidden="1">#REF!</x:definedName>
    <x:definedName name="ㅇㅇㄹ" hidden="1">#REF!</x:definedName>
    <x:definedName name="ㅇㅇㅇ" localSheetId="5" hidden="1">#REF!</x:definedName>
    <x:definedName name="ㅇㅇㅇ" localSheetId="3" hidden="1">#REF!</x:definedName>
    <x:definedName name="ㅇㅇㅇ" hidden="1">#REF!</x:definedName>
    <x:definedName name="_xlnm.Print_Area">#REF!</x:definedName>
    <x:definedName name="_xlnm.Print_Area" localSheetId="0">'1. 공사기간 산출표(총괄표)'!$A$1:$G$26</x:definedName>
    <x:definedName name="_xlnm.Print_Area" localSheetId="1">'2. 작업일수'!$A$1:$J$31</x:definedName>
    <x:definedName name="_xlnm.Print_Area" localSheetId="2">'3. 비작업일수'!$A$1:$L$47</x:definedName>
    <x:definedName name="_xlnm.Print_Area" localSheetId="3">표준공기산정공식!$A$1:$E$9</x:definedName>
    <x:definedName name="_xlnm.Print_Area" localSheetId="4">'4. 법정 공휴일수'!$A$1:$O$23</x:definedName>
    <x:definedName name="_xlnm.Print_Titles">#REF!</x:definedName>
  </x:definedNames>
  <x:calcPr xmlns:mc="http://schemas.openxmlformats.org/markup-compatibility/2006" xmlns:hs="http://schemas.haansoft.com/office/spreadsheet/8.0" iterate="1"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<x:sst xmlns:r="http://schemas.openxmlformats.org/officeDocument/2006/relationships" xmlns:c="http://schemas.openxmlformats.org/drawingml/2006/chart" xmlns:x="http://schemas.openxmlformats.org/spreadsheetml/2006/main" count="376" uniqueCount="232">
  <x:si>
    <x:t xml:space="preserve">총공사비는 추정금액(추정가격에 부가가치세와 관급자재비를 합한 금액)을 말한다. 장기계속공사의 경우 「국가를 당사자로 하는 계약에 관한 법률 시행령」제8조제2항 및 「지방자치단체를 당사자로 하는 계약에 관한 법률 시행령」제9조제2항의 규정에 따른 총공사금액을 적용한다. </x:t>
  </x:si>
  <x:si>
    <x:t>토목</x:t>
  </x:si>
  <x:si>
    <x:t>비고</x:t>
  </x:si>
  <x:si>
    <x:t>C</x:t>
  </x:si>
  <x:si>
    <x:t>구분</x:t>
  </x:si>
  <x:si>
    <x:t>비 고</x:t>
  </x:si>
  <x:si>
    <x:t xml:space="preserve"> </x:t>
  </x:si>
  <x:si>
    <x:t>A</x:t>
  </x:si>
  <x:si>
    <x:t>B</x:t>
  </x:si>
  <x:si>
    <x:t>개월</x:t>
  </x:si>
  <x:si>
    <x:t>1층</x:t>
  </x:si>
  <x:si>
    <x:t>11월</x:t>
  </x:si>
  <x:si>
    <x:t>터파기</x:t>
  </x:si>
  <x:si>
    <x:t>지하층</x:t>
  </x:si>
  <x:si>
    <x:t>10월</x:t>
  </x:si>
  <x:si>
    <x:t>7월</x:t>
  </x:si>
  <x:si>
    <x:t>하수도</x:t>
  </x:si>
  <x:si>
    <x:t>골조</x:t>
  </x:si>
  <x:si>
    <x:t>시설물</x:t>
  </x:si>
  <x:si>
    <x:t>4월</x:t>
  </x:si>
  <x:si>
    <x:t>No.</x:t>
  </x:si>
  <x:si>
    <x:t>2층</x:t>
  </x:si>
  <x:si>
    <x:t>층수</x:t>
  </x:si>
  <x:si>
    <x:t>5월</x:t>
  </x:si>
  <x:si>
    <x:t>주공정</x:t>
  </x:si>
  <x:si>
    <x:t>G</x:t>
  </x:si>
  <x:si>
    <x:t>규모</x:t>
  </x:si>
  <x:si>
    <x:t>6월</x:t>
  </x:si>
  <x:si>
    <x:t>도로</x:t>
  </x:si>
  <x:si>
    <x:t>조정값</x:t>
  </x:si>
  <x:si>
    <x:t>층당</x:t>
  </x:si>
  <x:si>
    <x:t>9월</x:t>
  </x:si>
  <x:si>
    <x:t>8월</x:t>
  </x:si>
  <x:si>
    <x:t>지상층</x:t>
  </x:si>
  <x:si>
    <x:t>번호</x:t>
  </x:si>
  <x:si>
    <x:t xml:space="preserve">  </x:t>
  </x:si>
  <x:si>
    <x:t>계</x:t>
  </x:si>
  <x:si>
    <x:t>12월</x:t>
  </x:si>
  <x:si>
    <x:t>기준</x:t>
  </x:si>
  <x:si>
    <x:t>구 분</x:t>
  </x:si>
  <x:si>
    <x:t>흙막이</x:t>
  </x:si>
  <x:si>
    <x:t>지붕</x:t>
  </x:si>
  <x:si>
    <x:t>합 계</x:t>
  </x:si>
  <x:si>
    <x:t>상수도</x:t>
  </x:si>
  <x:si>
    <x:t>일수</x:t>
  </x:si>
  <x:si>
    <x:t>동성중 체육관(펜싱장) 전면 보수공사</x:t>
  </x:si>
  <x:si>
    <x:t xml:space="preserve"> 4. 법정 공휴일수(2021-2030년)</x:t>
  </x:si>
  <x:si>
    <x:t>ln(L)-1.474·BL+0.052·C</x:t>
  </x:si>
  <x:si>
    <x:t xml:space="preserve"> → 층당 1입력("예시" 5층= 5입력)</x:t>
  </x:si>
  <x:si>
    <x:t xml:space="preserve"> 3.  공사기간(비작업일수) 산정(예시)</x:t>
  </x:si>
  <x:si>
    <x:t xml:space="preserve"> ※ 설계자 공사기간 산정자료 별도 첨부</x:t>
  </x:si>
  <x:si>
    <x:t>2.  공사기간(작업일수) 산정(예시)</x:t>
  </x:si>
  <x:si>
    <x:t>제9조(기후여건으로 인한 비작업일수)</x:t>
  </x:si>
  <x:si>
    <x:t>제11조(정리기간 산정), 시운전 포함</x:t>
  </x:si>
  <x:si>
    <x:t>합계</x:t>
  </x:si>
  <x:si>
    <x:t>소계</x:t>
  </x:si>
  <x:si>
    <x:t>건축</x:t>
  </x:si>
  <x:si>
    <x:t>총공사비</x:t>
  </x:si>
  <x:si>
    <x:t>철도(궤도)</x:t>
  </x:si>
  <x:si>
    <x:t>○ 2028년</x:t>
  </x:si>
  <x:si>
    <x:t>2029년</x:t>
  </x:si>
  <x:si>
    <x:t>골조공사</x:t>
  </x:si>
  <x:si>
    <x:t>산정공식</x:t>
  </x:si>
  <x:si>
    <x:t>2024년</x:t>
  </x:si>
  <x:si>
    <x:t>2027년</x:t>
  </x:si>
  <x:si>
    <x:t>2021년</x:t>
  </x:si>
  <x:si>
    <x:t>2023년</x:t>
  </x:si>
  <x:si>
    <x:t>※작성요령</x:t>
  </x:si>
  <x:si>
    <x:t>2025년</x:t>
  </x:si>
  <x:si>
    <x:t>준비기간</x:t>
  </x:si>
  <x:si>
    <x:t>비작업일수</x:t>
  </x:si>
  <x:si>
    <x:t>가압장 개수</x:t>
  </x:si>
  <x:si>
    <x:t>지하1층당</x:t>
  </x:si>
  <x:si>
    <x:t>마감공사</x:t>
  </x:si>
  <x:si>
    <x:t>기준(일)</x:t>
  </x:si>
  <x:si>
    <x:t>2층이상</x:t>
  </x:si>
  <x:si>
    <x:t>파일기초</x:t>
  </x:si>
  <x:si>
    <x:t>2030년</x:t>
  </x:si>
  <x:si>
    <x:t>착공 등</x:t>
  </x:si>
  <x:si>
    <x:t>체육시설</x:t>
  </x:si>
  <x:si>
    <x:t>공동주택</x:t>
  </x:si>
  <x:si>
    <x:t>공사기간(일)</x:t>
  </x:si>
  <x:si>
    <x:t>2028년</x:t>
  </x:si>
  <x:si>
    <x:t>지
하
층</x:t>
  </x:si>
  <x:si>
    <x:t>· 11일</x:t>
  </x:si>
  <x:si>
    <x:t>○ 2026년</x:t>
  </x:si>
  <x:si>
    <x:t>○ 2027년</x:t>
  </x:si>
  <x:si>
    <x:t>공사준비</x:t>
  </x:si>
  <x:si>
    <x:t>(토공+교량)</x:t>
  </x:si>
  <x:si>
    <x:t>작업일수</x:t>
  </x:si>
  <x:si>
    <x:t>변수 정의</x:t>
  </x:si>
  <x:si>
    <x:t>농업용수</x:t>
  </x:si>
  <x:si>
    <x:t>2026년</x:t>
  </x:si>
  <x:si>
    <x:t>건축(공통)</x:t>
  </x:si>
  <x:si>
    <x:t>※ 입력자료</x:t>
  </x:si>
  <x:si>
    <x:t>정리기간</x:t>
  </x:si>
  <x:si>
    <x:t>공휴일
[B]</x:t>
  </x:si>
  <x:si>
    <x:t>작업기간</x:t>
  </x:si>
  <x:si>
    <x:t>적용범위</x:t>
  </x:si>
  <x:si>
    <x:t>골
조
공
사</x:t>
  </x:si>
  <x:si>
    <x:t>지지력시험</x:t>
  </x:si>
  <x:si>
    <x:t>· 20일</x:t>
  </x:si>
  <x:si>
    <x:t>1. 공사개요</x:t>
  </x:si>
  <x:si>
    <x:t>10억원 이상</x:t>
  </x:si>
  <x:si>
    <x:t>10억원 미만</x:t>
  </x:si>
  <x:si>
    <x:t>80억원 이하</x:t>
  </x:si>
  <x:si>
    <x:t>산정기준</x:t>
  </x:si>
  <x:si>
    <x:t>도로포장</x:t>
  </x:si>
  <x:si>
    <x:t>지상1층</x:t>
  </x:si>
  <x:si>
    <x:t>지
상
층</x:t>
  </x:si>
  <x:si>
    <x:t>토목공사</x:t>
  </x:si>
  <x:si>
    <x:t>지하주차장</x:t>
  </x:si>
  <x:si>
    <x:t>2022년</x:t>
  </x:si>
  <x:si>
    <x:t>철골경사지붕</x:t>
  </x:si>
  <x:si>
    <x:t>착공(예정)일</x:t>
  </x:si>
  <x:si>
    <x:t>준공 등</x:t>
  </x:si>
  <x:si>
    <x:t>동절기보정</x:t>
  </x:si>
  <x:si>
    <x:t>건축공사기간</x:t>
  </x:si>
  <x:si>
    <x:t>공사기간</x:t>
  </x:si>
  <x:si>
    <x:t>달력일수</x:t>
  </x:si>
  <x:si>
    <x:t>준공(예정)일</x:t>
  </x:si>
  <x:si>
    <x:t>토목공사기간</x:t>
  </x:si>
  <x:si>
    <x:t>기초공사</x:t>
  </x:si>
  <x:si>
    <x:t xml:space="preserve">위의 공식에 의해 산정한 결과에 당해 공사의 현장여건 및 공사특성 등을 고려하여 공기를 가감하여 적용할 수 있다. </x:t>
  </x:si>
  <x:si>
    <x:t xml:space="preserve">위 공식은 해당 시설물의 적용범위(총공사비, 연장 등)를 확인하여 적용하며, 산정공식은 단위에 주의하여 적용한다. </x:t>
  </x:si>
  <x:si>
    <x:t>‘건축(공통)’은 공동주택과 체육시설을 제외한 건축물(업무시설, 교육연구시설, 복지시설, 문화시설, 교정 및 군사시설 등)에 적용한다.</x:t>
  </x:si>
  <x:si>
    <x:t>‘도로포장’은 포장공사(토공 포함)에만 적용하고, 토공구간과 교량구간이 공존할 경우에는 ‘도로(토공+교량)’의 산정공식을 적용한다.</x:t>
  </x:si>
  <x:si>
    <x:t>Y = -68.550 + 18.192·B + 12.079·G – 5.25·ln(A) + 167.632·ln(C)</x:t>
  </x:si>
  <x:si>
    <x:r>
      <mc:AlternateContent xmlns:mc="http://schemas.openxmlformats.org/markup-compatibility/2006">
        <mc:Choice xmlns:hs="http://schemas.haansoft.com/office/spreadsheet/8.0" Requires="hs">
          <x:rPr hs:extension="1">
            <x:rFont val="맑은 고딕"/>
            <x:sz val="15"/>
            <x:color rgb="ff000000"/>
            <x:b val="1"/>
            <hs:size val="100"/>
            <hs:ratio val="100"/>
            <hs:spacing val="0"/>
            <hs:offset val="0"/>
          </x:rPr>
        </mc:Choice>
        <mc:Fallback>
          <x:rPr>
            <x:rFont val="맑은 고딕"/>
            <x:sz val="15"/>
            <x:color rgb="ff000000"/>
            <x:b val="1"/>
          </x:rPr>
        </mc:Fallback>
      </mc:AlternateContent>
      <x:t xml:space="preserve">※작성요령
</x:t>
    </x:r>
    <x:r>
      <x:rPr>
        <x:rFont val="맑은 고딕"/>
        <x:sz val="11"/>
        <x:color rgb="ff000000"/>
      </x:rPr>
      <x:t>1.  법정 공휴일수(시트3)를 활용하여 비작업일수 산정
 → 년도 추가시 공휴일 및 달력일수만 수정(※그 외 수정 금지)
 → 기상일수는 월평균 데이터이므로 고정값
2. 작업일수(시트2)에서 해당되는 공종을 활성화하여 작업일 수 산정(사업별 현황에 맞게 수정 가능)
 → 작성방법을 참고하여 터파기, 지하층수등 자료 입력
 → 필요시 조정값을 이용하여 공종별 작업일 수 조정
 → 사업 특성에 따라 추가되는 공종이 있을 경우 작업일수(시트2) 표에 추가하여 공사기간 산출
     ex. 성토, 암파쇄, 콘크리트 평지붕, 내장공사(층당), 도장공사(층당) 등 현장여건을 고려하여 산출</x:t>
    </x:r>
  </x:si>
  <x:si>
    <x:t>· 공직선거법 제34조에 따른 임기만료에 따른 선거의 선거일</x:t>
  </x:si>
  <x:si>
    <x:t>· 10억원 미만: 최소 15일
· 10억원 이상: 최소 30일</x:t>
  </x:si>
  <x:si>
    <x:t>Y =-637.009+173.198·ln(L)+0.049·C</x:t>
  </x:si>
  <x:si>
    <x:t>· 명절(6일) : 설 연휴, 추석 연휴(대체공휴일 시행)</x:t>
  </x:si>
  <x:si>
    <x:t xml:space="preserve"> → 3층이상 층당 1입력("예시" 4층=2입력, 5층=3입력)</x:t>
  </x:si>
  <x:si>
    <x:t>Y =-452.433 + 98.364·ln(SL)+0.083·C</x:t>
  </x:si>
  <x:si>
    <x:t>콘크리트 경사지붕</x:t>
  </x:si>
  <x:si>
    <x:t>기온Ⅰ
-12℃이하</x:t>
  </x:si>
  <x:si>
    <x:t>1,200억원 이하</x:t>
  </x:si>
  <x:si>
    <x:t>어스앵커, 1층당</x:t>
  </x:si>
  <x:si>
    <x:t>자립식, 1층당</x:t>
  </x:si>
  <x:si>
    <x:t>제7조(비작업일수)</x:t>
  </x:si>
  <x:si>
    <x:t>· 일요일(52일)</x:t>
  </x:si>
  <x:si>
    <x:t>창호공사, 층당</x:t>
  </x:si>
  <x:si>
    <x:t>월간 법정공휴일</x:t>
  </x:si>
  <x:si>
    <x:t>B = 지하층수(층)</x:t>
  </x:si>
  <x:si>
    <x:t>제10조(작업일수)</x:t>
  </x:si>
  <x:si>
    <x:t>타일공사, 층당</x:t>
  </x:si>
  <x:si>
    <x:t xml:space="preserve">적설
5cm이상 </x:t>
  </x:si>
  <x:si>
    <x:t>토목, 조경공사</x:t>
  </x:si>
  <x:si>
    <x:t>토목,조경공사기간</x:t>
  </x:si>
  <x:si>
    <x:t>3층이상(층당)</x:t>
  </x:si>
  <x:si>
    <x:t>월간 작업 가능일</x:t>
  </x:si>
  <x:si>
    <x:t>D = 관경(mm)</x:t>
  </x:si>
  <x:si>
    <x:t>방수공사, 층당</x:t>
  </x:si>
  <x:si>
    <x:t>2. 공사기간 산정</x:t>
  </x:si>
  <x:si>
    <x:t>공사기간
(일)</x:t>
  </x:si>
  <x:si>
    <x:t>350억원 이하</x:t>
  </x:si>
  <x:si>
    <x:t>※ 관공서의 공휴일</x:t>
  </x:si>
  <x:si>
    <x:t>강우
10mm이상</x:t>
  </x:si>
  <x:si>
    <x:t>G = 지상층수(층)</x:t>
  </x:si>
  <x:si>
    <x:t>골조공사 3층이상</x:t>
  </x:si>
  <x:si>
    <x:t>150억원 이하</x:t>
  </x:si>
  <x:si>
    <x:t>기온Ⅱ
35℃이상</x:t>
  </x:si>
  <x:si>
    <x:t>해당여부
(1,0)</x:t>
  </x:si>
  <x:si>
    <x:t>토목 및 조경공사</x:t>
  </x:si>
  <x:si>
    <x:t>L = 도로연장(m)</x:t>
  </x:si>
  <x:si>
    <x:t>W = 도로폭원(m)</x:t>
  </x:si>
  <x:si>
    <x:t>금속공사, 층당</x:t>
  </x:si>
  <x:si>
    <x:t>· 콘크리트 경사지붕: 15일
· 철골 경사지붕: 10일</x:t>
  </x:si>
  <x:si>
    <x:t>· 국경일(4일) : 3·1절, 광복절, 개천절, 한글날</x:t>
  </x:si>
  <x:si>
    <x:t xml:space="preserve"> → 지하1층당 층수 1입력("예시" 지하2층=2입력)</x:t>
  </x:si>
  <x:si>
    <x:t>Y = -2251.569 + 415.137·ln(C)</x:t>
  </x:si>
  <x:si>
    <x:t>Y=-160.855-14.288·W+164.473·</x:t>
  </x:si>
  <x:si>
    <x:t xml:space="preserve"> 5. 작업일수 산정을 위한 우리청 공종별 표준작업량</x:t>
  </x:si>
  <x:si>
    <x:t>Y = -278.109 + 189.438·ln(C)</x:t>
  </x:si>
  <x:si>
    <x:t>2. 동절기보정, 마감공사</x:t>
  </x:si>
  <x:si>
    <x:t>+372.266·ln(C)</x:t>
  </x:si>
  <x:si>
    <x:t>C = 총공사비(억원)</x:t>
  </x:si>
  <x:si>
    <x:t>안전관리계획서 제출 대상</x:t>
  </x:si>
  <x:si>
    <x:t>조경공사: 토목공사 완료 후</x:t>
  </x:si>
  <x:si>
    <x:t>SL= 하수도 연장(m)</x:t>
  </x:si>
  <x:si>
    <x:t>공사불능일
[A+B-C]</x:t>
  </x:si>
  <x:si>
    <x:t>제6조(준비기간 산정)</x:t>
  </x:si>
  <x:si>
    <x:t>토목공사: 건축공사 완료 후</x:t>
  </x:si>
  <x:si>
    <x:t>소계 [A]
(기상일수)</x:t>
  </x:si>
  <x:si>
    <x:t>토목(터파기, 흙막이)공사</x:t>
  </x:si>
  <x:si>
    <x:t>S = 양수장/배수장/</x:t>
  </x:si>
  <x:si>
    <x:t>BL = 교량연장(m)</x:t>
  </x:si>
  <x:si>
    <x:t>RL = 궤도연장(m)</x:t>
  </x:si>
  <x:si>
    <x:t>· 지하층 1층당 10일</x:t>
  </x:si>
  <x:si>
    <x:t>공사기간에 따른 비작업일 수</x:t>
  </x:si>
  <x:si>
    <x:t>조적 및 미장 공사, 층당</x:t>
  </x:si>
  <x:si>
    <x:t>3. 골조공사(3층이상)</x:t>
  </x:si>
  <x:si>
    <x:t>총공사비 10~200억원</x:t>
  </x:si>
  <x:si>
    <x:t>· 동절기는 층당 1일 추가</x:t>
  </x:si>
  <x:si>
    <x:t>C = 총공사비(백만)</x:t>
  </x:si>
  <x:si>
    <x:t>· 지하층 1개층당 31일</x:t>
  </x:si>
  <x:si>
    <x:t>제8조(법정 공휴일수 계산)</x:t>
  </x:si>
  <x:si>
    <x:t>A = 연면적(100㎡)</x:t>
  </x:si>
  <x:si>
    <x:t>Y = -21.674 + 7.953·G + 116.835·ln(C)</x:t>
  </x:si>
  <x:si>
    <x:t>· 10억원 미만: 최소 10일
· 10억원 이상: 최소 20일
· 안전관리계획서 제출 대상: 45일</x:t>
  </x:si>
  <x:si>
    <x:t>· 토목공사: 건축공사 완료 후 15일
· 조경공사: 토목공사 완료 후 15일</x:t>
  </x:si>
  <x:si>
    <x:t>· 자립식: 지하층 1개 층당 10일
· 어스앵커식: 지하층 1개 층당 20일</x:t>
  </x:si>
  <x:si>
    <x:t>공사명</x:t>
  </x:si>
  <x:si>
    <x:t>공종</x:t>
  </x:si>
  <x:si>
    <x:t>※기상상태에 따른 비작업일수는 국토교통부 적정공사기간산정 가이드라인 부록2 참고</x:t>
  </x:si>
  <x:si>
    <x:t>※ 최근 5년간 준공된 총공사비 10억원 이상인 공사의 실적 공기를 분석하여 작성</x:t>
  </x:si>
  <x:si>
    <x:t>Y=-1175.174+119.731·S–0.273·D +222.426·ln(C)</x:t>
  </x:si>
  <x:si>
    <x:t>· 1개층 주차대수 150대 미만: 10일
· 1개층 주차대수 150대 이상: 20일</x:t>
  </x:si>
  <x:si>
    <x:t>※ [공공 건설공사의 공사기간 산정기준] 제8조(비작업일수) 2항에 따라 '월별 작업일수가 주40시간 근무제에 따른 비작업일수보다 작을 경우에는 주40시간 근무제에 따른 비작업일수를 적용한다'</x:t>
  </x:si>
  <x:si>
    <x:t>2월</x:t>
  </x:si>
  <x:si>
    <x:t>1월</x:t>
  </x:si>
  <x:si>
    <x:t>3월</x:t>
  </x:si>
  <x:si>
    <x:t>1. 공공 건설공사 공사기간 산정표(총괄표)</x:t>
  </x:si>
  <x:si>
    <x:t>· 2층: 10일
· 3층 이상: 층당 9일</x:t>
  </x:si>
  <x:si>
    <x:t>Y=-1723.316–74.260·ln(RL)</x:t>
  </x:si>
  <x:si>
    <x:t>※ 표준공기 산정공식을 이용한 공사기간 비교 검증</x:t>
  </x:si>
  <x:si>
    <x:t>· 조적공사: 5일/ 층
· 미장공사: 8일/ 층
· 창호공사: 6일/ 층
· 방수공사: 3일/ 층
· 타일공사: 2일/ 층</x:t>
  </x:si>
  <x:si>
    <x:t xml:space="preserve">· 기타(5일) : 1월 1일, 5월 5일(대체공휴일 시행), 6월 6일, 부처님 오신 날(음력 4월 8일), 12월 25일 </x:t>
  </x:si>
  <x:si>
    <x:t xml:space="preserve">철도(궤도)는 철도 중 노선에 관하여 적용하며, 설비관련 부분의 공기는 별도로 계상한다. </x:t>
  </x:si>
  <x:si>
    <x:t>C = 총공사비(억원)
A = 연면적(100㎡)
G = 지상층수(층)
B = 지하층수(층)</x:t>
  </x:si>
  <x:si>
    <x:t>· 깊이 15m이하 선굴착 말뚝공법: 40일
· 깊이 15m이상 선굴착 말뚝공법: 80일</x:t>
  </x:si>
  <x:si>
    <x:t>1. 터파기, 흙막이, 지하층</x:t>
  </x:si>
  <x:si>
    <x:t>· 기타 정부에서 수시 지정하는 날</x:t>
  </x:si>
  <x:si>
    <x:t>깊이15m 이상 선굴착말뚝공법</x:t>
  </x:si>
  <x:si>
    <x:t>별표 4. 시설물별 공기 산정공식</x:t>
  </x:si>
  <x:si>
    <x:t>1개층 주차대수 150대 미만</x:t>
  </x:si>
  <x:si>
    <x:t>1개층 주차대수 150대 이상</x:t>
  </x:si>
  <x:si>
    <x:t>깊이15m 이하 선굴착말뚝공법</x:t>
  </x:si>
  <x:si>
    <x:t>3. 작업일수 및 비작업일수 산정</x:t>
  </x:si>
  <x:si>
    <x:t>중복일
[C=A*B/달력일수]</x:t>
  </x:si>
  <x:si>
    <x:t>※ 공휴일은 「관공서의 공휴일에 관한 규정」에 따른 관공서의 공휴일과 「근로기준법」에 따른 근로자의 날을 적용. 단, 공직선거법 제34조에 따른 임기만료에 따른 선거의 선거일과 기타 정부에서 수시 지정하는 날은 매년 불규칙하므로 비작업일수 산정에서 제외</x:t>
  </x:si>
</x:sst>
</file>

<file path=xl/styles.xml><?xml version="1.0" encoding="utf-8"?>
<x:styleSheet xmlns:r="http://schemas.openxmlformats.org/officeDocument/2006/relationships" xmlns:c="http://schemas.openxmlformats.org/drawingml/2006/chart" xmlns:x="http://schemas.openxmlformats.org/spreadsheetml/2006/main">
  <x:numFmts count="4">
    <x:numFmt numFmtId="164" formatCode="0.0"/>
    <x:numFmt numFmtId="165" formatCode="yyyy\.\ m\.\ d\.;@"/>
    <x:numFmt numFmtId="166" formatCode="0&quot;일&quot;"/>
    <x:numFmt numFmtId="167" formatCode="0_ "/>
  </x:numFmts>
  <x:fonts count="27">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맑은 고딕"/>
          <x:sz val="19"/>
          <x:color rgb="ff000000"/>
          <x:b val="1"/>
          <hs:size val="100"/>
          <hs:ratio val="100"/>
          <hs:spacing val="0"/>
          <hs:offset val="0"/>
        </x:font>
      </mc:Choice>
      <mc:Fallback>
        <x:font>
          <x:name val="맑은 고딕"/>
          <x:sz val="19"/>
          <x:color rgb="ff000000"/>
          <x:b val="1"/>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13"/>
          <x:color rgb="ff000000"/>
          <x:b val="1"/>
          <hs:size val="100"/>
          <hs:ratio val="100"/>
          <hs:spacing val="0"/>
          <hs:offset val="0"/>
        </x:font>
      </mc:Choice>
      <mc:Fallback>
        <x:font>
          <x:name val="맑은 고딕"/>
          <x:sz val="13"/>
          <x:color rgb="ff000000"/>
          <x:b val="1"/>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0.5"/>
          <x:color rgb="ff000000"/>
          <x:b val="1"/>
          <hs:size val="100"/>
          <hs:ratio val="100"/>
          <hs:spacing val="0"/>
          <hs:offset val="0"/>
        </x:font>
      </mc:Choice>
      <mc:Fallback>
        <x:font>
          <x:name val="맑은 고딕"/>
          <x:sz val="10.5"/>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맑은 고딕"/>
          <x:sz val="10.5"/>
          <x:color rgb="ffff0000"/>
          <hs:size val="100"/>
          <hs:ratio val="100"/>
          <hs:spacing val="0"/>
          <hs:offset val="0"/>
        </x:font>
      </mc:Choice>
      <mc:Fallback>
        <x:font>
          <x:name val="맑은 고딕"/>
          <x:sz val="10.5"/>
          <x:color rgb="ffff0000"/>
        </x:font>
      </mc:Fallback>
    </mc:AlternateContent>
    <mc:AlternateContent xmlns:mc="http://schemas.openxmlformats.org/markup-compatibility/2006">
      <mc:Choice xmlns:hs="http://schemas.haansoft.com/office/spreadsheet/8.0" Requires="hs">
        <x:font hs:extension="1">
          <x:name val="맑은 고딕"/>
          <x:sz val="14"/>
          <x:color rgb="ff000000"/>
          <x:b val="1"/>
          <hs:size val="100"/>
          <hs:ratio val="100"/>
          <hs:spacing val="0"/>
          <hs:offset val="0"/>
        </x:font>
      </mc:Choice>
      <mc:Fallback>
        <x:font>
          <x:name val="맑은 고딕"/>
          <x:sz val="14"/>
          <x:color rgb="ff000000"/>
          <x:b val="1"/>
        </x:font>
      </mc:Fallback>
    </mc:AlternateContent>
    <mc:AlternateContent xmlns:mc="http://schemas.openxmlformats.org/markup-compatibility/2006">
      <mc:Choice xmlns:hs="http://schemas.haansoft.com/office/spreadsheet/8.0" Requires="hs">
        <x:font hs:extension="1">
          <x:name val="맑은 고딕"/>
          <x:sz val="10"/>
          <x:color rgb="ff000000"/>
          <x:b val="1"/>
          <hs:size val="100"/>
          <hs:ratio val="100"/>
          <hs:spacing val="0"/>
          <hs:offset val="0"/>
        </x:font>
      </mc:Choice>
      <mc:Fallback>
        <x:font>
          <x:name val="맑은 고딕"/>
          <x:sz val="10"/>
          <x:color rgb="ff000000"/>
          <x:b val="1"/>
        </x:font>
      </mc:Fallback>
    </mc:AlternateContent>
    <mc:AlternateContent xmlns:mc="http://schemas.openxmlformats.org/markup-compatibility/2006">
      <mc:Choice xmlns:hs="http://schemas.haansoft.com/office/spreadsheet/8.0" Requires="hs">
        <x:font hs:extension="1">
          <x:name val="맑은 고딕"/>
          <x:sz val="11.5"/>
          <x:color rgb="ff000000"/>
          <x:b val="1"/>
          <hs:size val="100"/>
          <hs:ratio val="100"/>
          <hs:spacing val="0"/>
          <hs:offset val="0"/>
        </x:font>
      </mc:Choice>
      <mc:Fallback>
        <x:font>
          <x:name val="맑은 고딕"/>
          <x:sz val="11.5"/>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돋움"/>
          <x:sz val="11"/>
          <x:color rgb="ff000000"/>
          <x:b val="1"/>
          <hs:size val="100"/>
          <hs:ratio val="100"/>
          <hs:spacing val="0"/>
          <hs:offset val="0"/>
        </x:font>
      </mc:Choice>
      <mc:Fallback>
        <x:font>
          <x:name val="돋움"/>
          <x:sz val="11"/>
          <x:color rgb="ff000000"/>
          <x:b val="1"/>
        </x:font>
      </mc:Fallback>
    </mc:AlternateContent>
    <mc:AlternateContent xmlns:mc="http://schemas.openxmlformats.org/markup-compatibility/2006">
      <mc:Choice xmlns:hs="http://schemas.haansoft.com/office/spreadsheet/8.0" Requires="hs">
        <x:font hs:extension="1">
          <x:name val="맑은 고딕"/>
          <x:sz val="10"/>
          <x:color rgb="ff595959"/>
          <x:b val="1"/>
          <hs:size val="100"/>
          <hs:ratio val="100"/>
          <hs:spacing val="0"/>
          <hs:offset val="0"/>
        </x:font>
      </mc:Choice>
      <mc:Fallback>
        <x:font>
          <x:name val="맑은 고딕"/>
          <x:sz val="10"/>
          <x:color rgb="ff595959"/>
          <x:b val="1"/>
        </x:font>
      </mc:Fallback>
    </mc:AlternateContent>
    <mc:AlternateContent xmlns:mc="http://schemas.openxmlformats.org/markup-compatibility/2006">
      <mc:Choice xmlns:hs="http://schemas.haansoft.com/office/spreadsheet/8.0" Requires="hs">
        <x:font hs:extension="1">
          <x:name val="맑은 고딕"/>
          <x:sz val="10"/>
          <x:color rgb="ff595959"/>
          <hs:size val="100"/>
          <hs:ratio val="100"/>
          <hs:spacing val="0"/>
          <hs:offset val="0"/>
        </x:font>
      </mc:Choice>
      <mc:Fallback>
        <x:font>
          <x:name val="맑은 고딕"/>
          <x:sz val="10"/>
          <x:color rgb="ff595959"/>
        </x:font>
      </mc:Fallback>
    </mc:AlternateContent>
    <mc:AlternateContent xmlns:mc="http://schemas.openxmlformats.org/markup-compatibility/2006">
      <mc:Choice xmlns:hs="http://schemas.haansoft.com/office/spreadsheet/8.0" Requires="hs">
        <x:font hs:extension="1">
          <x:name val="맑은 고딕"/>
          <x:sz val="11"/>
          <x:color rgb="ff595959"/>
          <x:b val="1"/>
          <hs:size val="100"/>
          <hs:ratio val="100"/>
          <hs:spacing val="0"/>
          <hs:offset val="0"/>
        </x:font>
      </mc:Choice>
      <mc:Fallback>
        <x:font>
          <x:name val="맑은 고딕"/>
          <x:sz val="11"/>
          <x:color rgb="ff595959"/>
          <x:b val="1"/>
        </x:font>
      </mc:Fallback>
    </mc:AlternateContent>
    <mc:AlternateContent xmlns:mc="http://schemas.openxmlformats.org/markup-compatibility/2006">
      <mc:Choice xmlns:hs="http://schemas.haansoft.com/office/spreadsheet/8.0" Requires="hs">
        <x:font hs:extension="1">
          <x:name val="돋움"/>
          <x:sz val="12"/>
          <x:color rgb="ff000000"/>
          <x:b val="1"/>
          <hs:size val="100"/>
          <hs:ratio val="100"/>
          <hs:spacing val="0"/>
          <hs:offset val="0"/>
        </x:font>
      </mc:Choice>
      <mc:Fallback>
        <x:font>
          <x:name val="돋움"/>
          <x:sz val="12"/>
          <x:color rgb="ff000000"/>
          <x:b val="1"/>
        </x:font>
      </mc:Fallback>
    </mc:AlternateContent>
    <mc:AlternateContent xmlns:mc="http://schemas.openxmlformats.org/markup-compatibility/2006">
      <mc:Choice xmlns:hs="http://schemas.haansoft.com/office/spreadsheet/8.0" Requires="hs">
        <x:font hs:extension="1">
          <x:name val="돋움"/>
          <x:sz val="12"/>
          <x:color rgb="ff000000"/>
          <hs:size val="100"/>
          <hs:ratio val="100"/>
          <hs:spacing val="0"/>
          <hs:offset val="0"/>
        </x:font>
      </mc:Choice>
      <mc:Fallback>
        <x:font>
          <x:name val="돋움"/>
          <x:sz val="12"/>
          <x:color rgb="ff000000"/>
        </x:font>
      </mc:Fallback>
    </mc:AlternateContent>
    <mc:AlternateContent xmlns:mc="http://schemas.openxmlformats.org/markup-compatibility/2006">
      <mc:Choice xmlns:hs="http://schemas.haansoft.com/office/spreadsheet/8.0" Requires="hs">
        <x:font hs:extension="1">
          <x:name val="맑은 고딕"/>
          <x:sz val="13"/>
          <x:color rgb="ff000000"/>
          <hs:size val="100"/>
          <hs:ratio val="100"/>
          <hs:spacing val="0"/>
          <hs:offset val="0"/>
        </x:font>
      </mc:Choice>
      <mc:Fallback>
        <x:font>
          <x:name val="맑은 고딕"/>
          <x:sz val="13"/>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5"/>
          <x:color rgb="ff000000"/>
          <x:b val="1"/>
          <hs:size val="100"/>
          <hs:ratio val="100"/>
          <hs:spacing val="0"/>
          <hs:offset val="0"/>
        </x:font>
      </mc:Choice>
      <mc:Fallback>
        <x:font>
          <x:name val="맑은 고딕"/>
          <x:sz val="15"/>
          <x:color rgb="ff000000"/>
          <x:b val="1"/>
        </x:font>
      </mc:Fallback>
    </mc:AlternateContent>
  </x:fonts>
  <x:fills count="16">
    <x:fill>
      <x:patternFill patternType="none"/>
    </x:fill>
    <x:fill>
      <x:patternFill patternType="gray125"/>
    </x:fill>
    <x:fill>
      <x:patternFill patternType="solid">
        <x:fgColor rgb="ffe2f0d9"/>
        <x:bgColor indexed="64"/>
      </x:patternFill>
    </x:fill>
    <x:fill>
      <x:patternFill patternType="solid">
        <x:fgColor rgb="fffff2cc"/>
        <x:bgColor indexed="64"/>
      </x:patternFill>
    </x:fill>
    <x:fill>
      <x:patternFill patternType="solid">
        <x:fgColor rgb="ffdddddd"/>
        <x:bgColor indexed="64"/>
      </x:patternFill>
    </x:fill>
    <x:fill>
      <x:patternFill patternType="solid">
        <x:fgColor rgb="ffe5e5e5"/>
        <x:bgColor indexed="64"/>
      </x:patternFill>
    </x:fill>
    <x:fill>
      <x:patternFill patternType="solid">
        <x:fgColor rgb="ffffcbcb"/>
        <x:bgColor indexed="64"/>
      </x:patternFill>
    </x:fill>
    <x:fill>
      <x:patternFill patternType="solid">
        <x:fgColor rgb="ffc9eee3"/>
        <x:bgColor indexed="64"/>
      </x:patternFill>
    </x:fill>
    <x:fill>
      <x:patternFill patternType="solid">
        <x:fgColor rgb="ffece2f5"/>
        <x:bgColor indexed="64"/>
      </x:patternFill>
    </x:fill>
    <x:fill>
      <x:patternFill patternType="solid">
        <x:fgColor rgb="ffefe2dd"/>
        <x:bgColor indexed="64"/>
      </x:patternFill>
    </x:fill>
    <x:fill>
      <x:patternFill patternType="solid">
        <x:fgColor rgb="ffe6eec9"/>
        <x:bgColor indexed="64"/>
      </x:patternFill>
    </x:fill>
    <x:fill>
      <x:patternFill patternType="solid">
        <x:fgColor rgb="ffcdf2e4"/>
        <x:bgColor indexed="64"/>
      </x:patternFill>
    </x:fill>
    <x:fill>
      <x:patternFill patternType="solid">
        <x:fgColor rgb="ffffff00"/>
        <x:bgColor indexed="64"/>
      </x:patternFill>
    </x:fill>
    <x:fill>
      <x:patternFill patternType="solid">
        <x:fgColor rgb="ffff6600"/>
        <x:bgColor indexed="64"/>
      </x:patternFill>
    </x:fill>
    <x:fill>
      <x:patternFill patternType="solid">
        <x:fgColor rgb="ffffffff"/>
        <x:bgColor indexed="64"/>
      </x:patternFill>
    </x:fill>
    <x:fill>
      <x:patternFill patternType="solid">
        <x:fgColor rgb="fffff7cc"/>
        <x:bgColor indexed="64"/>
      </x:patternFill>
    </x:fill>
  </x:fills>
  <x:borders count="117">
    <x:border>
      <x:left>
        <x:color rgb="ff000000"/>
      </x:left>
      <x:right>
        <x:color rgb="ff000000"/>
      </x:right>
      <x:top>
        <x:color auto="1"/>
      </x:top>
      <x:bottom>
        <x:color rgb="ff000000"/>
      </x:bottom>
    </x:border>
    <x:border>
      <x:left style="thin">
        <x:color rgb="ff000000"/>
      </x:left>
      <x:right style="thin">
        <x:color rgb="ff000000"/>
      </x:right>
      <x:top style="thin">
        <x:color rgb="ff000000"/>
      </x:top>
      <x:bottom style="thin">
        <x:color rgb="ff000000"/>
      </x:bottom>
    </x:border>
    <x:border>
      <x:left style="thin">
        <x:color rgb="ff000000"/>
      </x:left>
      <x:right style="thin">
        <x:color rgb="ff000000"/>
      </x:right>
      <x:top>
        <x:color auto="1"/>
      </x:top>
      <x:bottom style="thin">
        <x:color rgb="ff000000"/>
      </x:bottom>
    </x:border>
    <x:border>
      <x:left style="thin">
        <x:color rgb="ff000000"/>
      </x:left>
      <x:right style="thin">
        <x:color rgb="ff000000"/>
      </x:right>
      <x:top>
        <x:color auto="1"/>
      </x:top>
      <x:bottom>
        <x:color auto="1"/>
      </x:bottom>
    </x:border>
    <x:border>
      <x:left style="thin">
        <x:color auto="1"/>
      </x:left>
      <x:right style="thin">
        <x:color auto="1"/>
      </x:right>
      <x:top style="thin">
        <x:color auto="1"/>
      </x:top>
      <x:bottom style="thin">
        <x:color auto="1"/>
      </x:bottom>
    </x:border>
    <x:border>
      <x:left style="thin">
        <x:color auto="1"/>
      </x:left>
      <x:right style="thin">
        <x:color auto="1"/>
      </x:right>
      <x:top>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x:color auto="1"/>
      </x:top>
      <x:bottom style="thin">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dotted">
        <x:color auto="1"/>
      </x:left>
      <x:right style="dotted">
        <x:color auto="1"/>
      </x:right>
      <x:top style="dotted">
        <x:color auto="1"/>
      </x:top>
      <x:bottom style="dotted">
        <x:color auto="1"/>
      </x:bottom>
    </x:border>
    <x:border>
      <x:left style="thin">
        <x:color auto="1"/>
      </x:left>
      <x:right style="thin">
        <x:color auto="1"/>
      </x:right>
      <x:top style="double">
        <x:color auto="1"/>
      </x:top>
      <x:bottom style="thin">
        <x:color auto="1"/>
      </x:bottom>
    </x:border>
    <x:border>
      <x:left>
        <x:color auto="1"/>
      </x:left>
      <x:right style="thin">
        <x:color rgb="ff000000"/>
      </x:right>
      <x:top style="thin">
        <x:color rgb="ff000000"/>
      </x:top>
      <x:bottom>
        <x:color auto="1"/>
      </x:bottom>
    </x:border>
    <x:border>
      <x:left style="thin">
        <x:color rgb="ff000000"/>
      </x:left>
      <x:right style="thin">
        <x:color rgb="ff000000"/>
      </x:right>
      <x:top style="thin">
        <x:color rgb="ff000000"/>
      </x:top>
      <x:bottom>
        <x:color auto="1"/>
      </x:bottom>
    </x:border>
    <x:border>
      <x:left style="thin">
        <x:color auto="1"/>
      </x:left>
      <x:right style="medium">
        <x:color auto="1"/>
      </x:right>
      <x:top style="thin">
        <x:color auto="1"/>
      </x:top>
      <x:bottom>
        <x:color auto="1"/>
      </x:bottom>
    </x:border>
    <x:border>
      <x:left>
        <x:color auto="1"/>
      </x:left>
      <x:right style="thin">
        <x:color rgb="ff000000"/>
      </x:right>
      <x:top style="medium">
        <x:color auto="1"/>
      </x:top>
      <x:bottom>
        <x:color auto="1"/>
      </x:bottom>
    </x:border>
    <x:border>
      <x:left style="thin">
        <x:color rgb="ff000000"/>
      </x:left>
      <x:right style="thin">
        <x:color rgb="ff000000"/>
      </x:right>
      <x:top style="medium">
        <x:color auto="1"/>
      </x:top>
      <x:bottom>
        <x:color auto="1"/>
      </x:bottom>
    </x:border>
    <x:border>
      <x:left style="thin">
        <x:color rgb="ff000000"/>
      </x:left>
      <x:right>
        <x:color auto="1"/>
      </x:right>
      <x:top style="medium">
        <x:color auto="1"/>
      </x:top>
      <x:bottom>
        <x:color auto="1"/>
      </x:bottom>
    </x:border>
    <x:border>
      <x:left style="thin">
        <x:color rgb="ff000000"/>
      </x:left>
      <x:right style="thin">
        <x:color rgb="ff000000"/>
      </x:right>
      <x:top style="double">
        <x:color rgb="ff000000"/>
      </x:top>
      <x:bottom style="thin">
        <x:color rgb="ff000000"/>
      </x:bottom>
    </x:border>
    <x:border>
      <x:left style="thin">
        <x:color rgb="ff000000"/>
      </x:left>
      <x:right>
        <x:color auto="1"/>
      </x:right>
      <x:top style="double">
        <x:color rgb="ff000000"/>
      </x:top>
      <x:bottom style="thin">
        <x:color rgb="ff000000"/>
      </x:bottom>
    </x:border>
    <x:border>
      <x:left style="thin">
        <x:color rgb="ff000000"/>
      </x:left>
      <x:right>
        <x:color auto="1"/>
      </x:right>
      <x:top style="thin">
        <x:color rgb="ff000000"/>
      </x:top>
      <x:bottom style="thin">
        <x:color rgb="ff000000"/>
      </x:bottom>
    </x:border>
    <x:border>
      <x:left style="thin">
        <x:color rgb="ff000000"/>
      </x:left>
      <x:right style="thin">
        <x:color rgb="ff000000"/>
      </x:right>
      <x:top style="thin">
        <x:color rgb="ff000000"/>
      </x:top>
      <x:bottom style="thin">
        <x:color auto="1"/>
      </x:bottom>
    </x:border>
    <x:border>
      <x:left>
        <x:color auto="1"/>
      </x:left>
      <x:right style="thin">
        <x:color rgb="ff000000"/>
      </x:right>
      <x:top style="double">
        <x:color rgb="ff000000"/>
      </x:top>
      <x:bottom style="thin">
        <x:color rgb="ff000000"/>
      </x:bottom>
    </x:border>
    <x:border>
      <x:left>
        <x:color auto="1"/>
      </x:left>
      <x:right style="thin">
        <x:color rgb="ff000000"/>
      </x:right>
      <x:top style="thin">
        <x:color rgb="ff000000"/>
      </x:top>
      <x:bottom style="thin">
        <x:color rgb="ff000000"/>
      </x:bottom>
    </x:border>
    <x:border>
      <x:left style="thin">
        <x:color rgb="ff000000"/>
      </x:left>
      <x:right style="thin">
        <x:color rgb="ff000000"/>
      </x:right>
      <x:top style="thin">
        <x:color rgb="ff000000"/>
      </x:top>
      <x:bottom style="medium">
        <x:color auto="1"/>
      </x:bottom>
    </x:border>
    <x:border>
      <x:left>
        <x:color auto="1"/>
      </x:left>
      <x:right style="thin">
        <x:color rgb="ff000000"/>
      </x:right>
      <x:top style="thin">
        <x:color rgb="ff000000"/>
      </x:top>
      <x:bottom style="thin">
        <x:color auto="1"/>
      </x:bottom>
    </x:border>
    <x:border>
      <x:left style="thin">
        <x:color rgb="ff000000"/>
      </x:left>
      <x:right style="thin">
        <x:color rgb="ff000000"/>
      </x:right>
      <x:top style="medium">
        <x:color auto="1"/>
      </x:top>
      <x:bottom style="double">
        <x:color rgb="ff000000"/>
      </x:bottom>
    </x:border>
    <x:border>
      <x:left>
        <x:color auto="1"/>
      </x:left>
      <x:right style="thin">
        <x:color rgb="ff000000"/>
      </x:right>
      <x:top style="medium">
        <x:color auto="1"/>
      </x:top>
      <x:bottom style="double">
        <x:color rgb="ff000000"/>
      </x:bottom>
    </x:border>
    <x:border>
      <x:left style="thin">
        <x:color auto="1"/>
      </x:left>
      <x:right style="medium">
        <x:color auto="1"/>
      </x:right>
      <x:top style="double">
        <x:color auto="1"/>
      </x:top>
      <x:bottom style="thin">
        <x:color auto="1"/>
      </x:bottom>
    </x:border>
    <x:border>
      <x:left style="thin">
        <x:color auto="1"/>
      </x:left>
      <x:right style="medium">
        <x:color auto="1"/>
      </x:right>
      <x:top style="thin">
        <x:color auto="1"/>
      </x:top>
      <x:bottom style="thin">
        <x:color auto="1"/>
      </x:bottom>
    </x:border>
    <x:border>
      <x:left style="thin">
        <x:color rgb="ff404040"/>
      </x:left>
      <x:right style="thin">
        <x:color rgb="ff404040"/>
      </x:right>
      <x:top style="thin">
        <x:color rgb="ff404040"/>
      </x:top>
      <x:bottom style="thin">
        <x:color rgb="ff404040"/>
      </x:bottom>
    </x:border>
    <x:border>
      <x:left style="medium">
        <x:color rgb="ff404040"/>
      </x:left>
      <x:right style="thin">
        <x:color rgb="ff404040"/>
      </x:right>
      <x:top style="thin">
        <x:color rgb="ff404040"/>
      </x:top>
      <x:bottom style="thin">
        <x:color rgb="ff404040"/>
      </x:bottom>
    </x:border>
    <x:border>
      <x:left style="thin">
        <x:color rgb="ff404040"/>
      </x:left>
      <x:right style="medium">
        <x:color rgb="ff404040"/>
      </x:right>
      <x:top style="thin">
        <x:color rgb="ff404040"/>
      </x:top>
      <x:bottom style="thin">
        <x:color rgb="ff404040"/>
      </x:bottom>
    </x:border>
    <x:border>
      <x:left style="medium">
        <x:color rgb="ff404040"/>
      </x:left>
      <x:right style="thin">
        <x:color rgb="ff404040"/>
      </x:right>
      <x:top style="thin">
        <x:color rgb="ff404040"/>
      </x:top>
      <x:bottom style="medium">
        <x:color rgb="ff404040"/>
      </x:bottom>
    </x:border>
    <x:border>
      <x:left style="thin">
        <x:color rgb="ff404040"/>
      </x:left>
      <x:right style="thin">
        <x:color rgb="ff404040"/>
      </x:right>
      <x:top style="thin">
        <x:color rgb="ff404040"/>
      </x:top>
      <x:bottom style="medium">
        <x:color rgb="ff404040"/>
      </x:bottom>
    </x:border>
    <x:border>
      <x:left style="thin">
        <x:color rgb="ff404040"/>
      </x:left>
      <x:right style="medium">
        <x:color rgb="ff404040"/>
      </x:right>
      <x:top style="thin">
        <x:color rgb="ff404040"/>
      </x:top>
      <x:bottom style="medium">
        <x:color rgb="ff404040"/>
      </x:bottom>
    </x:border>
    <x:border>
      <x:left style="medium">
        <x:color rgb="ff404040"/>
      </x:left>
      <x:right style="thin">
        <x:color rgb="ff404040"/>
      </x:right>
      <x:top>
        <x:color auto="1"/>
      </x:top>
      <x:bottom style="thin">
        <x:color rgb="ff404040"/>
      </x:bottom>
    </x:border>
    <x:border>
      <x:left style="thin">
        <x:color rgb="ff404040"/>
      </x:left>
      <x:right style="thin">
        <x:color rgb="ff404040"/>
      </x:right>
      <x:top>
        <x:color auto="1"/>
      </x:top>
      <x:bottom style="thin">
        <x:color rgb="ff404040"/>
      </x:bottom>
    </x:border>
    <x:border>
      <x:left style="thin">
        <x:color rgb="ff404040"/>
      </x:left>
      <x:right style="medium">
        <x:color rgb="ff404040"/>
      </x:right>
      <x:top>
        <x:color auto="1"/>
      </x:top>
      <x:bottom style="thin">
        <x:color rgb="ff404040"/>
      </x:bottom>
    </x:border>
    <x:border>
      <x:left style="thin">
        <x:color rgb="ff404040"/>
      </x:left>
      <x:right style="thin">
        <x:color rgb="ff404040"/>
      </x:right>
      <x:top style="thin">
        <x:color rgb="ff404040"/>
      </x:top>
      <x:bottom style="double">
        <x:color rgb="ff404040"/>
      </x:bottom>
    </x:border>
    <x:border>
      <x:left style="medium">
        <x:color auto="1"/>
      </x:left>
      <x:right style="thin">
        <x:color rgb="ff000000"/>
      </x:right>
      <x:top style="medium">
        <x:color auto="1"/>
      </x:top>
      <x:bottom style="double">
        <x:color rgb="ff000000"/>
      </x:bottom>
    </x:border>
    <x:border>
      <x:left style="medium">
        <x:color auto="1"/>
      </x:left>
      <x:right style="thin">
        <x:color rgb="ff000000"/>
      </x:right>
      <x:top style="double">
        <x:color rgb="ff000000"/>
      </x:top>
      <x:bottom style="thin">
        <x:color rgb="ff000000"/>
      </x:bottom>
    </x:border>
    <x:border>
      <x:left style="medium">
        <x:color auto="1"/>
      </x:left>
      <x:right style="thin">
        <x:color rgb="ff000000"/>
      </x:right>
      <x:top style="thin">
        <x:color rgb="ff000000"/>
      </x:top>
      <x:bottom style="thin">
        <x:color rgb="ff000000"/>
      </x:bottom>
    </x:border>
    <x:border>
      <x:left style="medium">
        <x:color auto="1"/>
      </x:left>
      <x:right style="thin">
        <x:color rgb="ff000000"/>
      </x:right>
      <x:top style="thin">
        <x:color rgb="ff000000"/>
      </x:top>
      <x:bottom style="medium">
        <x:color auto="1"/>
      </x:bottom>
    </x:border>
    <x:border>
      <x:left style="thin">
        <x:color rgb="ff000000"/>
      </x:left>
      <x:right style="thin">
        <x:color rgb="ff000000"/>
      </x:right>
      <x:top style="medium">
        <x:color rgb="ff262626"/>
      </x:top>
      <x:bottom style="double">
        <x:color rgb="ff262626"/>
      </x:bottom>
    </x:border>
    <x:border>
      <x:left style="thin">
        <x:color rgb="ff000000"/>
      </x:left>
      <x:right style="thin">
        <x:color rgb="ff262626"/>
      </x:right>
      <x:top style="medium">
        <x:color rgb="ff262626"/>
      </x:top>
      <x:bottom style="double">
        <x:color rgb="ff262626"/>
      </x:bottom>
    </x:border>
    <x:border>
      <x:left style="thin">
        <x:color auto="1"/>
      </x:left>
      <x:right style="thin">
        <x:color auto="1"/>
      </x:right>
      <x:top>
        <x:color auto="1"/>
      </x:top>
      <x:bottom style="medium">
        <x:color rgb="ff262626"/>
      </x:bottom>
    </x:border>
    <x:border>
      <x:left style="thin">
        <x:color auto="1"/>
      </x:left>
      <x:right style="thin">
        <x:color rgb="ff262626"/>
      </x:right>
      <x:top>
        <x:color auto="1"/>
      </x:top>
      <x:bottom style="medium">
        <x:color rgb="ff262626"/>
      </x:bottom>
    </x:border>
    <x:border>
      <x:left>
        <x:color auto="1"/>
      </x:left>
      <x:right>
        <x:color auto="1"/>
      </x:right>
      <x:top style="medium">
        <x:color auto="1"/>
      </x:top>
      <x:bottom>
        <x:color auto="1"/>
      </x:bottom>
    </x:border>
    <x:border>
      <x:left style="medium">
        <x:color rgb="ff262626"/>
      </x:left>
      <x:right>
        <x:color auto="1"/>
      </x:right>
      <x:top style="medium">
        <x:color rgb="ff262626"/>
      </x:top>
      <x:bottom style="double">
        <x:color rgb="ff262626"/>
      </x:bottom>
    </x:border>
    <x:border>
      <x:left>
        <x:color auto="1"/>
      </x:left>
      <x:right style="thin">
        <x:color rgb="ff000000"/>
      </x:right>
      <x:top style="medium">
        <x:color rgb="ff262626"/>
      </x:top>
      <x:bottom style="double">
        <x:color rgb="ff262626"/>
      </x:bottom>
    </x:border>
    <x:border>
      <x:left>
        <x:color auto="1"/>
      </x:left>
      <x:right>
        <x:color auto="1"/>
      </x:right>
      <x:top style="medium">
        <x:color rgb="ff262626"/>
      </x:top>
      <x:bottom style="double">
        <x:color rgb="ff262626"/>
      </x:bottom>
    </x:border>
    <x:border>
      <x:left>
        <x:color auto="1"/>
      </x:left>
      <x:right style="medium">
        <x:color rgb="ff262626"/>
      </x:right>
      <x:top style="medium">
        <x:color rgb="ff262626"/>
      </x:top>
      <x:bottom style="double">
        <x:color rgb="ff262626"/>
      </x:bottom>
    </x:border>
    <x:border>
      <x:left style="medium">
        <x:color rgb="ff262626"/>
      </x:left>
      <x:right style="thin">
        <x:color auto="1"/>
      </x:right>
      <x:top>
        <x:color auto="1"/>
      </x:top>
      <x:bottom style="medium">
        <x:color rgb="ff262626"/>
      </x:bottom>
    </x:border>
    <x:border>
      <x:left style="thin">
        <x:color rgb="ff262626"/>
      </x:left>
      <x:right>
        <x:color auto="1"/>
      </x:right>
      <x:top style="double">
        <x:color rgb="ff262626"/>
      </x:top>
      <x:bottom style="medium">
        <x:color rgb="ff262626"/>
      </x:bottom>
    </x:border>
    <x:border>
      <x:left>
        <x:color auto="1"/>
      </x:left>
      <x:right style="medium">
        <x:color rgb="ff262626"/>
      </x:right>
      <x:top style="double">
        <x:color rgb="ff262626"/>
      </x:top>
      <x:bottom style="medium">
        <x:color rgb="ff262626"/>
      </x:bottom>
    </x:border>
    <x:border>
      <x:left style="thin">
        <x:color rgb="ff000000"/>
      </x:left>
      <x:right>
        <x:color auto="1"/>
      </x:right>
      <x:top style="medium">
        <x:color auto="1"/>
      </x:top>
      <x:bottom style="double">
        <x:color rgb="ff000000"/>
      </x:bottom>
    </x:border>
    <x:border>
      <x:left>
        <x:color auto="1"/>
      </x:left>
      <x:right>
        <x:color auto="1"/>
      </x:right>
      <x:top style="medium">
        <x:color auto="1"/>
      </x:top>
      <x:bottom style="double">
        <x:color rgb="ff000000"/>
      </x:bottom>
    </x:border>
    <x:border>
      <x:left>
        <x:color auto="1"/>
      </x:left>
      <x:right style="medium">
        <x:color auto="1"/>
      </x:right>
      <x:top style="medium">
        <x:color auto="1"/>
      </x:top>
      <x:bottom style="double">
        <x:color rgb="ff000000"/>
      </x:bottom>
    </x:border>
    <x:border>
      <x:left>
        <x:color auto="1"/>
      </x:left>
      <x:right>
        <x:color auto="1"/>
      </x:right>
      <x:top style="double">
        <x:color rgb="ff000000"/>
      </x:top>
      <x:bottom style="thin">
        <x:color rgb="ff000000"/>
      </x:bottom>
    </x:border>
    <x:border>
      <x:left>
        <x:color auto="1"/>
      </x:left>
      <x:right style="medium">
        <x:color auto="1"/>
      </x:right>
      <x:top style="double">
        <x:color rgb="ff000000"/>
      </x:top>
      <x:bottom style="thin">
        <x:color rgb="ff000000"/>
      </x:bottom>
    </x:border>
    <x:border>
      <x:left style="medium">
        <x:color auto="1"/>
      </x:left>
      <x:right style="thin">
        <x:color rgb="ff000000"/>
      </x:right>
      <x:top style="thin">
        <x:color rgb="ff000000"/>
      </x:top>
      <x:bottom>
        <x:color auto="1"/>
      </x:bottom>
    </x:border>
    <x:border>
      <x:left style="medium">
        <x:color auto="1"/>
      </x:left>
      <x:right style="thin">
        <x:color rgb="ff000000"/>
      </x:right>
      <x:top>
        <x:color auto="1"/>
      </x:top>
      <x:bottom>
        <x:color auto="1"/>
      </x:bottom>
    </x:border>
    <x:border>
      <x:left style="medium">
        <x:color auto="1"/>
      </x:left>
      <x:right style="thin">
        <x:color rgb="ff000000"/>
      </x:right>
      <x:top>
        <x:color auto="1"/>
      </x:top>
      <x:bottom style="thin">
        <x:color rgb="ff000000"/>
      </x:bottom>
    </x:border>
    <x:border>
      <x:left style="thin">
        <x:color rgb="ff000000"/>
      </x:left>
      <x:right>
        <x:color auto="1"/>
      </x:right>
      <x:top style="thin">
        <x:color rgb="ff000000"/>
      </x:top>
      <x:bottom>
        <x:color auto="1"/>
      </x:bottom>
    </x:border>
    <x:border>
      <x:left>
        <x:color auto="1"/>
      </x:left>
      <x:right>
        <x:color auto="1"/>
      </x:right>
      <x:top style="thin">
        <x:color rgb="ff000000"/>
      </x:top>
      <x:bottom>
        <x:color auto="1"/>
      </x:bottom>
    </x:border>
    <x:border>
      <x:left>
        <x:color auto="1"/>
      </x:left>
      <x:right style="medium">
        <x:color auto="1"/>
      </x:right>
      <x:top style="thin">
        <x:color rgb="ff000000"/>
      </x:top>
      <x:bottom>
        <x:color auto="1"/>
      </x:bottom>
    </x:border>
    <x:border>
      <x:left style="thin">
        <x:color rgb="ff000000"/>
      </x:left>
      <x:right>
        <x:color auto="1"/>
      </x:right>
      <x:top>
        <x:color auto="1"/>
      </x:top>
      <x:bottom>
        <x:color auto="1"/>
      </x:bottom>
    </x:border>
    <x:border>
      <x:left>
        <x:color auto="1"/>
      </x:left>
      <x:right style="medium">
        <x:color auto="1"/>
      </x:right>
      <x:top>
        <x:color auto="1"/>
      </x:top>
      <x:bottom>
        <x:color auto="1"/>
      </x:bottom>
    </x:border>
    <x:border>
      <x:left style="thin">
        <x:color rgb="ff000000"/>
      </x:left>
      <x:right>
        <x:color auto="1"/>
      </x:right>
      <x:top>
        <x:color auto="1"/>
      </x:top>
      <x:bottom style="thin">
        <x:color rgb="ff000000"/>
      </x:bottom>
    </x:border>
    <x:border>
      <x:left>
        <x:color auto="1"/>
      </x:left>
      <x:right>
        <x:color auto="1"/>
      </x:right>
      <x:top>
        <x:color auto="1"/>
      </x:top>
      <x:bottom style="thin">
        <x:color rgb="ff000000"/>
      </x:bottom>
    </x:border>
    <x:border>
      <x:left>
        <x:color auto="1"/>
      </x:left>
      <x:right style="medium">
        <x:color auto="1"/>
      </x:right>
      <x:top>
        <x:color auto="1"/>
      </x:top>
      <x:bottom style="thin">
        <x:color rgb="ff000000"/>
      </x:bottom>
    </x:border>
    <x:border>
      <x:left>
        <x:color auto="1"/>
      </x:left>
      <x:right>
        <x:color auto="1"/>
      </x:right>
      <x:top style="thin">
        <x:color rgb="ff000000"/>
      </x:top>
      <x:bottom style="thin">
        <x:color rgb="ff000000"/>
      </x:bottom>
    </x:border>
    <x:border>
      <x:left>
        <x:color auto="1"/>
      </x:left>
      <x:right style="medium">
        <x:color auto="1"/>
      </x:right>
      <x:top style="thin">
        <x:color rgb="ff000000"/>
      </x:top>
      <x:bottom style="thin">
        <x:color rgb="ff000000"/>
      </x:bottom>
    </x:border>
    <x:border>
      <x:left style="thin">
        <x:color rgb="ff000000"/>
      </x:left>
      <x:right>
        <x:color auto="1"/>
      </x:right>
      <x:top style="thin">
        <x:color rgb="ff000000"/>
      </x:top>
      <x:bottom style="medium">
        <x:color auto="1"/>
      </x:bottom>
    </x:border>
    <x:border>
      <x:left>
        <x:color auto="1"/>
      </x:left>
      <x:right>
        <x:color auto="1"/>
      </x:right>
      <x:top style="thin">
        <x:color rgb="ff000000"/>
      </x:top>
      <x:bottom style="medium">
        <x:color auto="1"/>
      </x:bottom>
    </x:border>
    <x:border>
      <x:left>
        <x:color auto="1"/>
      </x:left>
      <x:right style="medium">
        <x:color auto="1"/>
      </x:right>
      <x:top style="thin">
        <x:color rgb="ff000000"/>
      </x:top>
      <x:bottom style="medium">
        <x:color auto="1"/>
      </x:bottom>
    </x:border>
    <x:border>
      <x:left style="thin">
        <x:color rgb="ff000000"/>
      </x:left>
      <x:right style="thin">
        <x:color rgb="ff000000"/>
      </x:right>
      <x:top style="double">
        <x:color rgb="ff000000"/>
      </x:top>
      <x:bottom>
        <x:color auto="1"/>
      </x:bottom>
    </x:border>
    <x:border>
      <x:left style="thin">
        <x:color rgb="ff000000"/>
      </x:left>
      <x:right>
        <x:color auto="1"/>
      </x:right>
      <x:top style="double">
        <x:color rgb="ff000000"/>
      </x:top>
      <x:bottom>
        <x:color auto="1"/>
      </x:bottom>
    </x:border>
    <x:border>
      <x:left>
        <x:color auto="1"/>
      </x:left>
      <x:right>
        <x:color auto="1"/>
      </x:right>
      <x:top style="double">
        <x:color rgb="ff000000"/>
      </x:top>
      <x:bottom>
        <x:color auto="1"/>
      </x:bottom>
    </x:border>
    <x:border>
      <x:left>
        <x:color auto="1"/>
      </x:left>
      <x:right style="medium">
        <x:color auto="1"/>
      </x:right>
      <x:top style="double">
        <x:color rgb="ff000000"/>
      </x:top>
      <x:bottom>
        <x:color auto="1"/>
      </x:bottom>
    </x:border>
    <x:border>
      <x:left>
        <x:color auto="1"/>
      </x:left>
      <x:right style="thin">
        <x:color rgb="ff000000"/>
      </x:right>
      <x:top style="thin">
        <x:color rgb="ff000000"/>
      </x:top>
      <x:bottom style="medium">
        <x:color auto="1"/>
      </x:bottom>
    </x:border>
    <x:border>
      <x:left style="medium">
        <x:color auto="1"/>
      </x:left>
      <x:right>
        <x:color auto="1"/>
      </x:right>
      <x:top style="medium">
        <x:color auto="1"/>
      </x:top>
      <x:bottom style="double">
        <x:color auto="1"/>
      </x:bottom>
    </x:border>
    <x:border>
      <x:left>
        <x:color auto="1"/>
      </x:left>
      <x:right>
        <x:color auto="1"/>
      </x:right>
      <x:top style="medium">
        <x:color auto="1"/>
      </x:top>
      <x:bottom style="double">
        <x:color auto="1"/>
      </x:bottom>
    </x:border>
    <x:border>
      <x:left style="thin">
        <x:color auto="1"/>
      </x:left>
      <x:right>
        <x:color auto="1"/>
      </x:right>
      <x:top style="medium">
        <x:color auto="1"/>
      </x:top>
      <x:bottom style="double">
        <x:color auto="1"/>
      </x:bottom>
    </x:border>
    <x:border>
      <x:left>
        <x:color auto="1"/>
      </x:left>
      <x:right style="thin">
        <x:color auto="1"/>
      </x:right>
      <x:top style="medium">
        <x:color auto="1"/>
      </x:top>
      <x:bottom style="double">
        <x:color auto="1"/>
      </x:bottom>
    </x:border>
    <x:border>
      <x:left style="medium">
        <x:color auto="1"/>
      </x:left>
      <x:right style="thin">
        <x:color auto="1"/>
      </x:right>
      <x:top style="double">
        <x:color auto="1"/>
      </x:top>
      <x:bottom style="thin">
        <x:color auto="1"/>
      </x:bottom>
    </x:border>
    <x:border>
      <x:left style="medium">
        <x:color auto="1"/>
      </x:left>
      <x:right style="thin">
        <x:color auto="1"/>
      </x:right>
      <x:top style="thin">
        <x:color auto="1"/>
      </x:top>
      <x:bottom style="thin">
        <x:color auto="1"/>
      </x:bottom>
    </x:border>
    <x:border>
      <x:left>
        <x:color auto="1"/>
      </x:left>
      <x:right style="thin">
        <x:color auto="1"/>
      </x:right>
      <x:top style="medium">
        <x:color auto="1"/>
      </x:top>
      <x:bottom style="thin">
        <x:color auto="1"/>
      </x:bottom>
    </x:border>
    <x:border>
      <x:left>
        <x:color auto="1"/>
      </x:left>
      <x:right style="thin">
        <x:color auto="1"/>
      </x:right>
      <x:top style="thin">
        <x:color auto="1"/>
      </x:top>
      <x:bottom style="thin">
        <x:color auto="1"/>
      </x:bottom>
    </x:border>
    <x:border>
      <x:left style="thin">
        <x:color auto="1"/>
      </x:left>
      <x:right style="thin">
        <x:color auto="1"/>
      </x:right>
      <x:top style="medium">
        <x:color auto="1"/>
      </x:top>
      <x:bottom style="thin">
        <x:color auto="1"/>
      </x:bottom>
    </x:border>
    <x:border>
      <x:left style="thin">
        <x:color auto="1"/>
      </x:left>
      <x:right>
        <x:color auto="1"/>
      </x:right>
      <x:top style="medium">
        <x:color auto="1"/>
      </x:top>
      <x:bottom style="thin">
        <x:color auto="1"/>
      </x:bottom>
    </x:border>
    <x:border>
      <x:left style="thin">
        <x:color auto="1"/>
      </x:left>
      <x:right>
        <x:color auto="1"/>
      </x:right>
      <x:top style="thin">
        <x:color auto="1"/>
      </x:top>
      <x:bottom style="thin">
        <x:color auto="1"/>
      </x:bottom>
    </x:border>
    <x:border>
      <x:left>
        <x:color auto="1"/>
      </x:left>
      <x:right style="thin">
        <x:color auto="1"/>
      </x:right>
      <x:top style="thin">
        <x:color auto="1"/>
      </x:top>
      <x:bottom style="medium">
        <x:color auto="1"/>
      </x:bottom>
    </x:border>
    <x:border>
      <x:left style="thin">
        <x:color auto="1"/>
      </x:left>
      <x:right style="thin">
        <x:color auto="1"/>
      </x:right>
      <x:top style="thin">
        <x:color auto="1"/>
      </x:top>
      <x:bottom>
        <x:color auto="1"/>
      </x:bottom>
    </x:border>
    <x:border>
      <x:left style="thin">
        <x:color auto="1"/>
      </x:left>
      <x:right style="thin">
        <x:color auto="1"/>
      </x:right>
      <x:top>
        <x:color auto="1"/>
      </x:top>
      <x:bottom style="medium">
        <x:color auto="1"/>
      </x:bottom>
    </x:border>
    <x:border>
      <x:left style="thin">
        <x:color auto="1"/>
      </x:left>
      <x:right>
        <x:color auto="1"/>
      </x:right>
      <x:top style="thin">
        <x:color auto="1"/>
      </x:top>
      <x:bottom style="medium">
        <x:color auto="1"/>
      </x:bottom>
    </x:border>
    <x:border>
      <x:left style="medium">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n">
        <x:color auto="1"/>
      </x:right>
      <x:top style="thin">
        <x:color auto="1"/>
      </x:top>
      <x:bottom>
        <x:color auto="1"/>
      </x:bottom>
    </x:border>
    <x:border>
      <x:left style="medium">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thin">
        <x:color auto="1"/>
      </x:right>
      <x:top>
        <x:color auto="1"/>
      </x:top>
      <x:bottom style="thin">
        <x:color auto="1"/>
      </x:bottom>
    </x:border>
    <x:border>
      <x:left style="medium">
        <x:color auto="1"/>
      </x:left>
      <x:right style="thin">
        <x:color auto="1"/>
      </x:right>
      <x:top style="thin">
        <x:color auto="1"/>
      </x:top>
      <x:bottom style="medium">
        <x:color auto="1"/>
      </x:bottom>
    </x:border>
    <x:border>
      <x:left style="medium">
        <x:color auto="1"/>
      </x:left>
      <x:right style="medium">
        <x:color auto="1"/>
      </x:right>
      <x:top style="medium">
        <x:color auto="1"/>
      </x:top>
      <x:bottom style="thin">
        <x:color auto="1"/>
      </x:bottom>
    </x:border>
    <x:border>
      <x:left style="medium">
        <x:color auto="1"/>
      </x:left>
      <x:right style="medium">
        <x:color auto="1"/>
      </x:right>
      <x:top style="thin">
        <x:color auto="1"/>
      </x:top>
      <x:bottom style="thin">
        <x:color auto="1"/>
      </x:bottom>
    </x:border>
    <x:border>
      <x:left style="medium">
        <x:color auto="1"/>
      </x:left>
      <x:right style="medium">
        <x:color auto="1"/>
      </x:right>
      <x:top style="thin">
        <x:color auto="1"/>
      </x:top>
      <x:bottom style="medium">
        <x:color auto="1"/>
      </x:bottom>
    </x:border>
    <x:border>
      <x:left style="medium">
        <x:color auto="1"/>
      </x:left>
      <x:right>
        <x:color auto="1"/>
      </x:right>
      <x:top style="thin">
        <x:color auto="1"/>
      </x:top>
      <x:bottom style="medium">
        <x:color auto="1"/>
      </x:bottom>
    </x:border>
    <x:border>
      <x:left>
        <x:color auto="1"/>
      </x:left>
      <x:right>
        <x:color auto="1"/>
      </x:right>
      <x:top style="thin">
        <x:color auto="1"/>
      </x:top>
      <x:bottom style="medium">
        <x:color auto="1"/>
      </x:bottom>
    </x:border>
    <x:border>
      <x:left>
        <x:color auto="1"/>
      </x:left>
      <x:right style="dotted">
        <x:color auto="1"/>
      </x:right>
      <x:top>
        <x:color auto="1"/>
      </x:top>
      <x:bottom>
        <x:color auto="1"/>
      </x:bottom>
    </x:border>
    <x:border>
      <x:left style="medium">
        <x:color rgb="ff404040"/>
      </x:left>
      <x:right style="thin">
        <x:color rgb="ff404040"/>
      </x:right>
      <x:top style="medium">
        <x:color rgb="ff404040"/>
      </x:top>
      <x:bottom style="thin">
        <x:color rgb="ff404040"/>
      </x:bottom>
    </x:border>
    <x:border>
      <x:left style="medium">
        <x:color rgb="ff404040"/>
      </x:left>
      <x:right style="thin">
        <x:color rgb="ff404040"/>
      </x:right>
      <x:top style="thin">
        <x:color rgb="ff404040"/>
      </x:top>
      <x:bottom style="double">
        <x:color rgb="ff404040"/>
      </x:bottom>
    </x:border>
    <x:border>
      <x:left style="thin">
        <x:color rgb="ff404040"/>
      </x:left>
      <x:right style="thin">
        <x:color rgb="ff404040"/>
      </x:right>
      <x:top style="medium">
        <x:color rgb="ff404040"/>
      </x:top>
      <x:bottom style="thin">
        <x:color rgb="ff404040"/>
      </x:bottom>
    </x:border>
    <x:border>
      <x:left style="thin">
        <x:color rgb="ff404040"/>
      </x:left>
      <x:right style="medium">
        <x:color rgb="ff404040"/>
      </x:right>
      <x:top style="medium">
        <x:color rgb="ff404040"/>
      </x:top>
      <x:bottom style="thin">
        <x:color rgb="ff404040"/>
      </x:bottom>
    </x:border>
    <x:border>
      <x:left style="thin">
        <x:color rgb="ff404040"/>
      </x:left>
      <x:right style="medium">
        <x:color rgb="ff404040"/>
      </x:right>
      <x:top style="thin">
        <x:color rgb="ff404040"/>
      </x:top>
      <x:bottom style="double">
        <x:color rgb="ff404040"/>
      </x:bottom>
    </x:border>
  </x:borders>
  <x:cellStyleXfs count="3">
    <x:xf numFmtId="0" fontId="0" fillId="0" borderId="0">
      <x:alignment horizontal="general" vertical="center"/>
    </x:xf>
    <x:xf numFmtId="0" fontId="0" fillId="0" borderId="0">
      <x:alignment horizontal="general" vertical="center"/>
    </x:xf>
    <mc:AlternateContent xmlns:mc="http://schemas.openxmlformats.org/markup-compatibility/2006">
      <mc:Choice xmlns:hs="http://schemas.haansoft.com/office/spreadsheet/8.0" Requires="hs">
        <x:xf numFmtId="0" fontId="6" fillId="0" borderId="0"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6" fillId="0" borderId="0" applyFont="1" applyAlignment="1">
          <x:alignment horizontal="center" vertical="center"/>
        </x:xf>
      </mc:Fallback>
    </mc:AlternateContent>
  </x:cellStyleXfs>
  <x:cellXfs count="270">
    <x:xf numFmtId="0" fontId="0" fillId="0" borderId="0" xfId="1" applyNumberFormat="1">
      <x:alignment horizontal="general" vertical="center"/>
    </x:xf>
    <x:xf numFmtId="0" fontId="0" fillId="0" borderId="0" xfId="2" applyNumberFormat="1" applyFont="1" applyBorder="1" applyAlignment="1">
      <x:alignment horizontal="general" vertical="center"/>
    </x:xf>
    <x:xf numFmtId="0" fontId="7" fillId="0" borderId="0" xfId="0" applyNumberFormat="1" applyFont="1">
      <x:alignment horizontal="general" vertical="center"/>
    </x:xf>
    <mc:AlternateContent xmlns:mc="http://schemas.openxmlformats.org/markup-compatibility/2006">
      <mc:Choice xmlns:hs="http://schemas.haansoft.com/office/spreadsheet/8.0" Requires="hs">
        <x:xf numFmtId="0" fontId="8" fillId="0" borderId="0" xfId="0" applyNumberFormat="1" applyFont="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8" fillId="0" borderId="0" xfId="0" applyNumberFormat="1" applyFont="1" applyAlignment="1">
          <x:alignment horizontal="justify" vertical="center" wrapText="1"/>
        </x:xf>
      </mc:Fallback>
    </mc:AlternateContent>
    <mc:AlternateContent xmlns:mc="http://schemas.openxmlformats.org/markup-compatibility/2006">
      <mc:Choice xmlns:hs="http://schemas.haansoft.com/office/spreadsheet/8.0" Requires="hs">
        <x:xf numFmtId="0" fontId="9"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9" fillId="0" borderId="1" xfId="0" applyNumberFormat="1" applyFont="1" applyBorder="1" applyAlignment="1">
          <x:alignment horizontal="center" vertical="center" wrapText="1"/>
        </x:xf>
      </mc:Fallback>
    </mc:AlternateContent>
    <x:xf numFmtId="0" fontId="7" fillId="0" borderId="2" xfId="0" applyNumberFormat="1" applyFont="1" applyBorder="1" applyAlignment="1">
      <x:alignment horizontal="general" vertical="center" wrapText="1"/>
    </x:xf>
    <mc:AlternateContent xmlns:mc="http://schemas.openxmlformats.org/markup-compatibility/2006">
      <mc:Choice xmlns:hs="http://schemas.haansoft.com/office/spreadsheet/8.0" Requires="hs">
        <x:xf numFmtId="0" fontId="7"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1" xfId="0" applyNumberFormat="1" applyFont="1" applyBorder="1" applyAlignment="1">
          <x:alignment horizontal="center" vertical="center" wrapText="1"/>
        </x:xf>
      </mc:Fallback>
    </mc:AlternateContent>
    <x:xf numFmtId="0" fontId="7" fillId="0" borderId="3" xfId="0" applyNumberFormat="1" applyFont="1" applyBorder="1" applyAlignment="1">
      <x:alignment horizontal="general" vertical="center" wrapText="1"/>
    </x:xf>
    <x:xf numFmtId="0" fontId="0" fillId="0" borderId="0" xfId="0" applyNumberFormat="1" applyAlignment="1">
      <x:alignment horizontal="left" vertical="center"/>
    </x:xf>
    <x:xf numFmtId="0" fontId="7"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0" fontId="7"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5" xfId="0" applyNumberFormat="1" applyFont="1" applyBorder="1" applyAlignment="1">
          <x:alignment horizontal="center" vertical="center"/>
        </x:xf>
      </mc:Fallback>
    </mc:AlternateContent>
    <x:xf numFmtId="0" fontId="10" fillId="0" borderId="0" xfId="0" applyNumberFormat="1" applyFont="1">
      <x:alignment horizontal="general" vertical="center"/>
    </x:xf>
    <mc:AlternateContent xmlns:mc="http://schemas.openxmlformats.org/markup-compatibility/2006">
      <mc:Choice xmlns:hs="http://schemas.haansoft.com/office/spreadsheet/8.0" Requires="hs">
        <x:xf numFmtId="0" fontId="11"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11" xfId="0" applyNumberFormat="1" applyFont="1" applyFill="1" applyBorder="1" applyAlignment="1">
          <x:alignment horizontal="center" vertical="center"/>
        </x:xf>
      </mc:Fallback>
    </mc:AlternateContent>
    <x:xf numFmtId="0" fontId="10" fillId="0" borderId="0" xfId="0" applyNumberFormat="1" applyFont="1" applyAlignment="1">
      <x:alignment horizontal="left" vertical="center"/>
    </x:xf>
    <x:xf numFmtId="0" fontId="7" fillId="0" borderId="5" xfId="0" applyNumberFormat="1" applyFont="1" applyBorder="1" applyAlignment="1">
      <x:alignment horizontal="left" vertical="center" wrapText="1"/>
    </x:xf>
    <x:xf numFmtId="0" fontId="7" fillId="0" borderId="12" xfId="0" applyNumberFormat="1" applyFont="1" applyBorder="1">
      <x:alignment horizontal="general" vertical="center"/>
    </x:xf>
    <mc:AlternateContent xmlns:mc="http://schemas.openxmlformats.org/markup-compatibility/2006">
      <mc:Choice xmlns:hs="http://schemas.haansoft.com/office/spreadsheet/8.0" Requires="hs">
        <x:xf numFmtId="0" fontId="7"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2"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1" fillId="2" borderId="7" xfId="0" applyNumberFormat="1" applyFont="1" applyFill="1" applyBorder="1" applyAlignment="1">
          <x:alignment horizontal="center" vertical="center" wrapText="1"/>
        </x:xf>
      </mc:Fallback>
    </mc:AlternateContent>
    <x:xf numFmtId="0" fontId="7" fillId="0" borderId="13" xfId="0" applyNumberFormat="1" applyFont="1" applyBorder="1" applyAlignment="1">
      <x:alignment horizontal="left" vertical="center"/>
    </x:xf>
    <mc:AlternateContent xmlns:mc="http://schemas.openxmlformats.org/markup-compatibility/2006">
      <mc:Choice xmlns:hs="http://schemas.haansoft.com/office/spreadsheet/8.0" Requires="hs">
        <x:xf numFmtId="0" fontId="7"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14"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2" fillId="0" borderId="14"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2" fillId="0" borderId="15"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2" fillId="0" borderId="15" xfId="0" applyNumberFormat="1" applyFont="1" applyBorder="1" applyAlignment="1">
          <x:alignment horizontal="center" vertical="center" wrapText="1"/>
        </x:xf>
      </mc:Fallback>
    </mc:AlternateContent>
    <x:xf numFmtId="0" fontId="7" fillId="0" borderId="4" xfId="0" applyNumberFormat="1" applyFont="1" applyBorder="1">
      <x:alignment horizontal="general" vertical="center"/>
    </x:xf>
    <x:xf numFmtId="0" fontId="7" fillId="0" borderId="4" xfId="0" applyNumberFormat="1" applyFont="1" applyBorder="1" applyAlignment="1">
      <x:alignment horizontal="general" vertical="center" wrapText="1"/>
    </x:xf>
    <mc:AlternateContent xmlns:mc="http://schemas.openxmlformats.org/markup-compatibility/2006">
      <mc:Choice xmlns:hs="http://schemas.haansoft.com/office/spreadsheet/8.0" Requires="hs">
        <x:xf numFmtId="1" fontId="12"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 fontId="12"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15"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15"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3"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3"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2"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2"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4" xfId="0" applyNumberFormat="1" applyFont="1" applyBorder="1" applyAlignment="1">
          <x:alignment horizontal="center" vertical="center"/>
        </x:xf>
      </mc:Fallback>
    </mc:AlternateContent>
    <x:xf numFmtId="0" fontId="7" fillId="0" borderId="16"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7" fillId="0" borderId="15" xfId="0" applyNumberFormat="1" applyFont="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7" fillId="0" borderId="15" xfId="0" applyNumberFormat="1" applyFont="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7" fillId="0" borderId="3" xfId="0" applyNumberFormat="1" applyFont="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7" fillId="0" borderId="3" xfId="0" applyNumberFormat="1" applyFont="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7" fillId="0" borderId="1" xfId="0" applyNumberFormat="1" applyFont="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7" fillId="0" borderId="1" xfId="0" applyNumberFormat="1" applyFont="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7" fillId="0" borderId="2" xfId="0" applyNumberFormat="1" applyFont="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7" fillId="0" borderId="2" xfId="0" applyNumberFormat="1" applyFont="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7" fillId="4" borderId="1" xfId="0" applyNumberFormat="1" applyFont="1" applyFill="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7" fillId="4" borderId="1" xfId="0" applyNumberFormat="1" applyFont="1" applyFill="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7" fillId="4"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4"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4" borderId="15" xfId="0" applyNumberFormat="1" applyFont="1" applyFill="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7" fillId="4" borderId="15" xfId="0" applyNumberFormat="1" applyFont="1" applyFill="1" applyBorder="1" applyAlignment="1">
          <x:alignment horizontal="justify" vertical="center" wrapText="1"/>
        </x:xf>
      </mc:Fallback>
    </mc:AlternateContent>
    <x:xf numFmtId="0" fontId="7" fillId="4" borderId="3" xfId="0" applyNumberFormat="1" applyFont="1" applyFill="1" applyBorder="1" applyAlignment="1">
      <x:alignment horizontal="general" vertical="center" wrapText="1"/>
    </x:xf>
    <mc:AlternateContent xmlns:mc="http://schemas.openxmlformats.org/markup-compatibility/2006">
      <mc:Choice xmlns:hs="http://schemas.haansoft.com/office/spreadsheet/8.0" Requires="hs">
        <x:xf numFmtId="0" fontId="7" fillId="4" borderId="2" xfId="0" applyNumberFormat="1" applyFont="1" applyFill="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7" fillId="4" borderId="2" xfId="0" applyNumberFormat="1" applyFont="1" applyFill="1" applyBorder="1" applyAlignment="1">
          <x:alignment horizontal="justify" vertical="center" wrapText="1"/>
        </x:xf>
      </mc:Fallback>
    </mc:AlternateContent>
    <x:xf numFmtId="0" fontId="7" fillId="4" borderId="2" xfId="0" applyNumberFormat="1" applyFont="1" applyFill="1" applyBorder="1" applyAlignment="1">
      <x:alignment horizontal="general" vertical="center" wrapText="1"/>
    </x:xf>
    <mc:AlternateContent xmlns:mc="http://schemas.openxmlformats.org/markup-compatibility/2006">
      <mc:Choice xmlns:hs="http://schemas.haansoft.com/office/spreadsheet/8.0" Requires="hs">
        <x:xf numFmtId="0" fontId="13"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13" xfId="0" applyNumberFormat="1" applyFont="1" applyBorder="1" applyAlignment="1">
          <x:alignment horizontal="center" vertical="center"/>
        </x:xf>
      </mc:Fallback>
    </mc:AlternateContent>
    <x:xf numFmtId="0" fontId="14" fillId="0" borderId="0" xfId="0" applyNumberFormat="1" applyFont="1" applyAlignment="1">
      <x:alignment horizontal="left" vertical="center"/>
    </x:xf>
    <mc:AlternateContent xmlns:mc="http://schemas.openxmlformats.org/markup-compatibility/2006">
      <mc:Choice xmlns:hs="http://schemas.haansoft.com/office/spreadsheet/8.0" Requires="hs">
        <x:xf numFmtId="1" fontId="7" fillId="0" borderId="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 fontId="7" fillId="0" borderId="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5"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5"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5"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5" borderId="1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5" borderId="1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9" fillId="0" borderId="20"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9" fillId="0" borderId="20"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9" fillId="0" borderId="20"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9" fillId="0" borderId="20"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9" fillId="0" borderId="2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9" fillId="0" borderId="21"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9" fillId="0" borderId="2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9" fillId="0" borderId="21"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9"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9" fillId="0" borderId="1"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9" fillId="0" borderId="22"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9" fillId="0" borderId="22"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9" fillId="0" borderId="22"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9" fillId="0" borderId="22"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12" fillId="0" borderId="23"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12" fillId="0" borderId="23"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24" xfId="0" applyNumberFormat="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0" fillId="0" borderId="24" xfId="0" applyNumberFormat="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16" fillId="0" borderId="26"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0" borderId="26"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16" fillId="0" borderId="26"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16" fillId="0" borderId="26"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20"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20"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1"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1"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16" fillId="0" borderId="26"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16" fillId="0" borderId="26"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9" fillId="0" borderId="24"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9" fillId="0" borderId="24"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9" fillId="0" borderId="25"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9" fillId="0" borderId="25"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2" fillId="0" borderId="27"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2" fillId="0" borderId="27" xfId="0" applyNumberFormat="1" applyFont="1" applyBorder="1" applyAlignment="1">
          <x:alignment horizontal="center" vertical="center" wrapText="1"/>
        </x:xf>
      </mc:Fallback>
    </mc:AlternateContent>
    <x:xf numFmtId="0" fontId="17" fillId="0" borderId="0" xfId="0" applyNumberFormat="1" applyFont="1">
      <x:alignment horizontal="general" vertical="center"/>
    </x:xf>
    <mc:AlternateContent xmlns:mc="http://schemas.openxmlformats.org/markup-compatibility/2006">
      <mc:Choice xmlns:hs="http://schemas.haansoft.com/office/spreadsheet/8.0" Requires="hs">
        <x:xf numFmtId="0" fontId="16" fillId="0" borderId="0" xfId="0" applyNumberFormat="1" applyFont="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0" borderId="0" xfId="0" applyNumberFormat="1" applyFont="1" applyAlignment="1">
          <x:alignment horizontal="center" vertical="center" wrapText="1"/>
        </x:xf>
      </mc:Fallback>
    </mc:AlternateContent>
    <mc:AlternateContent xmlns:mc="http://schemas.openxmlformats.org/markup-compatibility/2006">
      <mc:Choice xmlns:hs="http://schemas.haansoft.com/office/spreadsheet/8.0" Requires="hs">
        <x:xf numFmtId="1" fontId="16" fillId="0" borderId="0" xfId="0" applyNumberFormat="1" applyFont="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16" fillId="0" borderId="0" xfId="0" applyNumberFormat="1" applyFont="1" applyAlignment="1">
          <x:alignment horizontal="center" vertical="center" wrapText="1"/>
        </x:xf>
      </mc:Fallback>
    </mc:AlternateContent>
    <mc:AlternateContent xmlns:mc="http://schemas.openxmlformats.org/markup-compatibility/2006">
      <mc:Choice xmlns:hs="http://schemas.haansoft.com/office/spreadsheet/8.0" Requires="hs">
        <x:xf numFmtId="164" fontId="16" fillId="0" borderId="0" xfId="0" applyNumberFormat="1" applyFont="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16" fillId="0" borderId="0" xfId="0" applyNumberFormat="1" applyFont="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0"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15" fillId="6"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6"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6" borderId="1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6" borderId="19" xfId="0" applyNumberFormat="1" applyFont="1" applyFill="1" applyBorder="1" applyAlignment="1">
          <x:alignment horizontal="center" vertical="center" wrapText="1"/>
        </x:xf>
      </mc:Fallback>
    </mc:AlternateContent>
    <x:xf numFmtId="0" fontId="0" fillId="0" borderId="0" xfId="0" applyNumberFormat="1" applyAlignment="1">
      <x:alignment horizontal="general" vertical="center" wrapText="1"/>
    </x:xf>
    <mc:AlternateContent xmlns:mc="http://schemas.openxmlformats.org/markup-compatibility/2006">
      <mc:Choice xmlns:hs="http://schemas.haansoft.com/office/spreadsheet/8.0" Requires="hs">
        <x:xf numFmtId="0" fontId="10" fillId="7" borderId="2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7" borderId="2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8" borderId="2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8" borderId="2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8" borderId="2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8" borderId="29" xfId="0" applyNumberFormat="1" applyFont="1" applyFill="1" applyBorder="1" applyAlignment="1">
          <x:alignment horizontal="center" vertical="center" wrapText="1"/>
        </x:xf>
      </mc:Fallback>
    </mc:AlternateContent>
    <x:xf numFmtId="0" fontId="7" fillId="0" borderId="30" xfId="0" applyNumberFormat="1" applyFont="1" applyBorder="1">
      <x:alignment horizontal="general" vertical="center"/>
    </x:xf>
    <x:xf numFmtId="0" fontId="7" fillId="0" borderId="31" xfId="0" applyNumberFormat="1" applyFont="1" applyBorder="1">
      <x:alignment horizontal="general" vertical="center"/>
    </x:xf>
    <mc:AlternateContent xmlns:mc="http://schemas.openxmlformats.org/markup-compatibility/2006">
      <mc:Choice xmlns:hs="http://schemas.haansoft.com/office/spreadsheet/8.0" Requires="hs">
        <x:xf numFmtId="0" fontId="0" fillId="0" borderId="32"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2"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4"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4"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5"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5"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6"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6"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7"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7"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8"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8"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9"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9"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0"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40"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9" borderId="41"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9" borderId="41"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7"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7"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3"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43"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4"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44"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0" borderId="45"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0" borderId="45"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8"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8"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10"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10"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10" borderId="4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10" borderId="4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5"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5"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0" borderId="20"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0" borderId="20"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0" borderId="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0" borderId="1"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21" fillId="0" borderId="23"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21" fillId="0" borderId="23"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4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Border="1" applyAlignment="1">
          <x:alignment horizontal="center" vertical="center"/>
        </x:xf>
      </mc:Fallback>
    </mc:AlternateContent>
    <x:xf numFmtId="41" fontId="0" fillId="0" borderId="0" xfId="0" applyNumberFormat="1">
      <x:alignment horizontal="general" vertical="center"/>
    </x:xf>
    <x:xf numFmtId="14" fontId="0" fillId="0" borderId="0" xfId="0" applyNumberFormat="1">
      <x:alignment horizontal="general" vertical="center"/>
    </x:xf>
    <x:xf numFmtId="167" fontId="0" fillId="0" borderId="0" xfId="0" applyNumberFormat="1">
      <x:alignment horizontal="general" vertical="center"/>
    </x:xf>
    <x:xf numFmtId="0" fontId="7" fillId="11"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7" fillId="11"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11"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11"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11"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31" xfId="0" applyNumberFormat="1" applyFont="1" applyBorder="1" applyAlignment="1">
          <x:alignment horizontal="center" vertical="center"/>
        </x:xf>
      </mc:Fallback>
    </mc:AlternateContent>
    <x:xf numFmtId="14" fontId="0" fillId="0" borderId="0" xfId="2" applyNumberFormat="1" applyFont="1" applyBorder="1" applyAlignment="1">
      <x:alignment horizontal="general" vertical="center"/>
    </x:xf>
    <mc:AlternateContent xmlns:mc="http://schemas.openxmlformats.org/markup-compatibility/2006">
      <mc:Choice xmlns:hs="http://schemas.haansoft.com/office/spreadsheet/8.0" Requires="hs">
        <x:xf numFmtId="0" fontId="0" fillId="12" borderId="32"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12" borderId="32"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9" fillId="0" borderId="2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9" fillId="0" borderId="2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0" borderId="50" xfId="0" applyNumberFormat="1" applyFont="1" applyFill="1" applyBorder="1" applyAlignment="1" applyProtection="1" hs:applyExtension="1">
          <x:alignment horizontal="center" vertical="center"/>
          <hs:parashape hs:lineSpacingType="betweenLines" hs:lineSpacing="75" hs:breakNonLatinWord="breakWord" hs:breakLatinWord="keepWord" hs:condense="0" hs:textAlignment="baseLine"/>
        </x:xf>
      </mc:Choice>
      <mc:Fallback>
        <x:xf numFmtId="0" fontId="10" fillId="0" borderId="50" xfId="0" applyNumberFormat="1" applyFont="1" applyFill="1" applyBorder="1" applyAlignment="1" applyProtection="1">
          <x:alignment horizontal="center" vertical="center"/>
        </x:xf>
      </mc:Fallback>
    </mc:AlternateContent>
    <mc:AlternateContent xmlns:mc="http://schemas.openxmlformats.org/markup-compatibility/2006">
      <mc:Choice xmlns:hs="http://schemas.haansoft.com/office/spreadsheet/8.0" Requires="hs">
        <x:xf numFmtId="0" fontId="0" fillId="0" borderId="32"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2"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20"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20" xfId="0" applyNumberFormat="1" applyFill="1" applyBorder="1" applyAlignment="1">
          <x:alignment horizontal="center" vertical="center" wrapText="1"/>
        </x:xf>
      </mc:Fallback>
    </mc:AlternateContent>
    <x:xf numFmtId="0" fontId="7" fillId="0"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7" fillId="0"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7" fontId="0" fillId="0" borderId="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7" fontId="0" fillId="0" borderId="4" xfId="0" applyNumberFormat="1" applyFill="1" applyBorder="1" applyAlignment="1">
          <x:alignment horizontal="center" vertical="center"/>
        </x:xf>
      </mc:Fallback>
    </mc:AlternateContent>
    <x:xf numFmtId="14" fontId="0" fillId="0" borderId="0" xfId="1" applyNumberFormat="1">
      <x:alignment horizontal="general" vertical="center"/>
    </x:xf>
    <mc:AlternateContent xmlns:mc="http://schemas.openxmlformats.org/markup-compatibility/2006">
      <mc:Choice xmlns:hs="http://schemas.haansoft.com/office/spreadsheet/8.0" Requires="hs">
        <x:xf numFmtId="1" fontId="9" fillId="13" borderId="2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9" fillId="13" borderId="2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9" fillId="13" borderId="2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9" fillId="13" borderId="2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9" fillId="14" borderId="2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9" fillId="14" borderId="2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9" fillId="14" borderId="2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9" fillId="14" borderId="2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14" borderId="32"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14" borderId="32" xfId="0" applyNumberFormat="1" applyFill="1" applyBorder="1" applyAlignment="1">
          <x:alignment horizontal="center" vertical="center" wrapText="1"/>
        </x:xf>
      </mc:Fallback>
    </mc:AlternateContent>
    <x:xf numFmtId="0" fontId="0" fillId="0" borderId="0" xfId="2" applyNumberFormat="1" applyFont="1" applyBorder="1" applyAlignment="1">
      <x:alignment horizontal="general" vertical="center"/>
    </x:xf>
    <mc:AlternateContent xmlns:mc="http://schemas.openxmlformats.org/markup-compatibility/2006">
      <mc:Choice xmlns:hs="http://schemas.haansoft.com/office/spreadsheet/8.0" Requires="hs">
        <x:xf numFmtId="0" fontId="10" fillId="10"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10"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10"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10"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10"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10"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10"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10"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6" fontId="12" fillId="9"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6" fontId="12" fillId="9"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6" fontId="12" fillId="9"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166" fontId="12" fillId="9"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0" fillId="7" borderId="5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7" borderId="5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7" borderId="5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7" borderId="5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7"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7"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21"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21"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61"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61"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62"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62"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63"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63"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64"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64"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65"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65"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15"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15"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2"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2"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15"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15"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2"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2"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15"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15"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3"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3"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2"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2"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66"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66"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67"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67"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68"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68"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69"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69"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0" xfId="0" applyNumberFormat="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0" xfId="0" applyNumberFormat="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70"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70"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71"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71"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72"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72"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73"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73"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22"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22"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74"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74"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0" fillId="0" borderId="75"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0" fillId="0" borderId="75"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16" fillId="0" borderId="76"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16" fillId="0" borderId="76"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16" fillId="0" borderId="77"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16" fillId="0" borderId="77"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64" fontId="16" fillId="0" borderId="78"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4" fontId="16" fillId="0" borderId="78"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8" borderId="5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8" borderId="5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8" borderId="5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8" borderId="5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8"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8"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79"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79"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3"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3"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2"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2"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80"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80"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81"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81"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82"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82"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69"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69"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0" xfId="0" applyNumberFormat="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0" xfId="0" applyNumberFormat="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70"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70"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71"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71"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72"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72" xfId="0" applyNumberForma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0" fillId="0" borderId="73" xfId="0" applyNumberForma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0" fillId="0" borderId="73" xfId="0" applyNumberFormat="1" applyBorder="1" applyAlignment="1">
          <x:alignment horizontal="center" vertical="center" wrapText="1"/>
        </x:xf>
      </mc:Fallback>
    </mc:AlternateContent>
    <x:xf numFmtId="0" fontId="0" fillId="0" borderId="0" xfId="2" applyNumberFormat="1" applyFont="1" applyAlignment="1">
      <x:alignment horizontal="general" vertical="center"/>
    </x:xf>
    <mc:AlternateContent xmlns:mc="http://schemas.openxmlformats.org/markup-compatibility/2006">
      <mc:Choice xmlns:hs="http://schemas.haansoft.com/office/spreadsheet/8.0" Requires="hs">
        <x:xf numFmtId="0" fontId="16" fillId="0" borderId="83"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0" borderId="83"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16" fillId="0" borderId="76"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16" fillId="0" borderId="76"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16" fillId="0" borderId="77"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16" fillId="0" borderId="77"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1" fontId="16" fillId="0" borderId="78"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 fontId="16" fillId="0" borderId="78" xfId="0" applyNumberFormat="1" applyFont="1" applyBorder="1" applyAlignment="1">
          <x:alignment horizontal="center" vertical="center" wrapText="1"/>
        </x:xf>
      </mc:Fallback>
    </mc:AlternateContent>
    <x:xf numFmtId="0" fontId="0" fillId="15" borderId="0" xfId="0" applyNumberFormat="1" applyFill="1" applyAlignment="1">
      <x:alignment horizontal="left" vertical="center" wrapText="1"/>
    </x:xf>
    <x:xf numFmtId="0" fontId="0" fillId="15" borderId="0" xfId="0" applyNumberFormat="1" applyFill="1" applyAlignment="1">
      <x:alignment horizontal="left" vertical="center"/>
    </x:xf>
    <mc:AlternateContent xmlns:mc="http://schemas.openxmlformats.org/markup-compatibility/2006">
      <mc:Choice xmlns:hs="http://schemas.haansoft.com/office/spreadsheet/8.0" Requires="hs">
        <x:xf numFmtId="0" fontId="14"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0" xfId="0" applyNumberFormat="1" applyFont="1" applyAlignment="1">
          <x:alignment horizontal="center" vertical="center"/>
        </x:xf>
      </mc:Fallback>
    </mc:AlternateContent>
    <x:xf numFmtId="0" fontId="10" fillId="0" borderId="0" xfId="0" applyNumberFormat="1" applyFont="1" applyAlignment="1">
      <x:alignment horizontal="left" vertical="center"/>
    </x:xf>
    <mc:AlternateContent xmlns:mc="http://schemas.openxmlformats.org/markup-compatibility/2006">
      <mc:Choice xmlns:hs="http://schemas.haansoft.com/office/spreadsheet/8.0" Requires="hs">
        <x:xf numFmtId="0" fontId="11" fillId="2"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2"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2"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2"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2"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2" borderId="87" xfId="0" applyNumberFormat="1" applyFont="1" applyFill="1" applyBorder="1" applyAlignment="1">
          <x:alignment horizontal="center" vertical="center"/>
        </x:xf>
      </mc:Fallback>
    </mc:AlternateContent>
    <x:xf numFmtId="0" fontId="14" fillId="0" borderId="0" xfId="0" applyNumberFormat="1" applyFont="1" applyAlignment="1">
      <x:alignment horizontal="left" vertical="center"/>
    </x:xf>
    <mc:AlternateContent xmlns:mc="http://schemas.openxmlformats.org/markup-compatibility/2006">
      <mc:Choice xmlns:hs="http://schemas.haansoft.com/office/spreadsheet/8.0" Requires="hs">
        <x:xf numFmtId="0" fontId="7" fillId="0" borderId="8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8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8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8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0" fillId="5" borderId="9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9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5" borderId="9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9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5" borderId="9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9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5" borderId="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5" borderId="9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9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5" borderId="9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9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5" borderId="9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9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5"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5" borderId="9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9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5" borderId="9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9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5" borderId="9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98" xfId="0" applyNumberFormat="1" applyFont="1" applyFill="1" applyBorder="1" applyAlignment="1">
          <x:alignment horizontal="center" vertical="center" wrapText="1"/>
        </x:xf>
      </mc:Fallback>
    </mc:AlternateContent>
    <x:xf numFmtId="0" fontId="22" fillId="0" borderId="0" xfId="0" applyNumberFormat="1" applyFont="1" applyFill="1" applyBorder="1" applyAlignment="1" applyProtection="1">
      <x:alignment horizontal="general" vertical="center" wrapText="1"/>
    </x:xf>
    <mc:AlternateContent xmlns:mc="http://schemas.openxmlformats.org/markup-compatibility/2006">
      <mc:Choice xmlns:hs="http://schemas.haansoft.com/office/spreadsheet/8.0" Requires="hs">
        <x:xf numFmtId="0" fontId="7" fillId="0" borderId="89"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89"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4"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4" xfId="0" applyNumberFormat="1" applyFont="1" applyBorder="1" applyAlignment="1">
          <x:alignment horizontal="center" vertical="center" wrapText="1"/>
        </x:xf>
      </mc:Fallback>
    </mc:AlternateContent>
    <x:xf numFmtId="0" fontId="23" fillId="0" borderId="0" xfId="0" applyNumberFormat="1" applyFont="1" applyFill="1" applyBorder="1" applyAlignment="1" applyProtection="1">
      <x:alignment horizontal="general" vertical="center" wrapText="1"/>
    </x:xf>
    <mc:AlternateContent xmlns:mc="http://schemas.openxmlformats.org/markup-compatibility/2006">
      <mc:Choice xmlns:hs="http://schemas.haansoft.com/office/spreadsheet/8.0" Requires="hs">
        <x:xf numFmtId="0" fontId="7" fillId="0" borderId="9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9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10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0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10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0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10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0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10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0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10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0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10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10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0" fillId="5" borderId="10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10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0" fillId="5" borderId="10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0" fillId="5" borderId="10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6" fontId="10" fillId="5" borderId="10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6" fontId="10" fillId="5" borderId="10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6" fontId="10" fillId="5" borderId="10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166" fontId="10" fillId="5" borderId="108" xfId="0" applyNumberFormat="1" applyFont="1" applyFill="1" applyBorder="1" applyAlignment="1">
          <x:alignment horizontal="center" vertical="center" wrapText="1"/>
        </x:xf>
      </mc:Fallback>
    </mc:AlternateContent>
    <x:xf numFmtId="0" fontId="7" fillId="0" borderId="50" xfId="0" applyNumberFormat="1" applyFont="1" applyBorder="1" applyAlignment="1">
      <x:alignment horizontal="general" vertical="center" wrapText="1"/>
    </x:xf>
    <x:xf numFmtId="0" fontId="7" fillId="0" borderId="0" xfId="0" applyNumberFormat="1" applyFont="1" applyAlignment="1">
      <x:alignment horizontal="general" vertical="center" wrapText="1"/>
    </x:xf>
    <x:xf numFmtId="0" fontId="7" fillId="0" borderId="0" xfId="0" applyNumberFormat="1" applyFont="1" applyAlignment="1">
      <x:alignment horizontal="left" vertical="center" wrapText="1"/>
    </x:xf>
    <mc:AlternateContent xmlns:mc="http://schemas.openxmlformats.org/markup-compatibility/2006">
      <mc:Choice xmlns:hs="http://schemas.haansoft.com/office/spreadsheet/8.0" Requires="hs">
        <x:xf numFmtId="0" fontId="12" fillId="3" borderId="10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10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1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1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9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9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1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1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8"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8"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0" fillId="9" borderId="112"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9" borderId="112"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9" borderId="113"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9" borderId="113"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9" borderId="114"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9" borderId="114"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9" borderId="41"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9" borderId="41"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9" borderId="115"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9" borderId="115"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9" borderId="116" xfId="0" applyNumberForma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9" borderId="116" xfId="0" applyNumberForma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0" fillId="0" borderId="0" xfId="0" applyNumberFormat="1" applyAlignment="1">
          <x:alignment horizontal="justify" vertical="center" wrapText="1"/>
        </x:xf>
      </mc:Fallback>
    </mc:AlternateContent>
    <mc:AlternateContent xmlns:mc="http://schemas.openxmlformats.org/markup-compatibility/2006">
      <mc:Choice xmlns:hs="http://schemas.haansoft.com/office/spreadsheet/8.0" Requires="hs">
        <x:xf numFmtId="0" fontId="12" fillId="0" borderId="66"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2" fillId="0" borderId="66"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2" fillId="0" borderId="67"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2" fillId="0" borderId="67"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2" fillId="0" borderId="14"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2" fillId="0" borderId="14" xfId="0" applyNumberFormat="1" applyFont="1" applyBorder="1" applyAlignment="1">
          <x:alignment horizontal="center" vertical="center" wrapText="1"/>
        </x:xf>
      </mc:Fallback>
    </mc:AlternateContent>
    <x:xf numFmtId="0" fontId="8" fillId="0" borderId="0" xfId="0" applyNumberFormat="1" applyFont="1" applyAlignment="1">
      <x:alignment horizontal="left" vertical="center"/>
    </x:xf>
    <x:xf numFmtId="0" fontId="24" fillId="0" borderId="0" xfId="0" applyNumberFormat="1" applyFont="1" applyAlignment="1">
      <x:alignment horizontal="left" vertical="center"/>
    </x:xf>
    <mc:AlternateContent xmlns:mc="http://schemas.openxmlformats.org/markup-compatibility/2006">
      <mc:Choice xmlns:hs="http://schemas.haansoft.com/office/spreadsheet/8.0" Requires="hs">
        <x:xf numFmtId="0" fontId="7" fillId="0" borderId="15"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15"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3"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3"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2"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0" borderId="2"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0" borderId="15" xfId="0" applyNumberFormat="1" applyFont="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7" fillId="0" borderId="15" xfId="0" applyNumberFormat="1" applyFont="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7" fillId="0" borderId="2" xfId="0" applyNumberFormat="1" applyFont="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7" fillId="0" borderId="2" xfId="0" applyNumberFormat="1" applyFont="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7" fillId="4"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4"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4" borderId="15" xfId="0" applyNumberFormat="1" applyFont="1" applyFill="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7" fillId="4" borderId="15" xfId="0" applyNumberFormat="1" applyFont="1" applyFill="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7" fillId="4" borderId="3" xfId="0" applyNumberFormat="1" applyFont="1" applyFill="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7" fillId="4" borderId="3" xfId="0" applyNumberFormat="1" applyFont="1" applyFill="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7" fillId="4" borderId="2" xfId="0" applyNumberFormat="1" applyFont="1" applyFill="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7" fillId="4" borderId="2" xfId="0" applyNumberFormat="1" applyFont="1" applyFill="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12" fillId="0" borderId="67" xfId="0" applyNumberFormat="1" applyFont="1" applyBorder="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12" fillId="0" borderId="67" xfId="0" applyNumberFormat="1" applyFont="1" applyBorder="1" applyAlignment="1">
          <x:alignment horizontal="justify" vertical="center" wrapText="1"/>
        </x:xf>
      </mc:Fallback>
    </mc:AlternateContent>
    <mc:AlternateContent xmlns:mc="http://schemas.openxmlformats.org/markup-compatibility/2006">
      <mc:Choice xmlns:hs="http://schemas.haansoft.com/office/spreadsheet/8.0" Requires="hs">
        <x:xf numFmtId="0" fontId="25" fillId="0" borderId="0" xfId="0" applyNumberFormat="1" applyFont="1" applyAlignment="1" hs:applyExtension="1">
          <x:alignment horizontal="justify" vertical="center" wrapText="1"/>
          <hs:parashape hs:lineSpacingType="betweenLines" hs:lineSpacing="75" hs:breakNonLatinWord="breakWord" hs:breakLatinWord="keepWord" hs:condense="0" hs:textAlignment="baseLine"/>
        </x:xf>
      </mc:Choice>
      <mc:Fallback>
        <x:xf numFmtId="0" fontId="25" fillId="0" borderId="0" xfId="0" applyNumberFormat="1" applyFont="1" applyAlignment="1">
          <x:alignment horizontal="justify" vertical="center" wrapText="1"/>
        </x:xf>
      </mc:Fallback>
    </mc:AlternateContent>
  </x:cellXfs>
  <x:cellStyles count="3">
    <x:cellStyle name="표준" xfId="0" builtinId="0"/>
  </x:cellStyles>
  <x:dxfs count="14">
    <x:dxf>
      <x:fill>
        <x:patternFill patternType="solid">
          <x:fgColor rgb="ff6182d6"/>
          <x:bgColor rgb="ff6182d6"/>
        </x:patternFill>
      </x:fill>
    </x:dxf>
    <x:dxf>
      <x:fill>
        <x:patternFill patternType="solid">
          <x:fgColor rgb="ff94a5df"/>
          <x:bgColor rgb="ff94a5df"/>
        </x:patternFill>
      </x:fill>
      <x:border>
        <x:top style="thin">
          <x:color rgb="ff6182d6"/>
        </x:top>
        <x:bottom style="thin">
          <x:color rgb="ff6182d6"/>
        </x:bottom>
      </x:border>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aebfea"/>
          <x:bgColor rgb="ffaebfea"/>
        </x:patternFill>
      </x:fill>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s>
  <x:tableStyles count="2" defaultTableStyle="TableStyleMedium2" defaultPivotStyle="PivotStyleLight16">
    <x:tableStyle name="Normal Style 1 - Accent 1" pivot="0" table="1" count="7">
      <x:tableStyleElement type="wholeTable" size="1" dxfId="13"/>
      <x:tableStyleElement type="headerRow" size="1" dxfId="12"/>
      <x:tableStyleElement type="totalRow" size="1" dxfId="11"/>
      <x:tableStyleElement type="firstColumn" size="1" dxfId="10"/>
      <x:tableStyleElement type="lastColumn" size="1" dxfId="9"/>
      <x:tableStyleElement type="firstRowStripe" size="1" dxfId="8"/>
      <x:tableStyleElement type="firstColumnStripe" size="1" dxfId="7"/>
    </x:tableStyle>
    <x:tableStyle name="Light Style 1 - Accent 1" pivot="1" table="0" count="7">
      <x:tableStyleElement type="wholeTable" size="1" dxfId="6"/>
      <x:tableStyleElement type="headerRow" size="1" dxfId="5"/>
      <x:tableStyleElement type="totalRow" size="1" dxfId="4"/>
      <x:tableStyleElement type="firstColumn" size="1" dxfId="3"/>
      <x:tableStyleElement type="lastColumn" size="1" dxfId="2"/>
      <x:tableStyleElement type="firstRowStripe" size="1" dxfId="1"/>
      <x:tableStyleElement type="firstColumnStripe" size="1" dxfId="0"/>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10" Type="http://schemas.openxmlformats.org/officeDocument/2006/relationships/worksheet" Target="worksheets/sheet7.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 Id="rId6" Type="http://schemas.openxmlformats.org/officeDocument/2006/relationships/worksheet" Target="worksheets/sheet3.xml"  /><Relationship Id="rId7" Type="http://schemas.openxmlformats.org/officeDocument/2006/relationships/worksheet" Target="worksheets/sheet4.xml"  /><Relationship Id="rId8" Type="http://schemas.openxmlformats.org/officeDocument/2006/relationships/worksheet" Target="worksheets/sheet5.xml"  /><Relationship Id="rId9" Type="http://schemas.openxmlformats.org/officeDocument/2006/relationships/worksheet" Target="worksheets/sheet6.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20000000000000000000"/>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20000000000000000000"/>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008000"/>
  </x:sheetPr>
  <x:dimension ref="A1:P26"/>
  <x:sheetViews>
    <x:sheetView tabSelected="1" view="pageBreakPreview" topLeftCell="A1" zoomScaleNormal="100" zoomScaleSheetLayoutView="100" workbookViewId="0">
      <x:selection activeCell="L13" activeCellId="0" sqref="L13:L13"/>
    </x:sheetView>
  </x:sheetViews>
  <x:sheetFormatPr defaultColWidth="9" defaultRowHeight="16.39999999999999857891"/>
  <x:cols>
    <x:col min="1" max="1" width="5.625" customWidth="1"/>
    <x:col min="2" max="2" width="40.75" customWidth="1"/>
    <x:col min="3" max="3" width="14.125" customWidth="1"/>
    <x:col min="4" max="4" width="13.25" customWidth="1"/>
    <x:col min="5" max="5" width="13" customWidth="1"/>
    <x:col min="6" max="6" width="10" customWidth="1"/>
    <x:col min="7" max="7" width="10.875" customWidth="1"/>
    <x:col min="9" max="9" width="9" bestFit="1" customWidth="1"/>
    <x:col min="11" max="11" width="10.33984375" bestFit="1" customWidth="1"/>
    <x:col min="12" max="12" width="16.125" bestFit="1" customWidth="1"/>
    <x:col min="13" max="13" width="11.5" style="1" bestFit="1" customWidth="1"/>
    <x:col min="14" max="16" width="11.5" bestFit="1" customWidth="1"/>
  </x:cols>
  <x:sheetData>
    <x:row r="1" spans="1:14" ht="37.5" customHeight="1">
      <x:c r="A1" s="135" t="s">
        <x:v>213</x:v>
      </x:c>
      <x:c r="B1" s="135"/>
      <x:c r="C1" s="135"/>
      <x:c r="D1" s="135"/>
      <x:c r="E1" s="135"/>
      <x:c r="F1" s="135"/>
      <x:c r="G1" s="135"/>
      <x:c r="I1" s="82"/>
      <x:c r="J1" s="82"/>
      <x:c r="K1" s="82"/>
      <x:c r="L1" s="82"/>
      <x:c r="M1" s="82"/>
      <x:c r="N1" s="82"/>
    </x:row>
    <x:row r="2" spans="1:1" ht="24" customHeight="1">
      <x:c r="A2" s="11" t="s">
        <x:v>102</x:v>
      </x:c>
    </x:row>
    <x:row r="3" spans="1:7" ht="35.10000000000000142109" customHeight="1">
      <x:c r="A3" s="136" t="s">
        <x:v>203</x:v>
      </x:c>
      <x:c r="B3" s="137"/>
      <x:c r="C3" s="103" t="s">
        <x:v>26</x:v>
      </x:c>
      <x:c r="D3" s="103" t="s">
        <x:v>114</x:v>
      </x:c>
      <x:c r="E3" s="104" t="s">
        <x:v>120</x:v>
      </x:c>
      <x:c r="F3" s="138" t="s">
        <x:v>118</x:v>
      </x:c>
      <x:c r="G3" s="139"/>
    </x:row>
    <x:row r="4" spans="1:12" ht="49.5" customHeight="1">
      <x:c r="A4" s="140" t="s">
        <x:v>45</x:v>
      </x:c>
      <x:c r="B4" s="141"/>
      <x:c r="C4" s="120" t="s">
        <x:v>108</x:v>
      </x:c>
      <x:c r="D4" s="109">
        <x:v>46327</x:v>
      </x:c>
      <x:c r="E4" s="110">
        <x:f>D4+F4</x:f>
        <x:v>46477</x:v>
      </x:c>
      <x:c r="F4" s="142">
        <x:f>C14</x:f>
        <x:v>150</x:v>
      </x:c>
      <x:c r="G4" s="143"/>
      <x:c r="L4" s="112"/>
    </x:row>
    <x:row r="5" spans="1:12" ht="15" customHeight="1">
      <x:c r="A5" s="48"/>
      <x:c r="B5" s="48"/>
      <x:c r="C5" s="48"/>
      <x:c r="D5" s="48"/>
      <x:c r="E5" s="48"/>
      <x:c r="F5" s="48"/>
      <x:c r="G5" s="48"/>
      <x:c r="L5" s="112"/>
    </x:row>
    <x:row r="6" spans="1:12" ht="24" customHeight="1">
      <x:c r="A6" s="11" t="s">
        <x:v>154</x:v>
      </x:c>
      <x:c r="L6" s="113"/>
    </x:row>
    <x:row r="7" spans="1:11" ht="35.10000000000000142109" customHeight="1">
      <x:c r="A7" s="98" t="s">
        <x:v>20</x:v>
      </x:c>
      <x:c r="B7" s="83" t="s">
        <x:v>4</x:v>
      </x:c>
      <x:c r="C7" s="83" t="s">
        <x:v>44</x:v>
      </x:c>
      <x:c r="D7" s="83" t="s">
        <x:v>9</x:v>
      </x:c>
      <x:c r="E7" s="144" t="s">
        <x:v>38</x:v>
      </x:c>
      <x:c r="F7" s="145"/>
      <x:c r="G7" s="146"/>
      <x:c r="K7" s="129"/>
    </x:row>
    <x:row r="8" spans="1:7" ht="24.94999999999999928946" customHeight="1">
      <x:c r="A8" s="99">
        <x:v>1</x:v>
      </x:c>
      <x:c r="B8" s="62" t="s">
        <x:v>69</x:v>
      </x:c>
      <x:c r="C8" s="124">
        <x:f>'2. 작업일수'!I4+'2. 작업일수'!I5+'2. 작업일수'!I6</x:f>
        <x:v>10</x:v>
      </x:c>
      <x:c r="D8" s="68">
        <x:f>ROUND(C8/30,0)</x:f>
        <x:v>0</x:v>
      </x:c>
      <x:c r="E8" s="147" t="s">
        <x:v>182</x:v>
      </x:c>
      <x:c r="F8" s="148"/>
      <x:c r="G8" s="149"/>
    </x:row>
    <x:row r="9" spans="1:11" ht="24.94999999999999928946" customHeight="1">
      <x:c r="A9" s="150">
        <x:v>2</x:v>
      </x:c>
      <x:c r="B9" s="153" t="s">
        <x:v>70</x:v>
      </x:c>
      <x:c r="C9" s="156">
        <x:f>D22</x:f>
        <x:v>41</x:v>
      </x:c>
      <x:c r="D9" s="159">
        <x:f>ROUND(C9/30,0)</x:f>
        <x:v>1</x:v>
      </x:c>
      <x:c r="E9" s="162" t="s">
        <x:v>140</x:v>
      </x:c>
      <x:c r="F9" s="163"/>
      <x:c r="G9" s="164"/>
      <x:c r="K9" s="129"/>
    </x:row>
    <x:row r="10" spans="1:7" ht="24.94999999999999928946" customHeight="1">
      <x:c r="A10" s="151"/>
      <x:c r="B10" s="154"/>
      <x:c r="C10" s="157"/>
      <x:c r="D10" s="160"/>
      <x:c r="E10" s="165" t="s">
        <x:v>197</x:v>
      </x:c>
      <x:c r="F10" s="166"/>
      <x:c r="G10" s="167"/>
    </x:row>
    <x:row r="11" spans="1:15" ht="24.94999999999999928946" customHeight="1">
      <x:c r="A11" s="152"/>
      <x:c r="B11" s="155"/>
      <x:c r="C11" s="158"/>
      <x:c r="D11" s="161"/>
      <x:c r="E11" s="168" t="s">
        <x:v>52</x:v>
      </x:c>
      <x:c r="F11" s="169"/>
      <x:c r="G11" s="170"/>
      <x:c r="N11" s="112"/>
      <x:c r="O11" s="112"/>
    </x:row>
    <x:row r="12" spans="1:13" ht="24.94999999999999928946" customHeight="1">
      <x:c r="A12" s="100">
        <x:v>3</x:v>
      </x:c>
      <x:c r="B12" s="64" t="s">
        <x:v>89</x:v>
      </x:c>
      <x:c r="C12" s="64">
        <x:f>C22</x:f>
        <x:v>84</x:v>
      </x:c>
      <x:c r="D12" s="69">
        <x:f>ROUND(C12/30,0)</x:f>
        <x:v>3</x:v>
      </x:c>
      <x:c r="E12" s="171" t="s">
        <x:v>145</x:v>
      </x:c>
      <x:c r="F12" s="172"/>
      <x:c r="G12" s="173"/>
      <x:c r="L12" s="111"/>
      <x:c r="M12" s="118"/>
    </x:row>
    <x:row r="13" spans="1:13" ht="24.94999999999999928946" customHeight="1">
      <x:c r="A13" s="100">
        <x:v>4</x:v>
      </x:c>
      <x:c r="B13" s="64" t="s">
        <x:v>95</x:v>
      </x:c>
      <x:c r="C13" s="64">
        <x:f>'2. 작업일수'!I30+'2. 작업일수'!I29</x:f>
        <x:v>15</x:v>
      </x:c>
      <x:c r="D13" s="69">
        <x:f>ROUND(C13/30,0)</x:f>
        <x:v>1</x:v>
      </x:c>
      <x:c r="E13" s="171" t="s">
        <x:v>53</x:v>
      </x:c>
      <x:c r="F13" s="172"/>
      <x:c r="G13" s="173"/>
      <x:c r="M13" s="118"/>
    </x:row>
    <x:row r="14" spans="1:16" ht="24.94999999999999928946" customHeight="1">
      <x:c r="A14" s="101" t="s">
        <x:v>54</x:v>
      </x:c>
      <x:c r="B14" s="66" t="s">
        <x:v>118</x:v>
      </x:c>
      <x:c r="C14" s="67">
        <x:f>SUM(C8:C13)</x:f>
        <x:v>150</x:v>
      </x:c>
      <x:c r="D14" s="70">
        <x:f>SUM(D8:D13)</x:f>
        <x:v>5</x:v>
      </x:c>
      <x:c r="E14" s="174" t="s">
        <x:v>35</x:v>
      </x:c>
      <x:c r="F14" s="175"/>
      <x:c r="G14" s="176"/>
      <x:c r="L14" s="112"/>
      <x:c r="M14" s="118"/>
      <x:c r="P14" s="112"/>
    </x:row>
    <x:row r="15" spans="1:13" ht="15" customHeight="1">
      <x:c r="A15" s="75"/>
      <x:c r="B15" s="75"/>
      <x:c r="C15" s="76"/>
      <x:c r="D15" s="77"/>
      <x:c r="E15" s="77"/>
      <x:c r="F15" s="77"/>
      <x:c r="G15" s="77"/>
      <x:c r="M15" s="118"/>
    </x:row>
    <x:row r="16" spans="1:13" ht="24" customHeight="1">
      <x:c r="A16" s="11" t="s">
        <x:v>229</x:v>
      </x:c>
      <x:c r="B16" s="11"/>
      <x:c r="M16" s="118"/>
    </x:row>
    <x:row r="17" spans="1:13" ht="35.10000000000000142109" customHeight="1">
      <x:c r="A17" s="102" t="s">
        <x:v>20</x:v>
      </x:c>
      <x:c r="B17" s="85" t="s">
        <x:v>24</x:v>
      </x:c>
      <x:c r="C17" s="84" t="s">
        <x:v>89</x:v>
      </x:c>
      <x:c r="D17" s="84" t="s">
        <x:v>70</x:v>
      </x:c>
      <x:c r="E17" s="177" t="s">
        <x:v>2</x:v>
      </x:c>
      <x:c r="F17" s="178"/>
      <x:c r="G17" s="179"/>
      <x:c r="M17" s="118"/>
    </x:row>
    <x:row r="18" spans="1:13" ht="24.94999999999999928946" customHeight="1">
      <x:c r="A18" s="99">
        <x:v>1</x:v>
      </x:c>
      <x:c r="B18" s="63" t="s">
        <x:v>185</x:v>
      </x:c>
      <x:c r="C18" s="62">
        <x:f>'2. 작업일수'!I7+'2. 작업일수'!I8+'2. 작업일수'!I9</x:f>
        <x:v>0</x:v>
      </x:c>
      <x:c r="D18" s="180">
        <x:f>'3. 비작업일수'!N5</x:f>
        <x:v>41</x:v>
      </x:c>
      <x:c r="E18" s="183"/>
      <x:c r="F18" s="184"/>
      <x:c r="G18" s="185"/>
      <x:c r="M18" s="118"/>
    </x:row>
    <x:row r="19" spans="1:13" ht="24.94999999999999928946" customHeight="1">
      <x:c r="A19" s="100">
        <x:v>2</x:v>
      </x:c>
      <x:c r="B19" s="65" t="s">
        <x:v>61</x:v>
      </x:c>
      <x:c r="C19" s="64">
        <x:f>'2. 작업일수'!I10+'2. 작업일수'!I11+'2. 작업일수'!I12+'2. 작업일수'!I13+'2. 작업일수'!I14+'2. 작업일수'!I15+'2. 작업일수'!I16+'2. 작업일수'!I17+'2. 작업일수'!I18+'2. 작업일수'!I19+'2. 작업일수'!I20+'2. 작업일수'!I21</x:f>
        <x:v>0</x:v>
      </x:c>
      <x:c r="D19" s="181"/>
      <x:c r="E19" s="186"/>
      <x:c r="F19" s="187"/>
      <x:c r="G19" s="188"/>
      <x:c r="M19" s="118"/>
    </x:row>
    <x:row r="20" spans="1:13" ht="24.94999999999999928946" customHeight="1">
      <x:c r="A20" s="100">
        <x:v>3</x:v>
      </x:c>
      <x:c r="B20" s="65" t="s">
        <x:v>73</x:v>
      </x:c>
      <x:c r="C20" s="64">
        <x:f>'2. 작업일수'!I22+'2. 작업일수'!I23+'2. 작업일수'!I24+'2. 작업일수'!I25+'2. 작업일수'!I26</x:f>
        <x:v>84</x:v>
      </x:c>
      <x:c r="D20" s="181"/>
      <x:c r="E20" s="186"/>
      <x:c r="F20" s="187"/>
      <x:c r="G20" s="188"/>
      <x:c r="M20" s="118"/>
    </x:row>
    <x:row r="21" spans="1:13" ht="24.94999999999999928946" customHeight="1">
      <x:c r="A21" s="100">
        <x:v>5</x:v>
      </x:c>
      <x:c r="B21" s="65" t="s">
        <x:v>164</x:v>
      </x:c>
      <x:c r="C21" s="64">
        <x:f>'2. 작업일수'!I27+'2. 작업일수'!I28</x:f>
        <x:v>0</x:v>
      </x:c>
      <x:c r="D21" s="182"/>
      <x:c r="E21" s="189"/>
      <x:c r="F21" s="190"/>
      <x:c r="G21" s="191"/>
      <x:c r="M21" s="118"/>
    </x:row>
    <x:row r="22" spans="1:13" ht="24.94999999999999928946" customHeight="1">
      <x:c r="A22" s="192" t="s">
        <x:v>42</x:v>
      </x:c>
      <x:c r="B22" s="193"/>
      <x:c r="C22" s="66">
        <x:f>SUM(C18:C21)</x:f>
        <x:v>84</x:v>
      </x:c>
      <x:c r="D22" s="67">
        <x:f>SUM(D18:D21)</x:f>
        <x:v>41</x:v>
      </x:c>
      <x:c r="E22" s="194" t="s">
        <x:v>35</x:v>
      </x:c>
      <x:c r="F22" s="195"/>
      <x:c r="G22" s="196"/>
      <x:c r="M22" s="118"/>
    </x:row>
    <x:row r="23" spans="1:13" ht="24.94999999999999928946" customHeight="1">
      <x:c r="A23" s="75"/>
      <x:c r="B23" s="75"/>
      <x:c r="C23" s="75"/>
      <x:c r="D23" s="76"/>
      <x:c r="E23" s="76"/>
      <x:c r="F23" s="76"/>
      <x:c r="G23" s="76"/>
      <x:c r="M23" s="118"/>
    </x:row>
    <x:row r="24" spans="1:14" ht="173.25" customHeight="1">
      <x:c r="A24" s="197" t="s">
        <x:v>128</x:v>
      </x:c>
      <x:c r="B24" s="198"/>
      <x:c r="C24" s="198"/>
      <x:c r="D24" s="198"/>
      <x:c r="E24" s="198"/>
      <x:c r="F24" s="197"/>
      <x:c r="G24" s="198"/>
      <x:c r="I24" s="82"/>
      <x:c r="J24" s="82"/>
      <x:c r="K24" s="82"/>
      <x:c r="L24" s="82"/>
      <x:c r="M24" s="82"/>
      <x:c r="N24" s="82"/>
    </x:row>
    <x:row r="25" ht="15" customHeight="1"/>
    <x:row r="26" spans="1:1" ht="23.10000000000000142109" customHeight="1">
      <x:c r="A26" t="s">
        <x:v>50</x:v>
      </x:c>
    </x:row>
    <x:row r="27" ht="23.10000000000000142109" customHeight="1"/>
    <x:row r="28" ht="23.10000000000000142109" customHeight="1"/>
    <x:row r="29" ht="23.10000000000000142109" customHeight="1"/>
    <x:row r="30" ht="23.10000000000000142109" customHeight="1"/>
    <x:row r="31" ht="23.10000000000000142109" customHeight="1"/>
    <x:row r="32" ht="23.10000000000000142109" customHeight="1"/>
    <x:row r="33" ht="23.10000000000000142109" customHeight="1"/>
    <x:row r="34" ht="23.10000000000000142109" customHeight="1"/>
    <x:row r="35" ht="23.10000000000000142109" customHeight="1"/>
    <x:row r="36" ht="23.10000000000000142109" customHeight="1"/>
    <x:row r="37" ht="23.10000000000000142109" customHeight="1"/>
    <x:row r="38" ht="23.10000000000000142109" customHeight="1"/>
    <x:row r="39" ht="23.10000000000000142109" customHeight="1"/>
    <x:row r="40" ht="23.10000000000000142109" customHeight="1"/>
    <x:row r="41" ht="23.10000000000000142109" customHeight="1"/>
    <x:row r="42" ht="23.10000000000000142109" customHeight="1"/>
    <x:row r="43" ht="23.10000000000000142109" customHeight="1"/>
    <x:row r="44" ht="23.10000000000000142109" customHeight="1"/>
    <x:row r="45" ht="23.10000000000000142109" customHeight="1"/>
    <x:row r="46" ht="23.10000000000000142109" customHeight="1"/>
    <x:row r="47" ht="23.10000000000000142109" customHeight="1"/>
    <x:row r="48" ht="23.10000000000000142109" customHeight="1"/>
    <x:row r="49" ht="23.10000000000000142109" customHeight="1"/>
    <x:row r="50" ht="23.10000000000000142109" customHeight="1"/>
    <x:row r="51" ht="23.10000000000000142109" customHeight="1"/>
    <x:row r="52" ht="23.10000000000000142109" customHeight="1"/>
    <x:row r="53" ht="23.10000000000000142109" customHeight="1"/>
    <x:row r="54" ht="23.10000000000000142109" customHeight="1"/>
    <x:row r="55" ht="23.10000000000000142109" customHeight="1"/>
    <x:row r="56" ht="23.10000000000000142109" customHeight="1"/>
    <x:row r="57" ht="21.94999999999999928946" customHeight="1"/>
    <x:row r="58" ht="21.94999999999999928946" customHeight="1"/>
    <x:row r="59" ht="21.94999999999999928946" customHeight="1"/>
    <x:row r="60" ht="21.94999999999999928946" customHeight="1"/>
    <x:row r="61" ht="21.94999999999999928946" customHeight="1"/>
    <x:row r="62" ht="21.94999999999999928946" customHeight="1"/>
    <x:row r="63" ht="21.94999999999999928946" customHeight="1"/>
    <x:row r="64" ht="21.94999999999999928946" customHeight="1"/>
    <x:row r="65" ht="21.94999999999999928946" customHeight="1"/>
    <x:row r="66" ht="21.94999999999999928946" customHeight="1"/>
    <x:row r="67" ht="21.94999999999999928946" customHeight="1"/>
    <x:row r="68" ht="21.94999999999999928946" customHeight="1"/>
    <x:row r="69" ht="21.94999999999999928946" customHeight="1"/>
    <x:row r="70" ht="21.94999999999999928946" customHeight="1"/>
    <x:row r="71" ht="21.94999999999999928946" customHeight="1"/>
    <x:row r="72" ht="21.94999999999999928946" customHeight="1"/>
    <x:row r="73" ht="21.94999999999999928946" customHeight="1"/>
    <x:row r="74" ht="21.94999999999999928946" customHeight="1"/>
    <x:row r="75" ht="21.94999999999999928946" customHeight="1"/>
    <x:row r="76" ht="21.94999999999999928946" customHeight="1"/>
    <x:row r="77" ht="21.94999999999999928946" customHeight="1"/>
    <x:row r="78" ht="21.94999999999999928946" customHeight="1"/>
  </x:sheetData>
  <x:mergeCells count="26">
    <x:mergeCell ref="A1:G1"/>
    <x:mergeCell ref="A3:B3"/>
    <x:mergeCell ref="F3:G3"/>
    <x:mergeCell ref="A4:B4"/>
    <x:mergeCell ref="F4:G4"/>
    <x:mergeCell ref="E7:G7"/>
    <x:mergeCell ref="E8:G8"/>
    <x:mergeCell ref="A9:A11"/>
    <x:mergeCell ref="B9:B11"/>
    <x:mergeCell ref="C9:C11"/>
    <x:mergeCell ref="D9:D11"/>
    <x:mergeCell ref="E9:G9"/>
    <x:mergeCell ref="E10:G10"/>
    <x:mergeCell ref="E11:G11"/>
    <x:mergeCell ref="E12:G12"/>
    <x:mergeCell ref="E13:G13"/>
    <x:mergeCell ref="E14:G14"/>
    <x:mergeCell ref="E17:G17"/>
    <x:mergeCell ref="D18:D21"/>
    <x:mergeCell ref="E18:G18"/>
    <x:mergeCell ref="E19:G19"/>
    <x:mergeCell ref="E20:G20"/>
    <x:mergeCell ref="E21:G21"/>
    <x:mergeCell ref="A22:B22"/>
    <x:mergeCell ref="E22:G22"/>
    <x:mergeCell ref="A24:G24"/>
  </x:mergeCells>
  <x:pageMargins left="0.55097222328186035156" right="0.39347222447395324707" top="0.55097222328186035156" bottom="0.55097222328186035156" header="0.11777777969837188721" footer="0.11777777969837188721"/>
  <x:pageSetup paperSize="9" scale="79" firstPageNumber="1" fitToWidth="1" fitToHeight="1" orientation="portrait" usePrinterDefaults="1" blackAndWhite="0" draft="0" useFirstPageNumber="0" horizontalDpi="600" verticalDpi="600" copies="1"/>
  <x:headerFooter differentOddEven="0" differentFirst="0" scaleWithDoc="1" alignWithMargins="1"/>
  <x:rowBreaks count="1" manualBreakCount="1">
    <x:brk id="26" min="0" max="1048575" man="1" pt="0"/>
  </x:rowBreaks>
  <x:colBreaks count="1" manualBreakCount="1">
    <x:brk id="7" min="0" max="16383" man="1" pt="0"/>
  </x:col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tabColor rgb="ffffff00"/>
  </x:sheetPr>
  <x:dimension ref="A1:S31"/>
  <x:sheetViews>
    <x:sheetView view="pageBreakPreview" topLeftCell="A1" zoomScale="120" zoomScaleNormal="120" zoomScaleSheetLayoutView="110" workbookViewId="0">
      <x:selection activeCell="Q8" activeCellId="0" sqref="Q8:Q8"/>
    </x:sheetView>
  </x:sheetViews>
  <x:sheetFormatPr defaultColWidth="9" defaultRowHeight="15.69999999999999928946"/>
  <x:cols>
    <x:col min="1" max="4" width="4.625" style="2" customWidth="1"/>
    <x:col min="5" max="5" width="10.625" style="2" customWidth="1"/>
    <x:col min="6" max="6" width="27.625" style="2" customWidth="1"/>
    <x:col min="7" max="8" width="8.625" style="2" customWidth="1"/>
    <x:col min="9" max="9" width="9.625" style="2" customWidth="1"/>
    <x:col min="10" max="10" width="15.875" style="2" bestFit="1" customWidth="1"/>
    <x:col min="11" max="11" width="9" style="50" bestFit="1" customWidth="1"/>
    <x:col min="12" max="12" width="12.875" style="2" customWidth="1"/>
    <x:col min="13" max="13" width="9" style="2" customWidth="1"/>
    <x:col min="14" max="14" width="11.5" style="2" customWidth="1"/>
    <x:col min="15" max="15" width="9" style="2" customWidth="1"/>
    <x:col min="16" max="16" width="11.5" style="2" customWidth="1"/>
    <x:col min="17" max="17" width="9" style="2" bestFit="1" customWidth="1"/>
    <x:col min="18" max="18" width="9" style="2" customWidth="1"/>
    <x:col min="19" max="19" width="24.25" style="2" customWidth="1"/>
    <x:col min="20" max="16384" width="9" style="2"/>
  </x:cols>
  <x:sheetData>
    <x:row r="1" spans="1:15" s="11" customFormat="1" ht="30" customHeight="1">
      <x:c r="A1" s="199" t="s">
        <x:v>51</x:v>
      </x:c>
      <x:c r="B1" s="199"/>
      <x:c r="C1" s="199"/>
      <x:c r="D1" s="199"/>
      <x:c r="E1" s="199"/>
      <x:c r="F1" s="199"/>
      <x:c r="G1" s="199"/>
      <x:c r="H1" s="199"/>
      <x:c r="I1" s="199"/>
      <x:c r="J1" s="199"/>
      <x:c r="K1" s="200"/>
      <x:c r="L1" s="200"/>
      <x:c r="M1" s="200"/>
      <x:c r="N1" s="200"/>
      <x:c r="O1" s="200"/>
    </x:row>
    <x:row r="2" spans="1:15" s="11" customFormat="1" ht="9.94999999999999928946" customHeight="1">
      <x:c r="A2" s="18"/>
      <x:c r="B2" s="18"/>
      <x:c r="C2" s="18"/>
      <x:c r="D2" s="18"/>
      <x:c r="E2" s="18"/>
      <x:c r="F2" s="18"/>
      <x:c r="G2" s="18"/>
      <x:c r="H2" s="18"/>
      <x:c r="I2" s="18"/>
      <x:c r="J2" s="18"/>
      <x:c r="K2" s="78"/>
      <x:c r="L2" s="18"/>
      <x:c r="M2" s="18"/>
      <x:c r="N2" s="18"/>
      <x:c r="O2" s="18"/>
    </x:row>
    <x:row r="3" spans="1:15" ht="33" customHeight="1">
      <x:c r="A3" s="201" t="s">
        <x:v>4</x:v>
      </x:c>
      <x:c r="B3" s="202"/>
      <x:c r="C3" s="202"/>
      <x:c r="D3" s="203" t="s">
        <x:v>204</x:v>
      </x:c>
      <x:c r="E3" s="204"/>
      <x:c r="F3" s="13" t="s">
        <x:v>38</x:v>
      </x:c>
      <x:c r="G3" s="13" t="s">
        <x:v>74</x:v>
      </x:c>
      <x:c r="H3" s="22" t="s">
        <x:v>163</x:v>
      </x:c>
      <x:c r="I3" s="22" t="s">
        <x:v>155</x:v>
      </x:c>
      <x:c r="J3" s="14" t="s">
        <x:v>2</x:v>
      </x:c>
      <x:c r="K3" s="50" t="s">
        <x:v>29</x:v>
      </x:c>
      <x:c r="L3" s="205" t="s">
        <x:v>94</x:v>
      </x:c>
      <x:c r="M3" s="205"/>
      <x:c r="N3" s="205"/>
      <x:c r="O3" s="205"/>
    </x:row>
    <x:row r="4" spans="1:19" ht="21" customHeight="1">
      <x:c r="A4" s="206" t="s">
        <x:v>87</x:v>
      </x:c>
      <x:c r="B4" s="207"/>
      <x:c r="C4" s="207"/>
      <x:c r="D4" s="207" t="s">
        <x:v>78</x:v>
      </x:c>
      <x:c r="E4" s="207"/>
      <x:c r="F4" s="23" t="s">
        <x:v>104</x:v>
      </x:c>
      <x:c r="G4" s="24">
        <x:v>10</x:v>
      </x:c>
      <x:c r="H4" s="47">
        <x:v>1</x:v>
      </x:c>
      <x:c r="I4" s="24">
        <x:f>G4*H4+K4</x:f>
        <x:v>10</x:v>
      </x:c>
      <x:c r="J4" s="86"/>
      <x:c r="K4" s="79"/>
      <x:c r="L4" s="210"/>
      <x:c r="M4" s="212" t="s">
        <x:v>12</x:v>
      </x:c>
      <x:c r="N4" s="212" t="s">
        <x:v>40</x:v>
      </x:c>
      <x:c r="O4" s="212" t="s">
        <x:v>13</x:v>
      </x:c>
      <x:c r="P4" s="214" t="s">
        <x:v>116</x:v>
      </x:c>
      <x:c r="Q4" s="214" t="s">
        <x:v>73</x:v>
      </x:c>
      <x:c r="R4" s="214" t="s">
        <x:v>160</x:v>
      </x:c>
      <x:c r="S4" s="214" t="s">
        <x:v>2</x:v>
      </x:c>
    </x:row>
    <x:row r="5" spans="1:19" ht="21" customHeight="1">
      <x:c r="A5" s="208"/>
      <x:c r="B5" s="209"/>
      <x:c r="C5" s="209"/>
      <x:c r="D5" s="209"/>
      <x:c r="E5" s="209"/>
      <x:c r="F5" s="9" t="s">
        <x:v>103</x:v>
      </x:c>
      <x:c r="G5" s="33">
        <x:v>20</x:v>
      </x:c>
      <x:c r="H5" s="46">
        <x:v>0</x:v>
      </x:c>
      <x:c r="I5" s="33">
        <x:f>G5*H5+K5</x:f>
        <x:v>0</x:v>
      </x:c>
      <x:c r="J5" s="87"/>
      <x:c r="L5" s="211"/>
      <x:c r="M5" s="213">
        <x:v>1</x:v>
      </x:c>
      <x:c r="N5" s="213">
        <x:v>1</x:v>
      </x:c>
      <x:c r="O5" s="213">
        <x:v>1</x:v>
      </x:c>
      <x:c r="P5" s="215"/>
      <x:c r="Q5" s="215">
        <x:v>1</x:v>
      </x:c>
      <x:c r="R5" s="215"/>
      <x:c r="S5" s="215">
        <x:v>1</x:v>
      </x:c>
    </x:row>
    <x:row r="6" spans="1:19" ht="21" customHeight="1">
      <x:c r="A6" s="208"/>
      <x:c r="B6" s="209"/>
      <x:c r="C6" s="209"/>
      <x:c r="D6" s="209"/>
      <x:c r="E6" s="209"/>
      <x:c r="F6" s="125" t="s">
        <x:v>178</x:v>
      </x:c>
      <x:c r="G6" s="126">
        <x:v>45</x:v>
      </x:c>
      <x:c r="H6" s="127">
        <x:v>0</x:v>
      </x:c>
      <x:c r="I6" s="126">
        <x:f>G6*H6+K6</x:f>
        <x:v>0</x:v>
      </x:c>
      <x:c r="J6" s="117" t="s">
        <x:v>69</x:v>
      </x:c>
      <x:c r="L6" s="211" t="s">
        <x:v>22</x:v>
      </x:c>
      <x:c r="M6" s="213">
        <x:v>0</x:v>
      </x:c>
      <x:c r="N6" s="218">
        <x:v>0</x:v>
      </x:c>
      <x:c r="O6" s="218">
        <x:v>0</x:v>
      </x:c>
      <x:c r="P6" s="215">
        <x:v>0</x:v>
      </x:c>
      <x:c r="Q6" s="215">
        <x:v>3</x:v>
      </x:c>
      <x:c r="R6" s="215">
        <x:v>0</x:v>
      </x:c>
      <x:c r="S6" s="215"/>
    </x:row>
    <x:row r="7" spans="1:19" ht="21" customHeight="1">
      <x:c r="A7" s="208" t="s">
        <x:v>110</x:v>
      </x:c>
      <x:c r="B7" s="209"/>
      <x:c r="C7" s="209"/>
      <x:c r="D7" s="209" t="s">
        <x:v>12</x:v>
      </x:c>
      <x:c r="E7" s="209"/>
      <x:c r="F7" s="125" t="s">
        <x:v>72</x:v>
      </x:c>
      <x:c r="G7" s="126">
        <x:v>10</x:v>
      </x:c>
      <x:c r="H7" s="127">
        <x:v>0</x:v>
      </x:c>
      <x:c r="I7" s="126">
        <x:f>G7*H7+K7</x:f>
        <x:v>0</x:v>
      </x:c>
      <x:c r="J7" s="33" t="s">
        <x:v>97</x:v>
      </x:c>
      <x:c r="L7" s="216"/>
      <x:c r="M7" s="217"/>
      <x:c r="N7" s="219"/>
      <x:c r="O7" s="219"/>
      <x:c r="P7" s="220"/>
      <x:c r="Q7" s="220"/>
      <x:c r="R7" s="220"/>
      <x:c r="S7" s="220"/>
    </x:row>
    <x:row r="8" spans="1:18" ht="21" customHeight="1">
      <x:c r="A8" s="208"/>
      <x:c r="B8" s="209"/>
      <x:c r="C8" s="209"/>
      <x:c r="D8" s="209" t="s">
        <x:v>40</x:v>
      </x:c>
      <x:c r="E8" s="209"/>
      <x:c r="F8" s="125" t="s">
        <x:v>139</x:v>
      </x:c>
      <x:c r="G8" s="126">
        <x:v>10</x:v>
      </x:c>
      <x:c r="H8" s="127">
        <x:v>0</x:v>
      </x:c>
      <x:c r="I8" s="126">
        <x:f>G8*H8*N6+K8</x:f>
        <x:v>0</x:v>
      </x:c>
      <x:c r="J8" s="33"/>
      <x:c r="L8" s="122" t="s">
        <x:v>67</x:v>
      </x:c>
      <x:c r="M8" s="74"/>
      <x:c r="N8" s="74"/>
      <x:c r="O8" s="74"/>
      <x:c r="P8" s="74"/>
      <x:c r="Q8" s="74"/>
      <x:c r="R8" s="74"/>
    </x:row>
    <x:row r="9" spans="1:18" ht="21" customHeight="1">
      <x:c r="A9" s="208"/>
      <x:c r="B9" s="209"/>
      <x:c r="C9" s="209"/>
      <x:c r="D9" s="209"/>
      <x:c r="E9" s="209"/>
      <x:c r="F9" s="125" t="s">
        <x:v>138</x:v>
      </x:c>
      <x:c r="G9" s="126">
        <x:v>20</x:v>
      </x:c>
      <x:c r="H9" s="127">
        <x:v>0</x:v>
      </x:c>
      <x:c r="I9" s="126">
        <x:f>G9*H9*N6+K9</x:f>
        <x:v>0</x:v>
      </x:c>
      <x:c r="J9" s="33"/>
      <x:c r="L9" s="221" t="s">
        <x:v>222</x:v>
      </x:c>
      <x:c r="M9" s="221"/>
      <x:c r="N9" s="221"/>
      <x:c r="O9" s="221"/>
      <x:c r="P9" s="221"/>
      <x:c r="Q9" s="221"/>
      <x:c r="R9" s="221"/>
    </x:row>
    <x:row r="10" spans="1:18" ht="21" customHeight="1">
      <x:c r="A10" s="222" t="s">
        <x:v>56</x:v>
      </x:c>
      <x:c r="B10" s="223" t="s">
        <x:v>122</x:v>
      </x:c>
      <x:c r="C10" s="223"/>
      <x:c r="D10" s="209" t="s">
        <x:v>76</x:v>
      </x:c>
      <x:c r="E10" s="209"/>
      <x:c r="F10" s="125" t="s">
        <x:v>228</x:v>
      </x:c>
      <x:c r="G10" s="126">
        <x:v>20</x:v>
      </x:c>
      <x:c r="H10" s="127">
        <x:v>0</x:v>
      </x:c>
      <x:c r="I10" s="126">
        <x:f>G10*H10+K10</x:f>
        <x:v>0</x:v>
      </x:c>
      <x:c r="J10" s="33" t="s">
        <x:v>97</x:v>
      </x:c>
      <x:c r="L10" s="224" t="s">
        <x:v>170</x:v>
      </x:c>
      <x:c r="M10" s="224"/>
      <x:c r="N10" s="224"/>
      <x:c r="O10" s="224"/>
      <x:c r="P10" s="224"/>
      <x:c r="Q10" s="224"/>
      <x:c r="R10" s="224"/>
    </x:row>
    <x:row r="11" spans="1:18" ht="21" customHeight="1">
      <x:c r="A11" s="222"/>
      <x:c r="B11" s="223"/>
      <x:c r="C11" s="223"/>
      <x:c r="D11" s="209"/>
      <x:c r="E11" s="209"/>
      <x:c r="F11" s="125" t="s">
        <x:v>224</x:v>
      </x:c>
      <x:c r="G11" s="126">
        <x:v>80</x:v>
      </x:c>
      <x:c r="H11" s="127">
        <x:v>0</x:v>
      </x:c>
      <x:c r="I11" s="126">
        <x:f>G11*H11+K11</x:f>
        <x:v>0</x:v>
      </x:c>
      <x:c r="J11" s="33"/>
      <x:c r="L11" s="221" t="s">
        <x:v>175</x:v>
      </x:c>
      <x:c r="M11" s="221"/>
      <x:c r="N11" s="221"/>
      <x:c r="O11" s="221"/>
      <x:c r="P11" s="221"/>
      <x:c r="Q11" s="221"/>
      <x:c r="R11" s="221"/>
    </x:row>
    <x:row r="12" spans="1:18" ht="21" customHeight="1">
      <x:c r="A12" s="222"/>
      <x:c r="B12" s="223"/>
      <x:c r="C12" s="223"/>
      <x:c r="D12" s="209" t="s">
        <x:v>100</x:v>
      </x:c>
      <x:c r="E12" s="209"/>
      <x:c r="F12" s="125"/>
      <x:c r="G12" s="126">
        <x:v>5</x:v>
      </x:c>
      <x:c r="H12" s="127">
        <x:v>0</x:v>
      </x:c>
      <x:c r="I12" s="128">
        <x:f>G12*H12+K12</x:f>
        <x:v>0</x:v>
      </x:c>
      <x:c r="J12" s="33" t="s">
        <x:v>97</x:v>
      </x:c>
      <x:c r="L12" s="224" t="s">
        <x:v>48</x:v>
      </x:c>
      <x:c r="M12" s="224"/>
      <x:c r="N12" s="224"/>
      <x:c r="O12" s="224"/>
      <x:c r="P12" s="224"/>
      <x:c r="Q12" s="224"/>
      <x:c r="R12" s="224"/>
    </x:row>
    <x:row r="13" spans="1:18" ht="21" customHeight="1">
      <x:c r="A13" s="222"/>
      <x:c r="B13" s="223" t="s">
        <x:v>99</x:v>
      </x:c>
      <x:c r="C13" s="223" t="s">
        <x:v>83</x:v>
      </x:c>
      <x:c r="D13" s="209" t="s">
        <x:v>13</x:v>
      </x:c>
      <x:c r="E13" s="209"/>
      <x:c r="F13" s="125" t="s">
        <x:v>72</x:v>
      </x:c>
      <x:c r="G13" s="126">
        <x:v>31</x:v>
      </x:c>
      <x:c r="H13" s="127">
        <x:v>0</x:v>
      </x:c>
      <x:c r="I13" s="126">
        <x:f>G13*H13*O6+K13</x:f>
        <x:v>0</x:v>
      </x:c>
      <x:c r="J13" s="33"/>
      <x:c r="L13" s="221" t="s">
        <x:v>192</x:v>
      </x:c>
      <x:c r="M13" s="221"/>
      <x:c r="N13" s="221"/>
      <x:c r="O13" s="221"/>
      <x:c r="P13" s="221"/>
      <x:c r="Q13" s="221"/>
      <x:c r="R13" s="221"/>
    </x:row>
    <x:row r="14" spans="1:18" ht="21" customHeight="1">
      <x:c r="A14" s="222"/>
      <x:c r="B14" s="223"/>
      <x:c r="C14" s="223"/>
      <x:c r="D14" s="209" t="s">
        <x:v>111</x:v>
      </x:c>
      <x:c r="E14" s="209"/>
      <x:c r="F14" s="125" t="s">
        <x:v>226</x:v>
      </x:c>
      <x:c r="G14" s="126">
        <x:v>10</x:v>
      </x:c>
      <x:c r="H14" s="127">
        <x:v>0</x:v>
      </x:c>
      <x:c r="I14" s="126">
        <x:f>(G14*H14*O6)+K14</x:f>
        <x:v>0</x:v>
      </x:c>
      <x:c r="J14" s="33"/>
      <x:c r="L14" s="224" t="s">
        <x:v>133</x:v>
      </x:c>
      <x:c r="M14" s="224"/>
      <x:c r="N14" s="224"/>
      <x:c r="O14" s="224"/>
      <x:c r="P14" s="224"/>
      <x:c r="Q14" s="224"/>
      <x:c r="R14" s="224"/>
    </x:row>
    <x:row r="15" spans="1:12" ht="21" customHeight="1">
      <x:c r="A15" s="222"/>
      <x:c r="B15" s="223"/>
      <x:c r="C15" s="223"/>
      <x:c r="D15" s="209"/>
      <x:c r="E15" s="209"/>
      <x:c r="F15" s="125" t="s">
        <x:v>227</x:v>
      </x:c>
      <x:c r="G15" s="126">
        <x:v>20</x:v>
      </x:c>
      <x:c r="H15" s="127">
        <x:v>0</x:v>
      </x:c>
      <x:c r="I15" s="126">
        <x:f>(G15*H15*O6)+K15</x:f>
        <x:v>0</x:v>
      </x:c>
      <x:c r="J15" s="33"/>
      <x:c r="L15" s="50"/>
    </x:row>
    <x:row r="16" spans="1:10" ht="21" customHeight="1">
      <x:c r="A16" s="222"/>
      <x:c r="B16" s="223"/>
      <x:c r="C16" s="223" t="s">
        <x:v>109</x:v>
      </x:c>
      <x:c r="D16" s="223" t="s">
        <x:v>17</x:v>
      </x:c>
      <x:c r="E16" s="33" t="s">
        <x:v>10</x:v>
      </x:c>
      <x:c r="F16" s="125" t="s">
        <x:v>10</x:v>
      </x:c>
      <x:c r="G16" s="126">
        <x:v>20</x:v>
      </x:c>
      <x:c r="H16" s="127">
        <x:v>0</x:v>
      </x:c>
      <x:c r="I16" s="126">
        <x:f>G16*H16+K16</x:f>
        <x:v>0</x:v>
      </x:c>
      <x:c r="J16" s="33" t="s">
        <x:v>97</x:v>
      </x:c>
    </x:row>
    <x:row r="17" spans="1:10" ht="21" customHeight="1">
      <x:c r="A17" s="222"/>
      <x:c r="B17" s="223"/>
      <x:c r="C17" s="223"/>
      <x:c r="D17" s="223"/>
      <x:c r="E17" s="209" t="s">
        <x:v>75</x:v>
      </x:c>
      <x:c r="F17" s="125" t="s">
        <x:v>21</x:v>
      </x:c>
      <x:c r="G17" s="126">
        <x:v>10</x:v>
      </x:c>
      <x:c r="H17" s="127">
        <x:v>0</x:v>
      </x:c>
      <x:c r="I17" s="126">
        <x:f>G17*H17+K17</x:f>
        <x:v>0</x:v>
      </x:c>
      <x:c r="J17" s="33" t="s">
        <x:v>97</x:v>
      </x:c>
    </x:row>
    <x:row r="18" spans="1:10" ht="21" customHeight="1">
      <x:c r="A18" s="222"/>
      <x:c r="B18" s="223"/>
      <x:c r="C18" s="223"/>
      <x:c r="D18" s="223"/>
      <x:c r="E18" s="209"/>
      <x:c r="F18" s="125" t="s">
        <x:v>150</x:v>
      </x:c>
      <x:c r="G18" s="126">
        <x:v>9</x:v>
      </x:c>
      <x:c r="H18" s="127">
        <x:v>0</x:v>
      </x:c>
      <x:c r="I18" s="126">
        <x:f>G18*H18*R6+K18</x:f>
        <x:v>0</x:v>
      </x:c>
      <x:c r="J18" s="33" t="s">
        <x:v>97</x:v>
      </x:c>
    </x:row>
    <x:row r="19" spans="1:10" ht="21" customHeight="1">
      <x:c r="A19" s="222"/>
      <x:c r="B19" s="223"/>
      <x:c r="C19" s="223"/>
      <x:c r="D19" s="223"/>
      <x:c r="E19" s="33" t="s">
        <x:v>116</x:v>
      </x:c>
      <x:c r="F19" s="125" t="s">
        <x:v>30</x:v>
      </x:c>
      <x:c r="G19" s="126">
        <x:v>1</x:v>
      </x:c>
      <x:c r="H19" s="127">
        <x:v>0</x:v>
      </x:c>
      <x:c r="I19" s="126">
        <x:f>G19*H19*P6+K19</x:f>
        <x:v>0</x:v>
      </x:c>
      <x:c r="J19" s="33"/>
    </x:row>
    <x:row r="20" spans="1:11" ht="21" customHeight="1">
      <x:c r="A20" s="222"/>
      <x:c r="B20" s="223"/>
      <x:c r="C20" s="223"/>
      <x:c r="D20" s="223"/>
      <x:c r="E20" s="209" t="s">
        <x:v>41</x:v>
      </x:c>
      <x:c r="F20" s="125" t="s">
        <x:v>135</x:v>
      </x:c>
      <x:c r="G20" s="126">
        <x:v>15</x:v>
      </x:c>
      <x:c r="H20" s="127">
        <x:v>0</x:v>
      </x:c>
      <x:c r="I20" s="126">
        <x:f>G20*H20+K20</x:f>
        <x:v>0</x:v>
      </x:c>
      <x:c r="J20" s="33" t="s">
        <x:v>97</x:v>
      </x:c>
      <x:c r="K20" s="79"/>
    </x:row>
    <x:row r="21" spans="1:10" ht="21" customHeight="1">
      <x:c r="A21" s="222"/>
      <x:c r="B21" s="223"/>
      <x:c r="C21" s="223"/>
      <x:c r="D21" s="223"/>
      <x:c r="E21" s="209"/>
      <x:c r="F21" s="125" t="s">
        <x:v>113</x:v>
      </x:c>
      <x:c r="G21" s="126">
        <x:v>10</x:v>
      </x:c>
      <x:c r="H21" s="127">
        <x:v>0</x:v>
      </x:c>
      <x:c r="I21" s="126">
        <x:f>G21*H21+K21</x:f>
        <x:v>0</x:v>
      </x:c>
      <x:c r="J21" s="33" t="s">
        <x:v>97</x:v>
      </x:c>
    </x:row>
    <x:row r="22" spans="1:12" ht="21" customHeight="1">
      <x:c r="A22" s="222"/>
      <x:c r="B22" s="209" t="s">
        <x:v>73</x:v>
      </x:c>
      <x:c r="C22" s="209"/>
      <x:c r="D22" s="209"/>
      <x:c r="E22" s="209"/>
      <x:c r="F22" s="125" t="s">
        <x:v>191</x:v>
      </x:c>
      <x:c r="G22" s="126">
        <x:v>8</x:v>
      </x:c>
      <x:c r="H22" s="127">
        <x:v>1</x:v>
      </x:c>
      <x:c r="I22" s="126">
        <x:f>G22*H22*Q6+K22</x:f>
        <x:v>24</x:v>
      </x:c>
      <x:c r="J22" s="33" t="s">
        <x:v>97</x:v>
      </x:c>
      <x:c r="L22" s="50"/>
    </x:row>
    <x:row r="23" spans="1:10" ht="21" customHeight="1">
      <x:c r="A23" s="222"/>
      <x:c r="B23" s="209"/>
      <x:c r="C23" s="209"/>
      <x:c r="D23" s="209"/>
      <x:c r="E23" s="209"/>
      <x:c r="F23" s="125" t="s">
        <x:v>167</x:v>
      </x:c>
      <x:c r="G23" s="126">
        <x:v>8</x:v>
      </x:c>
      <x:c r="H23" s="127">
        <x:v>1</x:v>
      </x:c>
      <x:c r="I23" s="126">
        <x:f>G23*H23*Q6+K23</x:f>
        <x:v>24</x:v>
      </x:c>
      <x:c r="J23" s="33" t="s">
        <x:v>97</x:v>
      </x:c>
    </x:row>
    <x:row r="24" spans="1:10" ht="21" customHeight="1">
      <x:c r="A24" s="222"/>
      <x:c r="B24" s="209"/>
      <x:c r="C24" s="209"/>
      <x:c r="D24" s="209"/>
      <x:c r="E24" s="209"/>
      <x:c r="F24" s="125" t="s">
        <x:v>142</x:v>
      </x:c>
      <x:c r="G24" s="126">
        <x:v>6</x:v>
      </x:c>
      <x:c r="H24" s="127">
        <x:v>1</x:v>
      </x:c>
      <x:c r="I24" s="126">
        <x:f>G24*H24*Q6+K24</x:f>
        <x:v>18</x:v>
      </x:c>
      <x:c r="J24" s="33" t="s">
        <x:v>97</x:v>
      </x:c>
    </x:row>
    <x:row r="25" spans="1:10" ht="21" customHeight="1">
      <x:c r="A25" s="222"/>
      <x:c r="B25" s="209"/>
      <x:c r="C25" s="209"/>
      <x:c r="D25" s="209"/>
      <x:c r="E25" s="209"/>
      <x:c r="F25" s="125" t="s">
        <x:v>153</x:v>
      </x:c>
      <x:c r="G25" s="126">
        <x:v>4</x:v>
      </x:c>
      <x:c r="H25" s="127">
        <x:v>1</x:v>
      </x:c>
      <x:c r="I25" s="126">
        <x:f>G25*H25*Q6+K25</x:f>
        <x:v>12</x:v>
      </x:c>
      <x:c r="J25" s="33" t="s">
        <x:v>97</x:v>
      </x:c>
    </x:row>
    <x:row r="26" spans="1:10" ht="21" customHeight="1">
      <x:c r="A26" s="222"/>
      <x:c r="B26" s="209"/>
      <x:c r="C26" s="209"/>
      <x:c r="D26" s="209"/>
      <x:c r="E26" s="209"/>
      <x:c r="F26" s="125" t="s">
        <x:v>146</x:v>
      </x:c>
      <x:c r="G26" s="126">
        <x:v>2</x:v>
      </x:c>
      <x:c r="H26" s="127">
        <x:v>1</x:v>
      </x:c>
      <x:c r="I26" s="126">
        <x:f>G26*H26*Q6+K26</x:f>
        <x:v>6</x:v>
      </x:c>
      <x:c r="J26" s="33" t="s">
        <x:v>97</x:v>
      </x:c>
    </x:row>
    <x:row r="27" spans="1:10" ht="21" customHeight="1">
      <x:c r="A27" s="225" t="s">
        <x:v>148</x:v>
      </x:c>
      <x:c r="B27" s="226"/>
      <x:c r="C27" s="226"/>
      <x:c r="D27" s="226"/>
      <x:c r="E27" s="227"/>
      <x:c r="F27" s="125" t="s">
        <x:v>183</x:v>
      </x:c>
      <x:c r="G27" s="126">
        <x:v>15</x:v>
      </x:c>
      <x:c r="H27" s="127">
        <x:v>0</x:v>
      </x:c>
      <x:c r="I27" s="126">
        <x:f>G27*H27+K27</x:f>
        <x:v>0</x:v>
      </x:c>
      <x:c r="J27" s="33" t="s">
        <x:v>97</x:v>
      </x:c>
    </x:row>
    <x:row r="28" spans="1:10" ht="21" customHeight="1">
      <x:c r="A28" s="228"/>
      <x:c r="B28" s="229"/>
      <x:c r="C28" s="229"/>
      <x:c r="D28" s="229"/>
      <x:c r="E28" s="230"/>
      <x:c r="F28" s="125" t="s">
        <x:v>179</x:v>
      </x:c>
      <x:c r="G28" s="126">
        <x:v>15</x:v>
      </x:c>
      <x:c r="H28" s="127">
        <x:v>0</x:v>
      </x:c>
      <x:c r="I28" s="126">
        <x:f>G28*H28+K28</x:f>
        <x:v>0</x:v>
      </x:c>
      <x:c r="J28" s="87"/>
    </x:row>
    <x:row r="29" spans="1:10" ht="21" customHeight="1">
      <x:c r="A29" s="208" t="s">
        <x:v>95</x:v>
      </x:c>
      <x:c r="B29" s="209"/>
      <x:c r="C29" s="209"/>
      <x:c r="D29" s="209"/>
      <x:c r="E29" s="209" t="s">
        <x:v>115</x:v>
      </x:c>
      <x:c r="F29" s="9" t="s">
        <x:v>104</x:v>
      </x:c>
      <x:c r="G29" s="33">
        <x:v>15</x:v>
      </x:c>
      <x:c r="H29" s="46">
        <x:v>1</x:v>
      </x:c>
      <x:c r="I29" s="33">
        <x:f>G29*H29+K29</x:f>
        <x:v>15</x:v>
      </x:c>
      <x:c r="J29" s="87"/>
    </x:row>
    <x:row r="30" spans="1:10" ht="21" customHeight="1">
      <x:c r="A30" s="208"/>
      <x:c r="B30" s="209"/>
      <x:c r="C30" s="209"/>
      <x:c r="D30" s="209"/>
      <x:c r="E30" s="209"/>
      <x:c r="F30" s="114" t="s">
        <x:v>103</x:v>
      </x:c>
      <x:c r="G30" s="115">
        <x:v>30</x:v>
      </x:c>
      <x:c r="H30" s="116">
        <x:v>0</x:v>
      </x:c>
      <x:c r="I30" s="115">
        <x:f>G30*H30+K30</x:f>
        <x:v>0</x:v>
      </x:c>
      <x:c r="J30" s="117" t="s">
        <x:v>95</x:v>
      </x:c>
    </x:row>
    <x:row r="31" spans="1:11" ht="24" customHeight="1">
      <x:c r="A31" s="231" t="s">
        <x:v>36</x:v>
      </x:c>
      <x:c r="B31" s="232"/>
      <x:c r="C31" s="232"/>
      <x:c r="D31" s="232"/>
      <x:c r="E31" s="232"/>
      <x:c r="F31" s="232"/>
      <x:c r="G31" s="232"/>
      <x:c r="H31" s="16"/>
      <x:c r="I31" s="16">
        <x:f>SUM(I4:I30)</x:f>
        <x:v>109</x:v>
      </x:c>
      <x:c r="J31" s="17"/>
      <x:c r="K31" s="50">
        <x:f>SUM(K4:K30)</x:f>
        <x:v>0</x:v>
      </x:c>
    </x:row>
    <x:row r="32" ht="21.94999999999999928946" customHeight="1"/>
    <x:row r="33" ht="21.94999999999999928946" customHeight="1"/>
    <x:row r="34" ht="21.94999999999999928946" customHeight="1"/>
    <x:row r="35" ht="21.94999999999999928946" customHeight="1"/>
    <x:row r="36" ht="21.94999999999999928946" customHeight="1"/>
    <x:row r="37" ht="21.94999999999999928946" customHeight="1"/>
    <x:row r="38" ht="21.94999999999999928946" customHeight="1"/>
    <x:row r="39" ht="21.94999999999999928946" customHeight="1"/>
    <x:row r="40" ht="21.94999999999999928946" customHeight="1"/>
    <x:row r="41" ht="21.94999999999999928946" customHeight="1"/>
    <x:row r="42" ht="21.94999999999999928946" customHeight="1"/>
    <x:row r="43" ht="21.94999999999999928946" customHeight="1"/>
    <x:row r="44" ht="30" customHeight="1"/>
    <x:row r="45" ht="21.94999999999999928946" customHeight="1"/>
    <x:row r="46" ht="21.94999999999999928946" customHeight="1"/>
    <x:row r="47" ht="21.94999999999999928946" customHeight="1"/>
    <x:row r="48" ht="21.94999999999999928946" customHeight="1"/>
    <x:row r="49" ht="21.94999999999999928946" customHeight="1"/>
    <x:row r="50" ht="21.94999999999999928946" customHeight="1"/>
    <x:row r="51" ht="21.94999999999999928946" customHeight="1"/>
    <x:row r="52" ht="21.94999999999999928946" customHeight="1"/>
    <x:row r="53" ht="21.94999999999999928946" customHeight="1"/>
    <x:row r="54" ht="21.94999999999999928946" customHeight="1"/>
    <x:row r="55" ht="21.94999999999999928946" customHeight="1"/>
    <x:row r="56" ht="21.94999999999999928946" customHeight="1"/>
    <x:row r="57" ht="21.94999999999999928946" customHeight="1"/>
    <x:row r="58" ht="21.94999999999999928946" customHeight="1"/>
    <x:row r="59" ht="21.94999999999999928946" customHeight="1"/>
    <x:row r="60" ht="21.94999999999999928946" customHeight="1"/>
    <x:row r="61" ht="21.94999999999999928946" customHeight="1"/>
    <x:row r="62" ht="21.94999999999999928946" customHeight="1"/>
    <x:row r="63" ht="21.94999999999999928946" customHeight="1"/>
    <x:row r="64" ht="21.94999999999999928946" customHeight="1"/>
    <x:row r="65" ht="21.94999999999999928946" customHeight="1"/>
    <x:row r="66" ht="21.94999999999999928946" customHeight="1"/>
    <x:row r="67" ht="21.94999999999999928946" customHeight="1"/>
    <x:row r="68" ht="21.94999999999999928946" customHeight="1"/>
    <x:row r="69" ht="21.94999999999999928946" customHeight="1"/>
    <x:row r="70" ht="21.94999999999999928946" customHeight="1"/>
    <x:row r="71" ht="21.94999999999999928946" customHeight="1"/>
    <x:row r="72" ht="21.94999999999999928946" customHeight="1"/>
    <x:row r="73" ht="21.94999999999999928946" customHeight="1"/>
    <x:row r="74" ht="21.94999999999999928946" customHeight="1"/>
    <x:row r="75" ht="21.94999999999999928946" customHeight="1"/>
    <x:row r="76" ht="21.94999999999999928946" customHeight="1"/>
    <x:row r="77" ht="21.94999999999999928946" customHeight="1"/>
  </x:sheetData>
  <x:mergeCells count="49">
    <x:mergeCell ref="A1:J1"/>
    <x:mergeCell ref="K1:O1"/>
    <x:mergeCell ref="A3:C3"/>
    <x:mergeCell ref="D3:E3"/>
    <x:mergeCell ref="L3:O3"/>
    <x:mergeCell ref="A4:C6"/>
    <x:mergeCell ref="D4:E6"/>
    <x:mergeCell ref="L4:L5"/>
    <x:mergeCell ref="M4:M5"/>
    <x:mergeCell ref="N4:N5"/>
    <x:mergeCell ref="O4:O5"/>
    <x:mergeCell ref="P4:P5"/>
    <x:mergeCell ref="Q4:Q5"/>
    <x:mergeCell ref="R4:R5"/>
    <x:mergeCell ref="S4:S5"/>
    <x:mergeCell ref="L6:L7"/>
    <x:mergeCell ref="M6:M7"/>
    <x:mergeCell ref="N6:N7"/>
    <x:mergeCell ref="O6:O7"/>
    <x:mergeCell ref="P6:P7"/>
    <x:mergeCell ref="Q6:Q7"/>
    <x:mergeCell ref="R6:R7"/>
    <x:mergeCell ref="S6:S7"/>
    <x:mergeCell ref="A7:C9"/>
    <x:mergeCell ref="D7:E7"/>
    <x:mergeCell ref="D8:E9"/>
    <x:mergeCell ref="L9:R9"/>
    <x:mergeCell ref="A10:A26"/>
    <x:mergeCell ref="B10:C12"/>
    <x:mergeCell ref="D10:E11"/>
    <x:mergeCell ref="L10:R10"/>
    <x:mergeCell ref="L11:R11"/>
    <x:mergeCell ref="D12:E12"/>
    <x:mergeCell ref="L12:R12"/>
    <x:mergeCell ref="B13:B21"/>
    <x:mergeCell ref="C13:C15"/>
    <x:mergeCell ref="D13:E13"/>
    <x:mergeCell ref="L13:R13"/>
    <x:mergeCell ref="D14:E15"/>
    <x:mergeCell ref="L14:R14"/>
    <x:mergeCell ref="C16:C21"/>
    <x:mergeCell ref="D16:D21"/>
    <x:mergeCell ref="E17:E18"/>
    <x:mergeCell ref="E20:E21"/>
    <x:mergeCell ref="B22:E26"/>
    <x:mergeCell ref="A27:E28"/>
    <x:mergeCell ref="A29:D30"/>
    <x:mergeCell ref="E29:E30"/>
    <x:mergeCell ref="A31:G31"/>
  </x:mergeCells>
  <x:pageMargins left="0.39347222447395324707" right="0.39347222447395324707" top="0.55097222328186035156" bottom="0.39347222447395324707" header="0.11777777969837188721" footer="0.11777777969837188721"/>
  <x:pageSetup paperSize="9" scale="90" firstPageNumber="1" fitToWidth="1" fitToHeight="1" orientation="portrait" usePrinterDefaults="1" blackAndWhite="0" draft="0" useFirstPageNumber="0" horizontalDpi="600" verticalDpi="600" copies="1"/>
  <x:headerFooter differentOddEven="0" differentFirst="0" scaleWithDoc="1" alignWithMargins="1"/>
  <x:colBreaks count="1" manualBreakCount="1">
    <x:brk id="10" min="0" max="16383" man="1" pt="0"/>
  </x:colBreaks>
</x:worksheet>
</file>

<file path=xl/worksheets/sheet3.xml><?xml version="1.0" encoding="utf-8"?>
<x:worksheet xmlns:r="http://schemas.openxmlformats.org/officeDocument/2006/relationships" xmlns:c="http://schemas.openxmlformats.org/drawingml/2006/chart" xmlns:x="http://schemas.openxmlformats.org/spreadsheetml/2006/main">
  <x:sheetPr codeName="Sheet3">
    <x:tabColor rgb="ffffff00"/>
  </x:sheetPr>
  <x:dimension ref="A1:N47"/>
  <x:sheetViews>
    <x:sheetView view="pageBreakPreview" topLeftCell="A1" zoomScaleNormal="100" zoomScaleSheetLayoutView="100" workbookViewId="0">
      <x:selection activeCell="R12" activeCellId="0" sqref="R12:R12"/>
    </x:sheetView>
  </x:sheetViews>
  <x:sheetFormatPr defaultColWidth="9" defaultRowHeight="15.69999999999999928946"/>
  <x:cols>
    <x:col min="1" max="3" width="8.625" style="2" customWidth="1"/>
    <x:col min="4" max="6" width="9.625" style="2" customWidth="1"/>
    <x:col min="7" max="7" width="8.625" style="2" customWidth="1"/>
    <x:col min="8" max="8" width="15.625" style="2" customWidth="1"/>
    <x:col min="9" max="11" width="9.625" style="2" customWidth="1"/>
    <x:col min="12" max="12" width="9" style="2" bestFit="1" customWidth="1"/>
    <x:col min="13" max="13" width="9" style="2"/>
    <x:col min="14" max="14" width="35" style="2" customWidth="1"/>
    <x:col min="15" max="16384" width="9" style="2"/>
  </x:cols>
  <x:sheetData>
    <x:row r="1" spans="1:12" ht="30" customHeight="1">
      <x:c r="A1" s="199" t="s">
        <x:v>49</x:v>
      </x:c>
      <x:c r="B1" s="199"/>
      <x:c r="C1" s="199"/>
      <x:c r="D1" s="199"/>
      <x:c r="E1" s="199"/>
      <x:c r="F1" s="199"/>
      <x:c r="G1" s="199"/>
      <x:c r="H1" s="199"/>
      <x:c r="I1" s="199"/>
      <x:c r="J1" s="199"/>
      <x:c r="K1" s="199"/>
      <x:c r="L1" s="199"/>
    </x:row>
    <x:row r="2" spans="1:6" ht="21" customHeight="1">
      <x:c r="A2" s="18" t="s">
        <x:v>85</x:v>
      </x:c>
      <x:c r="B2" s="48"/>
      <x:c r="C2" s="48"/>
      <x:c r="D2" s="48"/>
      <x:c r="E2" s="48"/>
      <x:c r="F2" s="48"/>
    </x:row>
    <x:row r="3" spans="1:14" ht="26.75">
      <x:c r="A3" s="51" t="s">
        <x:v>4</x:v>
      </x:c>
      <x:c r="B3" s="105" t="s">
        <x:v>136</x:v>
      </x:c>
      <x:c r="C3" s="105" t="s">
        <x:v>162</x:v>
      </x:c>
      <x:c r="D3" s="105" t="s">
        <x:v>158</x:v>
      </x:c>
      <x:c r="E3" s="105" t="s">
        <x:v>147</x:v>
      </x:c>
      <x:c r="F3" s="105" t="s">
        <x:v>184</x:v>
      </x:c>
      <x:c r="G3" s="80" t="s">
        <x:v>96</x:v>
      </x:c>
      <x:c r="H3" s="52" t="s">
        <x:v>230</x:v>
      </x:c>
      <x:c r="I3" s="52" t="s">
        <x:v>181</x:v>
      </x:c>
      <x:c r="J3" s="53" t="s">
        <x:v>70</x:v>
      </x:c>
      <x:c r="K3" s="53" t="s">
        <x:v>151</x:v>
      </x:c>
      <x:c r="L3" s="81" t="s">
        <x:v>119</x:v>
      </x:c>
      <x:c r="N3" s="233" t="s">
        <x:v>190</x:v>
      </x:c>
    </x:row>
    <x:row r="4" spans="1:14">
      <x:c r="A4" s="71" t="s">
        <x:v>211</x:v>
      </x:c>
      <x:c r="B4" s="54">
        <x:v>2.8999999999999999</x:v>
      </x:c>
      <x:c r="C4" s="54">
        <x:v>0</x:v>
      </x:c>
      <x:c r="D4" s="54">
        <x:v>0.20000000000000001</x:v>
      </x:c>
      <x:c r="E4" s="54">
        <x:v>0.40000000000000002</x:v>
      </x:c>
      <x:c r="F4" s="106">
        <x:f t="shared" ref="F4:F15" si="0">B4+C4++D4+E4</x:f>
        <x:v>3.5</x:v>
      </x:c>
      <x:c r="G4" s="54">
        <x:v>5</x:v>
      </x:c>
      <x:c r="H4" s="55">
        <x:f t="shared" ref="H4:H15" si="1">ROUND(F4*G4/L4,0)</x:f>
        <x:v>1</x:v>
      </x:c>
      <x:c r="I4" s="55">
        <x:f t="shared" ref="I4:I15" si="2">ROUND(F4+G4-H4,0)</x:f>
        <x:v>8</x:v>
      </x:c>
      <x:c r="J4" s="56">
        <x:f t="shared" ref="J4:J15" si="3">IF(I4&gt;8,I4,8)</x:f>
        <x:v>8</x:v>
      </x:c>
      <x:c r="K4" s="56">
        <x:f t="shared" ref="K4:K15" si="4">L4-J4</x:f>
        <x:v>23</x:v>
      </x:c>
      <x:c r="L4" s="57">
        <x:v>31</x:v>
      </x:c>
      <x:c r="N4" s="234"/>
    </x:row>
    <x:row r="5" spans="1:14">
      <x:c r="A5" s="72" t="s">
        <x:v>210</x:v>
      </x:c>
      <x:c r="B5" s="4">
        <x:v>0.90000000000000002</x:v>
      </x:c>
      <x:c r="C5" s="4">
        <x:v>0</x:v>
      </x:c>
      <x:c r="D5" s="4">
        <x:v>0.90000000000000002</x:v>
      </x:c>
      <x:c r="E5" s="4">
        <x:v>0.20000000000000001</x:v>
      </x:c>
      <x:c r="F5" s="107">
        <x:f t="shared" si="0"/>
        <x:v>2</x:v>
      </x:c>
      <x:c r="G5" s="4">
        <x:v>7</x:v>
      </x:c>
      <x:c r="H5" s="58">
        <x:f t="shared" si="1"/>
        <x:v>1</x:v>
      </x:c>
      <x:c r="I5" s="58">
        <x:f t="shared" si="2"/>
        <x:v>8</x:v>
      </x:c>
      <x:c r="J5" s="59">
        <x:f t="shared" si="3"/>
        <x:v>8</x:v>
      </x:c>
      <x:c r="K5" s="59">
        <x:f t="shared" si="4"/>
        <x:v>20</x:v>
      </x:c>
      <x:c r="L5" s="60">
        <x:v>28</x:v>
      </x:c>
      <x:c r="N5" s="235">
        <x:f>SUM(J14:J15,J19:J21)</x:f>
        <x:v>41</x:v>
      </x:c>
    </x:row>
    <x:row r="6" spans="1:14">
      <x:c r="A6" s="72" t="s">
        <x:v>212</x:v>
      </x:c>
      <x:c r="B6" s="4">
        <x:v>0</x:v>
      </x:c>
      <x:c r="C6" s="4">
        <x:v>0</x:v>
      </x:c>
      <x:c r="D6" s="4">
        <x:v>1</x:v>
      </x:c>
      <x:c r="E6" s="4">
        <x:v>0.10000000000000001</x:v>
      </x:c>
      <x:c r="F6" s="107">
        <x:f t="shared" si="0"/>
        <x:v>1.1000000000000001</x:v>
      </x:c>
      <x:c r="G6" s="4">
        <x:v>6</x:v>
      </x:c>
      <x:c r="H6" s="58">
        <x:f t="shared" si="1"/>
        <x:v>0</x:v>
      </x:c>
      <x:c r="I6" s="58">
        <x:f t="shared" si="2"/>
        <x:v>7</x:v>
      </x:c>
      <x:c r="J6" s="59">
        <x:f t="shared" si="3"/>
        <x:v>8</x:v>
      </x:c>
      <x:c r="K6" s="59">
        <x:f t="shared" si="4"/>
        <x:v>23</x:v>
      </x:c>
      <x:c r="L6" s="60">
        <x:v>31</x:v>
      </x:c>
      <x:c r="N6" s="236"/>
    </x:row>
    <x:row r="7" spans="1:14">
      <x:c r="A7" s="72" t="s">
        <x:v>19</x:v>
      </x:c>
      <x:c r="B7" s="4">
        <x:v>0</x:v>
      </x:c>
      <x:c r="C7" s="4">
        <x:v>0</x:v>
      </x:c>
      <x:c r="D7" s="4">
        <x:v>2.6000000000000001</x:v>
      </x:c>
      <x:c r="E7" s="4">
        <x:v>0</x:v>
      </x:c>
      <x:c r="F7" s="107">
        <x:f t="shared" si="0"/>
        <x:v>2.6000000000000001</x:v>
      </x:c>
      <x:c r="G7" s="4">
        <x:v>4</x:v>
      </x:c>
      <x:c r="H7" s="58">
        <x:f t="shared" si="1"/>
        <x:v>0</x:v>
      </x:c>
      <x:c r="I7" s="58">
        <x:f t="shared" si="2"/>
        <x:v>7</x:v>
      </x:c>
      <x:c r="J7" s="59">
        <x:f t="shared" si="3"/>
        <x:v>8</x:v>
      </x:c>
      <x:c r="K7" s="59">
        <x:f t="shared" si="4"/>
        <x:v>22</x:v>
      </x:c>
      <x:c r="L7" s="60">
        <x:v>30</x:v>
      </x:c>
      <x:c r="N7" s="237" t="s">
        <x:v>6</x:v>
      </x:c>
    </x:row>
    <x:row r="8" spans="1:14">
      <x:c r="A8" s="72" t="s">
        <x:v>23</x:v>
      </x:c>
      <x:c r="B8" s="4">
        <x:v>0</x:v>
      </x:c>
      <x:c r="C8" s="4">
        <x:v>0</x:v>
      </x:c>
      <x:c r="D8" s="4">
        <x:v>3.2000000000000002</x:v>
      </x:c>
      <x:c r="E8" s="4">
        <x:v>0</x:v>
      </x:c>
      <x:c r="F8" s="107">
        <x:f t="shared" si="0"/>
        <x:v>3.2000000000000002</x:v>
      </x:c>
      <x:c r="G8" s="4">
        <x:v>7</x:v>
      </x:c>
      <x:c r="H8" s="58">
        <x:f t="shared" si="1"/>
        <x:v>1</x:v>
      </x:c>
      <x:c r="I8" s="58">
        <x:f t="shared" si="2"/>
        <x:v>9</x:v>
      </x:c>
      <x:c r="J8" s="59">
        <x:f t="shared" si="3"/>
        <x:v>9</x:v>
      </x:c>
      <x:c r="K8" s="59">
        <x:f t="shared" si="4"/>
        <x:v>22</x:v>
      </x:c>
      <x:c r="L8" s="60">
        <x:v>31</x:v>
      </x:c>
      <x:c r="N8" s="238"/>
    </x:row>
    <x:row r="9" spans="1:14">
      <x:c r="A9" s="72" t="s">
        <x:v>27</x:v>
      </x:c>
      <x:c r="B9" s="4">
        <x:v>0</x:v>
      </x:c>
      <x:c r="C9" s="4">
        <x:v>0</x:v>
      </x:c>
      <x:c r="D9" s="4">
        <x:v>1.6000000000000001</x:v>
      </x:c>
      <x:c r="E9" s="4">
        <x:v>0</x:v>
      </x:c>
      <x:c r="F9" s="107">
        <x:f t="shared" si="0"/>
        <x:v>1.6000000000000001</x:v>
      </x:c>
      <x:c r="G9" s="4">
        <x:v>5</x:v>
      </x:c>
      <x:c r="H9" s="58">
        <x:f t="shared" si="1"/>
        <x:v>0</x:v>
      </x:c>
      <x:c r="I9" s="58">
        <x:f t="shared" si="2"/>
        <x:v>7</x:v>
      </x:c>
      <x:c r="J9" s="59">
        <x:f t="shared" si="3"/>
        <x:v>8</x:v>
      </x:c>
      <x:c r="K9" s="59">
        <x:f t="shared" si="4"/>
        <x:v>22</x:v>
      </x:c>
      <x:c r="L9" s="60">
        <x:v>30</x:v>
      </x:c>
      <x:c r="N9" s="238"/>
    </x:row>
    <x:row r="10" spans="1:12">
      <x:c r="A10" s="72" t="s">
        <x:v>15</x:v>
      </x:c>
      <x:c r="B10" s="4">
        <x:v>0</x:v>
      </x:c>
      <x:c r="C10" s="4">
        <x:v>2</x:v>
      </x:c>
      <x:c r="D10" s="4">
        <x:v>6.7999999999999998</x:v>
      </x:c>
      <x:c r="E10" s="4">
        <x:v>0</x:v>
      </x:c>
      <x:c r="F10" s="107">
        <x:f t="shared" si="0"/>
        <x:v>8.8000000000000007</x:v>
      </x:c>
      <x:c r="G10" s="4">
        <x:v>4</x:v>
      </x:c>
      <x:c r="H10" s="58">
        <x:f t="shared" si="1"/>
        <x:v>1</x:v>
      </x:c>
      <x:c r="I10" s="58">
        <x:f t="shared" si="2"/>
        <x:v>12</x:v>
      </x:c>
      <x:c r="J10" s="59">
        <x:f t="shared" si="3"/>
        <x:v>12</x:v>
      </x:c>
      <x:c r="K10" s="59">
        <x:f t="shared" si="4"/>
        <x:v>19</x:v>
      </x:c>
      <x:c r="L10" s="60">
        <x:v>31</x:v>
      </x:c>
    </x:row>
    <x:row r="11" spans="1:12">
      <x:c r="A11" s="72" t="s">
        <x:v>32</x:v>
      </x:c>
      <x:c r="B11" s="4">
        <x:v>0</x:v>
      </x:c>
      <x:c r="C11" s="4">
        <x:v>4</x:v>
      </x:c>
      <x:c r="D11" s="4">
        <x:v>5.5</x:v>
      </x:c>
      <x:c r="E11" s="4">
        <x:v>0</x:v>
      </x:c>
      <x:c r="F11" s="107">
        <x:f t="shared" si="0"/>
        <x:v>9.5</x:v>
      </x:c>
      <x:c r="G11" s="4">
        <x:v>7</x:v>
      </x:c>
      <x:c r="H11" s="58">
        <x:f t="shared" si="1"/>
        <x:v>2</x:v>
      </x:c>
      <x:c r="I11" s="58">
        <x:f t="shared" si="2"/>
        <x:v>15</x:v>
      </x:c>
      <x:c r="J11" s="121">
        <x:f t="shared" si="3"/>
        <x:v>15</x:v>
      </x:c>
      <x:c r="K11" s="59">
        <x:f t="shared" si="4"/>
        <x:v>16</x:v>
      </x:c>
      <x:c r="L11" s="60">
        <x:v>31</x:v>
      </x:c>
    </x:row>
    <x:row r="12" spans="1:14">
      <x:c r="A12" s="72" t="s">
        <x:v>31</x:v>
      </x:c>
      <x:c r="B12" s="4">
        <x:v>0</x:v>
      </x:c>
      <x:c r="C12" s="4">
        <x:v>0</x:v>
      </x:c>
      <x:c r="D12" s="4">
        <x:v>3.3999999999999999</x:v>
      </x:c>
      <x:c r="E12" s="4">
        <x:v>0</x:v>
      </x:c>
      <x:c r="F12" s="107">
        <x:f t="shared" si="0"/>
        <x:v>3.3999999999999999</x:v>
      </x:c>
      <x:c r="G12" s="4">
        <x:v>7</x:v>
      </x:c>
      <x:c r="H12" s="58">
        <x:f t="shared" si="1"/>
        <x:v>1</x:v>
      </x:c>
      <x:c r="I12" s="58">
        <x:f t="shared" si="2"/>
        <x:v>9</x:v>
      </x:c>
      <x:c r="J12" s="121">
        <x:f t="shared" si="3"/>
        <x:v>9</x:v>
      </x:c>
      <x:c r="K12" s="59">
        <x:f t="shared" si="4"/>
        <x:v>21</x:v>
      </x:c>
      <x:c r="L12" s="60">
        <x:v>30</x:v>
      </x:c>
      <x:c r="N12" s="239" t="s">
        <x:v>209</x:v>
      </x:c>
    </x:row>
    <x:row r="13" spans="1:14">
      <x:c r="A13" s="72" t="s">
        <x:v>14</x:v>
      </x:c>
      <x:c r="B13" s="4">
        <x:v>0</x:v>
      </x:c>
      <x:c r="C13" s="4">
        <x:v>0</x:v>
      </x:c>
      <x:c r="D13" s="4">
        <x:v>2.1000000000000001</x:v>
      </x:c>
      <x:c r="E13" s="4">
        <x:v>0</x:v>
      </x:c>
      <x:c r="F13" s="107">
        <x:f t="shared" si="0"/>
        <x:v>2.1000000000000001</x:v>
      </x:c>
      <x:c r="G13" s="4">
        <x:v>7</x:v>
      </x:c>
      <x:c r="H13" s="58">
        <x:f t="shared" si="1"/>
        <x:v>0</x:v>
      </x:c>
      <x:c r="I13" s="58">
        <x:f t="shared" si="2"/>
        <x:v>9</x:v>
      </x:c>
      <x:c r="J13" s="121">
        <x:f t="shared" si="3"/>
        <x:v>9</x:v>
      </x:c>
      <x:c r="K13" s="59">
        <x:f t="shared" si="4"/>
        <x:v>22</x:v>
      </x:c>
      <x:c r="L13" s="60">
        <x:v>31</x:v>
      </x:c>
      <x:c r="N13" s="239"/>
    </x:row>
    <x:row r="14" spans="1:14">
      <x:c r="A14" s="72" t="s">
        <x:v>11</x:v>
      </x:c>
      <x:c r="B14" s="4">
        <x:v>0</x:v>
      </x:c>
      <x:c r="C14" s="4">
        <x:v>0</x:v>
      </x:c>
      <x:c r="D14" s="4">
        <x:v>1.8999999999999999</x:v>
      </x:c>
      <x:c r="E14" s="4">
        <x:v>0.10000000000000001</x:v>
      </x:c>
      <x:c r="F14" s="107">
        <x:f t="shared" si="0"/>
        <x:v>2</x:v>
      </x:c>
      <x:c r="G14" s="4">
        <x:v>5</x:v>
      </x:c>
      <x:c r="H14" s="58">
        <x:f t="shared" si="1"/>
        <x:v>0</x:v>
      </x:c>
      <x:c r="I14" s="58">
        <x:f t="shared" si="2"/>
        <x:v>7</x:v>
      </x:c>
      <x:c r="J14" s="130">
        <x:f t="shared" si="3"/>
        <x:v>8</x:v>
      </x:c>
      <x:c r="K14" s="59">
        <x:f t="shared" si="4"/>
        <x:v>22</x:v>
      </x:c>
      <x:c r="L14" s="60">
        <x:v>30</x:v>
      </x:c>
      <x:c r="N14" s="239"/>
    </x:row>
    <x:row r="15" spans="1:14">
      <x:c r="A15" s="72" t="s">
        <x:v>37</x:v>
      </x:c>
      <x:c r="B15" s="4">
        <x:v>1.6000000000000001</x:v>
      </x:c>
      <x:c r="C15" s="4">
        <x:v>0</x:v>
      </x:c>
      <x:c r="D15" s="4">
        <x:v>1</x:v>
      </x:c>
      <x:c r="E15" s="4">
        <x:v>0.5</x:v>
      </x:c>
      <x:c r="F15" s="107">
        <x:f t="shared" si="0"/>
        <x:v>3.1000000000000001</x:v>
      </x:c>
      <x:c r="G15" s="4">
        <x:v>5</x:v>
      </x:c>
      <x:c r="H15" s="58">
        <x:f t="shared" si="1"/>
        <x:v>1</x:v>
      </x:c>
      <x:c r="I15" s="58">
        <x:f t="shared" si="2"/>
        <x:v>7</x:v>
      </x:c>
      <x:c r="J15" s="130">
        <x:f t="shared" si="3"/>
        <x:v>8</x:v>
      </x:c>
      <x:c r="K15" s="59">
        <x:f t="shared" si="4"/>
        <x:v>23</x:v>
      </x:c>
      <x:c r="L15" s="60">
        <x:v>31</x:v>
      </x:c>
      <x:c r="N15" s="239"/>
    </x:row>
    <x:row r="16" spans="1:14" ht="16.39999999999999857891">
      <x:c r="A16" s="73" t="s">
        <x:v>54</x:v>
      </x:c>
      <x:c r="B16" s="108">
        <x:f t="shared" ref="B16:L16" si="5">SUM(B4:B15)</x:f>
        <x:v>5.4000000000000004</x:v>
      </x:c>
      <x:c r="C16" s="108">
        <x:f t="shared" si="5"/>
        <x:v>6</x:v>
      </x:c>
      <x:c r="D16" s="108">
        <x:f t="shared" si="5"/>
        <x:v>30.199999999999999</x:v>
      </x:c>
      <x:c r="E16" s="108">
        <x:f t="shared" si="5"/>
        <x:v>1.3</x:v>
      </x:c>
      <x:c r="F16" s="108">
        <x:f t="shared" si="5"/>
        <x:v>42.899999999999999</x:v>
      </x:c>
      <x:c r="G16" s="61">
        <x:f t="shared" si="5"/>
        <x:v>69</x:v>
      </x:c>
      <x:c r="H16" s="61">
        <x:f t="shared" si="5"/>
        <x:v>8</x:v>
      </x:c>
      <x:c r="I16" s="61">
        <x:f t="shared" si="5"/>
        <x:v>105</x:v>
      </x:c>
      <x:c r="J16" s="61">
        <x:f t="shared" si="5"/>
        <x:v>110</x:v>
      </x:c>
      <x:c r="K16" s="61">
        <x:f t="shared" si="5"/>
        <x:v>255</x:v>
      </x:c>
      <x:c r="L16" s="61">
        <x:f t="shared" si="5"/>
        <x:v>365</x:v>
      </x:c>
      <x:c r="N16" s="239"/>
    </x:row>
    <x:row r="17" spans="1:14" ht="20.64999999999999857891">
      <x:c r="A17" s="18" t="s">
        <x:v>86</x:v>
      </x:c>
      <x:c r="B17" s="48"/>
      <x:c r="C17" s="48"/>
      <x:c r="D17" s="48"/>
      <x:c r="E17" s="48"/>
      <x:c r="F17" s="48"/>
      <x:c r="N17" s="239"/>
    </x:row>
    <x:row r="18" spans="1:12" ht="26.75">
      <x:c r="A18" s="51" t="s">
        <x:v>4</x:v>
      </x:c>
      <x:c r="B18" s="105" t="s">
        <x:v>136</x:v>
      </x:c>
      <x:c r="C18" s="105" t="s">
        <x:v>162</x:v>
      </x:c>
      <x:c r="D18" s="105" t="s">
        <x:v>158</x:v>
      </x:c>
      <x:c r="E18" s="105" t="s">
        <x:v>147</x:v>
      </x:c>
      <x:c r="F18" s="105" t="s">
        <x:v>184</x:v>
      </x:c>
      <x:c r="G18" s="80" t="s">
        <x:v>96</x:v>
      </x:c>
      <x:c r="H18" s="52" t="s">
        <x:v>230</x:v>
      </x:c>
      <x:c r="I18" s="52" t="s">
        <x:v>181</x:v>
      </x:c>
      <x:c r="J18" s="53" t="s">
        <x:v>70</x:v>
      </x:c>
      <x:c r="K18" s="53" t="s">
        <x:v>151</x:v>
      </x:c>
      <x:c r="L18" s="81" t="s">
        <x:v>119</x:v>
      </x:c>
    </x:row>
    <x:row r="19" spans="1:12">
      <x:c r="A19" s="71" t="s">
        <x:v>211</x:v>
      </x:c>
      <x:c r="B19" s="54">
        <x:v>2.8999999999999999</x:v>
      </x:c>
      <x:c r="C19" s="54">
        <x:v>0</x:v>
      </x:c>
      <x:c r="D19" s="54">
        <x:v>0.20000000000000001</x:v>
      </x:c>
      <x:c r="E19" s="54">
        <x:v>0.40000000000000002</x:v>
      </x:c>
      <x:c r="F19" s="106">
        <x:f t="shared" ref="F19:F30" si="6">B19+C19++D19+E19</x:f>
        <x:v>3.5</x:v>
      </x:c>
      <x:c r="G19" s="54">
        <x:v>6</x:v>
      </x:c>
      <x:c r="H19" s="55">
        <x:f t="shared" ref="H19:H30" si="7">ROUND(F19*G19/L19,0)</x:f>
        <x:v>1</x:v>
      </x:c>
      <x:c r="I19" s="55">
        <x:f t="shared" ref="I19:I30" si="8">ROUND(F19+G19-H19,0)</x:f>
        <x:v>9</x:v>
      </x:c>
      <x:c r="J19" s="131">
        <x:f t="shared" ref="J19:J30" si="9">IF(I19&gt;8,I19,8)</x:f>
        <x:v>9</x:v>
      </x:c>
      <x:c r="K19" s="56">
        <x:f t="shared" ref="K19:K30" si="10">L19-J19</x:f>
        <x:v>22</x:v>
      </x:c>
      <x:c r="L19" s="57">
        <x:v>31</x:v>
      </x:c>
    </x:row>
    <x:row r="20" spans="1:12">
      <x:c r="A20" s="72" t="s">
        <x:v>210</x:v>
      </x:c>
      <x:c r="B20" s="4">
        <x:v>0.90000000000000002</x:v>
      </x:c>
      <x:c r="C20" s="4">
        <x:v>0</x:v>
      </x:c>
      <x:c r="D20" s="4">
        <x:v>0.90000000000000002</x:v>
      </x:c>
      <x:c r="E20" s="4">
        <x:v>0.20000000000000001</x:v>
      </x:c>
      <x:c r="F20" s="107">
        <x:f t="shared" si="6"/>
        <x:v>2</x:v>
      </x:c>
      <x:c r="G20" s="4">
        <x:v>7</x:v>
      </x:c>
      <x:c r="H20" s="58">
        <x:f t="shared" si="7"/>
        <x:v>1</x:v>
      </x:c>
      <x:c r="I20" s="58">
        <x:f t="shared" si="8"/>
        <x:v>8</x:v>
      </x:c>
      <x:c r="J20" s="130">
        <x:f t="shared" si="9"/>
        <x:v>8</x:v>
      </x:c>
      <x:c r="K20" s="59">
        <x:f t="shared" si="10"/>
        <x:v>20</x:v>
      </x:c>
      <x:c r="L20" s="60">
        <x:v>28</x:v>
      </x:c>
    </x:row>
    <x:row r="21" spans="1:12">
      <x:c r="A21" s="72" t="s">
        <x:v>212</x:v>
      </x:c>
      <x:c r="B21" s="4">
        <x:v>0</x:v>
      </x:c>
      <x:c r="C21" s="4">
        <x:v>0</x:v>
      </x:c>
      <x:c r="D21" s="4">
        <x:v>1</x:v>
      </x:c>
      <x:c r="E21" s="4">
        <x:v>0.10000000000000001</x:v>
      </x:c>
      <x:c r="F21" s="107">
        <x:f t="shared" si="6"/>
        <x:v>1.1000000000000001</x:v>
      </x:c>
      <x:c r="G21" s="4">
        <x:v>5</x:v>
      </x:c>
      <x:c r="H21" s="58">
        <x:f t="shared" si="7"/>
        <x:v>0</x:v>
      </x:c>
      <x:c r="I21" s="58">
        <x:f t="shared" si="8"/>
        <x:v>6</x:v>
      </x:c>
      <x:c r="J21" s="130">
        <x:f t="shared" si="9"/>
        <x:v>8</x:v>
      </x:c>
      <x:c r="K21" s="59">
        <x:f t="shared" si="10"/>
        <x:v>23</x:v>
      </x:c>
      <x:c r="L21" s="60">
        <x:v>31</x:v>
      </x:c>
    </x:row>
    <x:row r="22" spans="1:12">
      <x:c r="A22" s="72" t="s">
        <x:v>19</x:v>
      </x:c>
      <x:c r="B22" s="4">
        <x:v>0</x:v>
      </x:c>
      <x:c r="C22" s="4">
        <x:v>0</x:v>
      </x:c>
      <x:c r="D22" s="4">
        <x:v>2.6000000000000001</x:v>
      </x:c>
      <x:c r="E22" s="4">
        <x:v>0</x:v>
      </x:c>
      <x:c r="F22" s="107">
        <x:f t="shared" si="6"/>
        <x:v>2.6000000000000001</x:v>
      </x:c>
      <x:c r="G22" s="4">
        <x:v>4</x:v>
      </x:c>
      <x:c r="H22" s="58">
        <x:f t="shared" si="7"/>
        <x:v>0</x:v>
      </x:c>
      <x:c r="I22" s="58">
        <x:f t="shared" si="8"/>
        <x:v>7</x:v>
      </x:c>
      <x:c r="J22" s="121">
        <x:f t="shared" si="9"/>
        <x:v>8</x:v>
      </x:c>
      <x:c r="K22" s="59">
        <x:f t="shared" si="10"/>
        <x:v>22</x:v>
      </x:c>
      <x:c r="L22" s="60">
        <x:v>30</x:v>
      </x:c>
    </x:row>
    <x:row r="23" spans="1:12">
      <x:c r="A23" s="72" t="s">
        <x:v>23</x:v>
      </x:c>
      <x:c r="B23" s="4">
        <x:v>0</x:v>
      </x:c>
      <x:c r="C23" s="4">
        <x:v>0</x:v>
      </x:c>
      <x:c r="D23" s="4">
        <x:v>3.2000000000000002</x:v>
      </x:c>
      <x:c r="E23" s="4">
        <x:v>0</x:v>
      </x:c>
      <x:c r="F23" s="107">
        <x:f t="shared" si="6"/>
        <x:v>3.2000000000000002</x:v>
      </x:c>
      <x:c r="G23" s="4">
        <x:v>7</x:v>
      </x:c>
      <x:c r="H23" s="58">
        <x:f t="shared" si="7"/>
        <x:v>1</x:v>
      </x:c>
      <x:c r="I23" s="58">
        <x:f t="shared" si="8"/>
        <x:v>9</x:v>
      </x:c>
      <x:c r="J23" s="121">
        <x:f t="shared" si="9"/>
        <x:v>9</x:v>
      </x:c>
      <x:c r="K23" s="59">
        <x:f t="shared" si="10"/>
        <x:v>22</x:v>
      </x:c>
      <x:c r="L23" s="60">
        <x:v>31</x:v>
      </x:c>
    </x:row>
    <x:row r="24" spans="1:12">
      <x:c r="A24" s="72" t="s">
        <x:v>27</x:v>
      </x:c>
      <x:c r="B24" s="4">
        <x:v>0</x:v>
      </x:c>
      <x:c r="C24" s="4">
        <x:v>0</x:v>
      </x:c>
      <x:c r="D24" s="4">
        <x:v>1.6000000000000001</x:v>
      </x:c>
      <x:c r="E24" s="4">
        <x:v>0</x:v>
      </x:c>
      <x:c r="F24" s="107">
        <x:f t="shared" si="6"/>
        <x:v>1.6000000000000001</x:v>
      </x:c>
      <x:c r="G24" s="4">
        <x:v>4</x:v>
      </x:c>
      <x:c r="H24" s="58">
        <x:f t="shared" si="7"/>
        <x:v>0</x:v>
      </x:c>
      <x:c r="I24" s="58">
        <x:f t="shared" si="8"/>
        <x:v>6</x:v>
      </x:c>
      <x:c r="J24" s="121">
        <x:f t="shared" si="9"/>
        <x:v>8</x:v>
      </x:c>
      <x:c r="K24" s="59">
        <x:f t="shared" si="10"/>
        <x:v>22</x:v>
      </x:c>
      <x:c r="L24" s="60">
        <x:v>30</x:v>
      </x:c>
    </x:row>
    <x:row r="25" spans="1:12">
      <x:c r="A25" s="72" t="s">
        <x:v>15</x:v>
      </x:c>
      <x:c r="B25" s="4">
        <x:v>0</x:v>
      </x:c>
      <x:c r="C25" s="4">
        <x:v>2</x:v>
      </x:c>
      <x:c r="D25" s="4">
        <x:v>6.7999999999999998</x:v>
      </x:c>
      <x:c r="E25" s="4">
        <x:v>0</x:v>
      </x:c>
      <x:c r="F25" s="107">
        <x:f t="shared" si="6"/>
        <x:v>8.8000000000000007</x:v>
      </x:c>
      <x:c r="G25" s="4">
        <x:v>4</x:v>
      </x:c>
      <x:c r="H25" s="58">
        <x:f t="shared" si="7"/>
        <x:v>1</x:v>
      </x:c>
      <x:c r="I25" s="58">
        <x:f t="shared" si="8"/>
        <x:v>12</x:v>
      </x:c>
      <x:c r="J25" s="121">
        <x:f t="shared" si="9"/>
        <x:v>12</x:v>
      </x:c>
      <x:c r="K25" s="59">
        <x:f t="shared" si="10"/>
        <x:v>19</x:v>
      </x:c>
      <x:c r="L25" s="60">
        <x:v>31</x:v>
      </x:c>
    </x:row>
    <x:row r="26" spans="1:12">
      <x:c r="A26" s="72" t="s">
        <x:v>32</x:v>
      </x:c>
      <x:c r="B26" s="4">
        <x:v>0</x:v>
      </x:c>
      <x:c r="C26" s="4">
        <x:v>4</x:v>
      </x:c>
      <x:c r="D26" s="4">
        <x:v>5.5</x:v>
      </x:c>
      <x:c r="E26" s="4">
        <x:v>0</x:v>
      </x:c>
      <x:c r="F26" s="107">
        <x:f t="shared" si="6"/>
        <x:v>9.5</x:v>
      </x:c>
      <x:c r="G26" s="4">
        <x:v>6</x:v>
      </x:c>
      <x:c r="H26" s="58">
        <x:f t="shared" si="7"/>
        <x:v>2</x:v>
      </x:c>
      <x:c r="I26" s="58">
        <x:f t="shared" si="8"/>
        <x:v>14</x:v>
      </x:c>
      <x:c r="J26" s="121">
        <x:f t="shared" si="9"/>
        <x:v>14</x:v>
      </x:c>
      <x:c r="K26" s="59">
        <x:f t="shared" si="10"/>
        <x:v>17</x:v>
      </x:c>
      <x:c r="L26" s="60">
        <x:v>31</x:v>
      </x:c>
    </x:row>
    <x:row r="27" spans="1:12">
      <x:c r="A27" s="72" t="s">
        <x:v>31</x:v>
      </x:c>
      <x:c r="B27" s="4">
        <x:v>0</x:v>
      </x:c>
      <x:c r="C27" s="4">
        <x:v>0</x:v>
      </x:c>
      <x:c r="D27" s="4">
        <x:v>3.3999999999999999</x:v>
      </x:c>
      <x:c r="E27" s="4">
        <x:v>0</x:v>
      </x:c>
      <x:c r="F27" s="107">
        <x:f t="shared" si="6"/>
        <x:v>3.3999999999999999</x:v>
      </x:c>
      <x:c r="G27" s="4">
        <x:v>7</x:v>
      </x:c>
      <x:c r="H27" s="58">
        <x:f t="shared" si="7"/>
        <x:v>1</x:v>
      </x:c>
      <x:c r="I27" s="58">
        <x:f t="shared" si="8"/>
        <x:v>9</x:v>
      </x:c>
      <x:c r="J27" s="132">
        <x:f t="shared" si="9"/>
        <x:v>9</x:v>
      </x:c>
      <x:c r="K27" s="59">
        <x:f t="shared" si="10"/>
        <x:v>21</x:v>
      </x:c>
      <x:c r="L27" s="60">
        <x:v>30</x:v>
      </x:c>
    </x:row>
    <x:row r="28" spans="1:12">
      <x:c r="A28" s="72" t="s">
        <x:v>14</x:v>
      </x:c>
      <x:c r="B28" s="4">
        <x:v>0</x:v>
      </x:c>
      <x:c r="C28" s="4">
        <x:v>0</x:v>
      </x:c>
      <x:c r="D28" s="4">
        <x:v>2.1000000000000001</x:v>
      </x:c>
      <x:c r="E28" s="4">
        <x:v>0</x:v>
      </x:c>
      <x:c r="F28" s="107">
        <x:f t="shared" si="6"/>
        <x:v>2.1000000000000001</x:v>
      </x:c>
      <x:c r="G28" s="4">
        <x:v>8</x:v>
      </x:c>
      <x:c r="H28" s="58">
        <x:f t="shared" si="7"/>
        <x:v>1</x:v>
      </x:c>
      <x:c r="I28" s="58">
        <x:f t="shared" si="8"/>
        <x:v>9</x:v>
      </x:c>
      <x:c r="J28" s="132">
        <x:f t="shared" si="9"/>
        <x:v>9</x:v>
      </x:c>
      <x:c r="K28" s="59">
        <x:f t="shared" si="10"/>
        <x:v>22</x:v>
      </x:c>
      <x:c r="L28" s="60">
        <x:v>31</x:v>
      </x:c>
    </x:row>
    <x:row r="29" spans="1:12">
      <x:c r="A29" s="72" t="s">
        <x:v>11</x:v>
      </x:c>
      <x:c r="B29" s="4">
        <x:v>0</x:v>
      </x:c>
      <x:c r="C29" s="4">
        <x:v>0</x:v>
      </x:c>
      <x:c r="D29" s="4">
        <x:v>1.8999999999999999</x:v>
      </x:c>
      <x:c r="E29" s="4">
        <x:v>0.10000000000000001</x:v>
      </x:c>
      <x:c r="F29" s="107">
        <x:f t="shared" si="6"/>
        <x:v>2</x:v>
      </x:c>
      <x:c r="G29" s="4">
        <x:v>4</x:v>
      </x:c>
      <x:c r="H29" s="58">
        <x:f t="shared" si="7"/>
        <x:v>0</x:v>
      </x:c>
      <x:c r="I29" s="58">
        <x:f t="shared" si="8"/>
        <x:v>6</x:v>
      </x:c>
      <x:c r="J29" s="132">
        <x:f t="shared" si="9"/>
        <x:v>8</x:v>
      </x:c>
      <x:c r="K29" s="59">
        <x:f t="shared" si="10"/>
        <x:v>22</x:v>
      </x:c>
      <x:c r="L29" s="60">
        <x:v>30</x:v>
      </x:c>
    </x:row>
    <x:row r="30" spans="1:12">
      <x:c r="A30" s="72" t="s">
        <x:v>37</x:v>
      </x:c>
      <x:c r="B30" s="4">
        <x:v>1.6000000000000001</x:v>
      </x:c>
      <x:c r="C30" s="4">
        <x:v>0</x:v>
      </x:c>
      <x:c r="D30" s="4">
        <x:v>1</x:v>
      </x:c>
      <x:c r="E30" s="4">
        <x:v>0.5</x:v>
      </x:c>
      <x:c r="F30" s="107">
        <x:f t="shared" si="6"/>
        <x:v>3.1000000000000001</x:v>
      </x:c>
      <x:c r="G30" s="4">
        <x:v>6</x:v>
      </x:c>
      <x:c r="H30" s="58">
        <x:f t="shared" si="7"/>
        <x:v>1</x:v>
      </x:c>
      <x:c r="I30" s="58">
        <x:f t="shared" si="8"/>
        <x:v>8</x:v>
      </x:c>
      <x:c r="J30" s="132">
        <x:f t="shared" si="9"/>
        <x:v>8</x:v>
      </x:c>
      <x:c r="K30" s="59">
        <x:f t="shared" si="10"/>
        <x:v>23</x:v>
      </x:c>
      <x:c r="L30" s="60">
        <x:v>31</x:v>
      </x:c>
    </x:row>
    <x:row r="31" spans="1:12" ht="16.39999999999999857891">
      <x:c r="A31" s="73" t="s">
        <x:v>54</x:v>
      </x:c>
      <x:c r="B31" s="108">
        <x:f t="shared" ref="B31:L31" si="11">SUM(B19:B30)</x:f>
        <x:v>5.4000000000000004</x:v>
      </x:c>
      <x:c r="C31" s="108">
        <x:f t="shared" si="11"/>
        <x:v>6</x:v>
      </x:c>
      <x:c r="D31" s="108">
        <x:f t="shared" si="11"/>
        <x:v>30.199999999999999</x:v>
      </x:c>
      <x:c r="E31" s="108">
        <x:f t="shared" si="11"/>
        <x:v>1.3</x:v>
      </x:c>
      <x:c r="F31" s="108">
        <x:f t="shared" si="11"/>
        <x:v>42.899999999999999</x:v>
      </x:c>
      <x:c r="G31" s="61">
        <x:f t="shared" si="11"/>
        <x:v>68</x:v>
      </x:c>
      <x:c r="H31" s="61">
        <x:f t="shared" si="11"/>
        <x:v>9</x:v>
      </x:c>
      <x:c r="I31" s="61">
        <x:f t="shared" si="11"/>
        <x:v>103</x:v>
      </x:c>
      <x:c r="J31" s="61">
        <x:f t="shared" si="11"/>
        <x:v>110</x:v>
      </x:c>
      <x:c r="K31" s="61">
        <x:f t="shared" si="11"/>
        <x:v>255</x:v>
      </x:c>
      <x:c r="L31" s="61">
        <x:f t="shared" si="11"/>
        <x:v>365</x:v>
      </x:c>
    </x:row>
    <x:row r="32" spans="1:6" ht="20.64999999999999857891">
      <x:c r="A32" s="18" t="s">
        <x:v>59</x:v>
      </x:c>
      <x:c r="B32" s="48"/>
      <x:c r="C32" s="48"/>
      <x:c r="D32" s="48"/>
      <x:c r="E32" s="48"/>
      <x:c r="F32" s="48"/>
    </x:row>
    <x:row r="33" spans="1:12" ht="26.75">
      <x:c r="A33" s="51" t="s">
        <x:v>4</x:v>
      </x:c>
      <x:c r="B33" s="105" t="s">
        <x:v>136</x:v>
      </x:c>
      <x:c r="C33" s="105" t="s">
        <x:v>162</x:v>
      </x:c>
      <x:c r="D33" s="105" t="s">
        <x:v>158</x:v>
      </x:c>
      <x:c r="E33" s="105" t="s">
        <x:v>147</x:v>
      </x:c>
      <x:c r="F33" s="105" t="s">
        <x:v>184</x:v>
      </x:c>
      <x:c r="G33" s="80" t="s">
        <x:v>96</x:v>
      </x:c>
      <x:c r="H33" s="52" t="s">
        <x:v>230</x:v>
      </x:c>
      <x:c r="I33" s="52" t="s">
        <x:v>181</x:v>
      </x:c>
      <x:c r="J33" s="53" t="s">
        <x:v>70</x:v>
      </x:c>
      <x:c r="K33" s="53" t="s">
        <x:v>151</x:v>
      </x:c>
      <x:c r="L33" s="81" t="s">
        <x:v>119</x:v>
      </x:c>
    </x:row>
    <x:row r="34" spans="1:12">
      <x:c r="A34" s="71" t="s">
        <x:v>211</x:v>
      </x:c>
      <x:c r="B34" s="54">
        <x:v>2.8999999999999999</x:v>
      </x:c>
      <x:c r="C34" s="54">
        <x:v>0</x:v>
      </x:c>
      <x:c r="D34" s="54">
        <x:v>0.20000000000000001</x:v>
      </x:c>
      <x:c r="E34" s="54">
        <x:v>0.40000000000000002</x:v>
      </x:c>
      <x:c r="F34" s="106">
        <x:f t="shared" ref="F34:F45" si="12">B34+C34++D34+E34</x:f>
        <x:v>3.5</x:v>
      </x:c>
      <x:c r="G34" s="54">
        <x:v>9</x:v>
      </x:c>
      <x:c r="H34" s="55">
        <x:f t="shared" ref="H34:H45" si="13">ROUND(F34*G34/L34,0)</x:f>
        <x:v>1</x:v>
      </x:c>
      <x:c r="I34" s="55">
        <x:f t="shared" ref="I34:I45" si="14">ROUND(F34+G34-H34,0)</x:f>
        <x:v>12</x:v>
      </x:c>
      <x:c r="J34" s="133">
        <x:f t="shared" ref="J34:J45" si="15">IF(I34&gt;8,I34,8)</x:f>
        <x:v>12</x:v>
      </x:c>
      <x:c r="K34" s="56">
        <x:f t="shared" ref="K34:K45" si="16">L34-J34</x:f>
        <x:v>19</x:v>
      </x:c>
      <x:c r="L34" s="57">
        <x:v>31</x:v>
      </x:c>
    </x:row>
    <x:row r="35" spans="1:12">
      <x:c r="A35" s="72" t="s">
        <x:v>210</x:v>
      </x:c>
      <x:c r="B35" s="4">
        <x:v>0.90000000000000002</x:v>
      </x:c>
      <x:c r="C35" s="4">
        <x:v>0</x:v>
      </x:c>
      <x:c r="D35" s="4">
        <x:v>0.90000000000000002</x:v>
      </x:c>
      <x:c r="E35" s="4">
        <x:v>0.20000000000000001</x:v>
      </x:c>
      <x:c r="F35" s="107">
        <x:f t="shared" si="12"/>
        <x:v>2</x:v>
      </x:c>
      <x:c r="G35" s="4">
        <x:v>4</x:v>
      </x:c>
      <x:c r="H35" s="58">
        <x:f t="shared" si="13"/>
        <x:v>0</x:v>
      </x:c>
      <x:c r="I35" s="58">
        <x:f t="shared" si="14"/>
        <x:v>6</x:v>
      </x:c>
      <x:c r="J35" s="121">
        <x:f t="shared" si="15"/>
        <x:v>8</x:v>
      </x:c>
      <x:c r="K35" s="59">
        <x:f t="shared" si="16"/>
        <x:v>21</x:v>
      </x:c>
      <x:c r="L35" s="60">
        <x:v>29</x:v>
      </x:c>
    </x:row>
    <x:row r="36" spans="1:12">
      <x:c r="A36" s="72" t="s">
        <x:v>212</x:v>
      </x:c>
      <x:c r="B36" s="4">
        <x:v>0</x:v>
      </x:c>
      <x:c r="C36" s="4">
        <x:v>0</x:v>
      </x:c>
      <x:c r="D36" s="4">
        <x:v>1</x:v>
      </x:c>
      <x:c r="E36" s="4">
        <x:v>0.10000000000000001</x:v>
      </x:c>
      <x:c r="F36" s="107">
        <x:f t="shared" si="12"/>
        <x:v>1.1000000000000001</x:v>
      </x:c>
      <x:c r="G36" s="4">
        <x:v>5</x:v>
      </x:c>
      <x:c r="H36" s="58">
        <x:f t="shared" si="13"/>
        <x:v>0</x:v>
      </x:c>
      <x:c r="I36" s="58">
        <x:f t="shared" si="14"/>
        <x:v>6</x:v>
      </x:c>
      <x:c r="J36" s="59">
        <x:f t="shared" si="15"/>
        <x:v>8</x:v>
      </x:c>
      <x:c r="K36" s="59">
        <x:f t="shared" si="16"/>
        <x:v>23</x:v>
      </x:c>
      <x:c r="L36" s="60">
        <x:v>31</x:v>
      </x:c>
    </x:row>
    <x:row r="37" spans="1:12">
      <x:c r="A37" s="72" t="s">
        <x:v>19</x:v>
      </x:c>
      <x:c r="B37" s="4">
        <x:v>0</x:v>
      </x:c>
      <x:c r="C37" s="4">
        <x:v>0</x:v>
      </x:c>
      <x:c r="D37" s="4">
        <x:v>2.6000000000000001</x:v>
      </x:c>
      <x:c r="E37" s="4">
        <x:v>0</x:v>
      </x:c>
      <x:c r="F37" s="107">
        <x:f t="shared" si="12"/>
        <x:v>2.6000000000000001</x:v>
      </x:c>
      <x:c r="G37" s="4">
        <x:v>5</x:v>
      </x:c>
      <x:c r="H37" s="58">
        <x:f t="shared" si="13"/>
        <x:v>0</x:v>
      </x:c>
      <x:c r="I37" s="58">
        <x:f t="shared" si="14"/>
        <x:v>8</x:v>
      </x:c>
      <x:c r="J37" s="59">
        <x:f t="shared" si="15"/>
        <x:v>8</x:v>
      </x:c>
      <x:c r="K37" s="59">
        <x:f t="shared" si="16"/>
        <x:v>22</x:v>
      </x:c>
      <x:c r="L37" s="60">
        <x:v>30</x:v>
      </x:c>
    </x:row>
    <x:row r="38" spans="1:12">
      <x:c r="A38" s="72" t="s">
        <x:v>23</x:v>
      </x:c>
      <x:c r="B38" s="4">
        <x:v>0</x:v>
      </x:c>
      <x:c r="C38" s="4">
        <x:v>0</x:v>
      </x:c>
      <x:c r="D38" s="4">
        <x:v>3.2000000000000002</x:v>
      </x:c>
      <x:c r="E38" s="4">
        <x:v>0</x:v>
      </x:c>
      <x:c r="F38" s="107">
        <x:f t="shared" si="12"/>
        <x:v>3.2000000000000002</x:v>
      </x:c>
      <x:c r="G38" s="4">
        <x:v>6</x:v>
      </x:c>
      <x:c r="H38" s="58">
        <x:f t="shared" si="13"/>
        <x:v>1</x:v>
      </x:c>
      <x:c r="I38" s="58">
        <x:f t="shared" si="14"/>
        <x:v>8</x:v>
      </x:c>
      <x:c r="J38" s="59">
        <x:f t="shared" si="15"/>
        <x:v>8</x:v>
      </x:c>
      <x:c r="K38" s="59">
        <x:f t="shared" si="16"/>
        <x:v>23</x:v>
      </x:c>
      <x:c r="L38" s="60">
        <x:v>31</x:v>
      </x:c>
    </x:row>
    <x:row r="39" spans="1:12">
      <x:c r="A39" s="72" t="s">
        <x:v>27</x:v>
      </x:c>
      <x:c r="B39" s="4">
        <x:v>0</x:v>
      </x:c>
      <x:c r="C39" s="4">
        <x:v>0</x:v>
      </x:c>
      <x:c r="D39" s="4">
        <x:v>1.6000000000000001</x:v>
      </x:c>
      <x:c r="E39" s="4">
        <x:v>0</x:v>
      </x:c>
      <x:c r="F39" s="107">
        <x:f t="shared" si="12"/>
        <x:v>1.6000000000000001</x:v>
      </x:c>
      <x:c r="G39" s="4">
        <x:v>5</x:v>
      </x:c>
      <x:c r="H39" s="58">
        <x:f t="shared" si="13"/>
        <x:v>0</x:v>
      </x:c>
      <x:c r="I39" s="58">
        <x:f t="shared" si="14"/>
        <x:v>7</x:v>
      </x:c>
      <x:c r="J39" s="59">
        <x:f t="shared" si="15"/>
        <x:v>8</x:v>
      </x:c>
      <x:c r="K39" s="59">
        <x:f t="shared" si="16"/>
        <x:v>22</x:v>
      </x:c>
      <x:c r="L39" s="60">
        <x:v>30</x:v>
      </x:c>
    </x:row>
    <x:row r="40" spans="1:12">
      <x:c r="A40" s="72" t="s">
        <x:v>15</x:v>
      </x:c>
      <x:c r="B40" s="4">
        <x:v>0</x:v>
      </x:c>
      <x:c r="C40" s="4">
        <x:v>2</x:v>
      </x:c>
      <x:c r="D40" s="4">
        <x:v>6.7999999999999998</x:v>
      </x:c>
      <x:c r="E40" s="4">
        <x:v>0</x:v>
      </x:c>
      <x:c r="F40" s="107">
        <x:f t="shared" si="12"/>
        <x:v>8.8000000000000007</x:v>
      </x:c>
      <x:c r="G40" s="4">
        <x:v>5</x:v>
      </x:c>
      <x:c r="H40" s="58">
        <x:f t="shared" si="13"/>
        <x:v>1</x:v>
      </x:c>
      <x:c r="I40" s="58">
        <x:f t="shared" si="14"/>
        <x:v>13</x:v>
      </x:c>
      <x:c r="J40" s="59">
        <x:f t="shared" si="15"/>
        <x:v>13</x:v>
      </x:c>
      <x:c r="K40" s="59">
        <x:f t="shared" si="16"/>
        <x:v>18</x:v>
      </x:c>
      <x:c r="L40" s="60">
        <x:v>31</x:v>
      </x:c>
    </x:row>
    <x:row r="41" spans="1:12">
      <x:c r="A41" s="72" t="s">
        <x:v>32</x:v>
      </x:c>
      <x:c r="B41" s="4">
        <x:v>0</x:v>
      </x:c>
      <x:c r="C41" s="4">
        <x:v>4</x:v>
      </x:c>
      <x:c r="D41" s="4">
        <x:v>5.5</x:v>
      </x:c>
      <x:c r="E41" s="4">
        <x:v>0</x:v>
      </x:c>
      <x:c r="F41" s="107">
        <x:f t="shared" si="12"/>
        <x:v>9.5</x:v>
      </x:c>
      <x:c r="G41" s="4">
        <x:v>5</x:v>
      </x:c>
      <x:c r="H41" s="58">
        <x:f t="shared" si="13"/>
        <x:v>2</x:v>
      </x:c>
      <x:c r="I41" s="58">
        <x:f t="shared" si="14"/>
        <x:v>13</x:v>
      </x:c>
      <x:c r="J41" s="59">
        <x:f t="shared" si="15"/>
        <x:v>13</x:v>
      </x:c>
      <x:c r="K41" s="59">
        <x:f t="shared" si="16"/>
        <x:v>18</x:v>
      </x:c>
      <x:c r="L41" s="60">
        <x:v>31</x:v>
      </x:c>
    </x:row>
    <x:row r="42" spans="1:12">
      <x:c r="A42" s="72" t="s">
        <x:v>31</x:v>
      </x:c>
      <x:c r="B42" s="4">
        <x:v>0</x:v>
      </x:c>
      <x:c r="C42" s="4">
        <x:v>0</x:v>
      </x:c>
      <x:c r="D42" s="4">
        <x:v>3.3999999999999999</x:v>
      </x:c>
      <x:c r="E42" s="4">
        <x:v>0</x:v>
      </x:c>
      <x:c r="F42" s="107">
        <x:f t="shared" si="12"/>
        <x:v>3.3999999999999999</x:v>
      </x:c>
      <x:c r="G42" s="4">
        <x:v>4</x:v>
      </x:c>
      <x:c r="H42" s="58">
        <x:f t="shared" si="13"/>
        <x:v>0</x:v>
      </x:c>
      <x:c r="I42" s="58">
        <x:f t="shared" si="14"/>
        <x:v>7</x:v>
      </x:c>
      <x:c r="J42" s="59">
        <x:f t="shared" si="15"/>
        <x:v>8</x:v>
      </x:c>
      <x:c r="K42" s="59">
        <x:f t="shared" si="16"/>
        <x:v>22</x:v>
      </x:c>
      <x:c r="L42" s="60">
        <x:v>30</x:v>
      </x:c>
    </x:row>
    <x:row r="43" spans="1:12">
      <x:c r="A43" s="72" t="s">
        <x:v>14</x:v>
      </x:c>
      <x:c r="B43" s="4">
        <x:v>0</x:v>
      </x:c>
      <x:c r="C43" s="4">
        <x:v>0</x:v>
      </x:c>
      <x:c r="D43" s="4">
        <x:v>2.1000000000000001</x:v>
      </x:c>
      <x:c r="E43" s="4">
        <x:v>0</x:v>
      </x:c>
      <x:c r="F43" s="107">
        <x:f t="shared" si="12"/>
        <x:v>2.1000000000000001</x:v>
      </x:c>
      <x:c r="G43" s="4">
        <x:v>10</x:v>
      </x:c>
      <x:c r="H43" s="58">
        <x:f t="shared" si="13"/>
        <x:v>1</x:v>
      </x:c>
      <x:c r="I43" s="58">
        <x:f t="shared" si="14"/>
        <x:v>11</x:v>
      </x:c>
      <x:c r="J43" s="59">
        <x:f t="shared" si="15"/>
        <x:v>11</x:v>
      </x:c>
      <x:c r="K43" s="59">
        <x:f t="shared" si="16"/>
        <x:v>20</x:v>
      </x:c>
      <x:c r="L43" s="60">
        <x:v>31</x:v>
      </x:c>
    </x:row>
    <x:row r="44" spans="1:12">
      <x:c r="A44" s="72" t="s">
        <x:v>11</x:v>
      </x:c>
      <x:c r="B44" s="4">
        <x:v>0</x:v>
      </x:c>
      <x:c r="C44" s="4">
        <x:v>0</x:v>
      </x:c>
      <x:c r="D44" s="4">
        <x:v>1.8999999999999999</x:v>
      </x:c>
      <x:c r="E44" s="4">
        <x:v>0.10000000000000001</x:v>
      </x:c>
      <x:c r="F44" s="107">
        <x:f t="shared" si="12"/>
        <x:v>2</x:v>
      </x:c>
      <x:c r="G44" s="4">
        <x:v>4</x:v>
      </x:c>
      <x:c r="H44" s="58">
        <x:f t="shared" si="13"/>
        <x:v>0</x:v>
      </x:c>
      <x:c r="I44" s="58">
        <x:f t="shared" si="14"/>
        <x:v>6</x:v>
      </x:c>
      <x:c r="J44" s="59">
        <x:f t="shared" si="15"/>
        <x:v>8</x:v>
      </x:c>
      <x:c r="K44" s="59">
        <x:f t="shared" si="16"/>
        <x:v>22</x:v>
      </x:c>
      <x:c r="L44" s="60">
        <x:v>30</x:v>
      </x:c>
    </x:row>
    <x:row r="45" spans="1:12">
      <x:c r="A45" s="72" t="s">
        <x:v>37</x:v>
      </x:c>
      <x:c r="B45" s="4">
        <x:v>1.6000000000000001</x:v>
      </x:c>
      <x:c r="C45" s="4">
        <x:v>0</x:v>
      </x:c>
      <x:c r="D45" s="4">
        <x:v>1</x:v>
      </x:c>
      <x:c r="E45" s="4">
        <x:v>0.5</x:v>
      </x:c>
      <x:c r="F45" s="107">
        <x:f t="shared" si="12"/>
        <x:v>3.1000000000000001</x:v>
      </x:c>
      <x:c r="G45" s="4">
        <x:v>6</x:v>
      </x:c>
      <x:c r="H45" s="58">
        <x:f t="shared" si="13"/>
        <x:v>1</x:v>
      </x:c>
      <x:c r="I45" s="58">
        <x:f t="shared" si="14"/>
        <x:v>8</x:v>
      </x:c>
      <x:c r="J45" s="59">
        <x:f t="shared" si="15"/>
        <x:v>8</x:v>
      </x:c>
      <x:c r="K45" s="59">
        <x:f t="shared" si="16"/>
        <x:v>23</x:v>
      </x:c>
      <x:c r="L45" s="60">
        <x:v>31</x:v>
      </x:c>
    </x:row>
    <x:row r="46" spans="1:12" ht="16.39999999999999857891">
      <x:c r="A46" s="73" t="s">
        <x:v>54</x:v>
      </x:c>
      <x:c r="B46" s="108">
        <x:f t="shared" ref="B46:L46" si="17">SUM(B34:B45)</x:f>
        <x:v>5.4000000000000004</x:v>
      </x:c>
      <x:c r="C46" s="108">
        <x:f t="shared" si="17"/>
        <x:v>6</x:v>
      </x:c>
      <x:c r="D46" s="108">
        <x:f t="shared" si="17"/>
        <x:v>30.199999999999999</x:v>
      </x:c>
      <x:c r="E46" s="108">
        <x:f t="shared" si="17"/>
        <x:v>1.3</x:v>
      </x:c>
      <x:c r="F46" s="108">
        <x:f t="shared" si="17"/>
        <x:v>42.899999999999999</x:v>
      </x:c>
      <x:c r="G46" s="61">
        <x:f t="shared" si="17"/>
        <x:v>68</x:v>
      </x:c>
      <x:c r="H46" s="61">
        <x:f t="shared" si="17"/>
        <x:v>7</x:v>
      </x:c>
      <x:c r="I46" s="61">
        <x:f t="shared" si="17"/>
        <x:v>105</x:v>
      </x:c>
      <x:c r="J46" s="61">
        <x:f t="shared" si="17"/>
        <x:v>113</x:v>
      </x:c>
      <x:c r="K46" s="61">
        <x:f t="shared" si="17"/>
        <x:v>253</x:v>
      </x:c>
      <x:c r="L46" s="61">
        <x:f t="shared" si="17"/>
        <x:v>366</x:v>
      </x:c>
    </x:row>
    <x:row r="47" spans="1:1" ht="17.80000000000000071054">
      <x:c r="A47" s="11" t="s">
        <x:v>205</x:v>
      </x:c>
    </x:row>
  </x:sheetData>
  <x:mergeCells count="5">
    <x:mergeCell ref="A1:L1"/>
    <x:mergeCell ref="N3:N4"/>
    <x:mergeCell ref="N5:N6"/>
    <x:mergeCell ref="N7:N9"/>
    <x:mergeCell ref="N12:N17"/>
  </x:mergeCells>
  <x:pageMargins left="0.55097222328186035156" right="0.39347222447395324707" top="0.55097222328186035156" bottom="0.55097222328186035156" header="0.11777777969837188721" footer="0.11777777969837188721"/>
  <x:pageSetup paperSize="9" scale="73" firstPageNumber="1" fitToWidth="1" fitToHeight="1" orientation="portrait" usePrinterDefaults="1" blackAndWhite="0" draft="0" useFirstPageNumber="0" horizontalDpi="600" verticalDpi="600" copies="1"/>
  <x:headerFooter differentOddEven="0" differentFirst="0" scaleWithDoc="1" alignWithMargins="1"/>
  <x:rowBreaks count="2" manualBreakCount="2">
    <x:brk id="1" min="0" max="1048575" man="1" pt="0"/>
    <x:brk id="16" min="0" max="1048575" man="1" pt="0"/>
  </x:rowBreaks>
  <x:colBreaks count="1" manualBreakCount="1">
    <x:brk id="12" min="0" max="16383" man="1" pt="0"/>
  </x:colBreaks>
</x:worksheet>
</file>

<file path=xl/worksheets/sheet4.xml><?xml version="1.0" encoding="utf-8"?>
<x:worksheet xmlns:r="http://schemas.openxmlformats.org/officeDocument/2006/relationships" xmlns:c="http://schemas.openxmlformats.org/drawingml/2006/chart" xmlns:x="http://schemas.openxmlformats.org/spreadsheetml/2006/main">
  <x:sheetPr codeName="Sheet4"/>
  <x:dimension ref="A1:G9"/>
  <x:sheetViews>
    <x:sheetView view="pageBreakPreview" topLeftCell="A1" zoomScaleNormal="100" zoomScaleSheetLayoutView="100" workbookViewId="0">
      <x:selection activeCell="I14" activeCellId="0" sqref="I14:I14"/>
    </x:sheetView>
  </x:sheetViews>
  <x:sheetFormatPr defaultColWidth="9" defaultRowHeight="15.69999999999999928946"/>
  <x:cols>
    <x:col min="1" max="1" width="14.625" style="2" customWidth="1"/>
    <x:col min="2" max="2" width="37.625" style="2" customWidth="1"/>
    <x:col min="3" max="3" width="9.625" style="2" customWidth="1"/>
    <x:col min="4" max="4" width="11.625" style="2" customWidth="1"/>
    <x:col min="5" max="5" width="18.625" style="2" customWidth="1"/>
    <x:col min="6" max="16384" width="9" style="2"/>
  </x:cols>
  <x:sheetData>
    <x:row r="1" spans="1:7" s="11" customFormat="1" ht="30" customHeight="1">
      <x:c r="A1" s="205" t="s">
        <x:v>216</x:v>
      </x:c>
      <x:c r="B1" s="205"/>
      <x:c r="C1" s="205"/>
      <x:c r="D1" s="205"/>
      <x:c r="E1" s="205"/>
      <x:c r="F1" s="205"/>
      <x:c r="G1" s="205"/>
    </x:row>
    <x:row r="2" spans="1:5" ht="21.94999999999999928946" customHeight="1">
      <x:c r="A2" s="12" t="s">
        <x:v>4</x:v>
      </x:c>
      <x:c r="B2" s="13" t="s">
        <x:v>38</x:v>
      </x:c>
      <x:c r="C2" s="13" t="s">
        <x:v>74</x:v>
      </x:c>
      <x:c r="D2" s="13" t="s">
        <x:v>81</x:v>
      </x:c>
      <x:c r="E2" s="14" t="s">
        <x:v>2</x:v>
      </x:c>
    </x:row>
    <x:row r="3" spans="1:5" ht="69.95000000000000284217" customHeight="1">
      <x:c r="A3" s="15" t="s">
        <x:v>93</x:v>
      </x:c>
      <x:c r="B3" s="19" t="s">
        <x:v>127</x:v>
      </x:c>
      <x:c r="C3" s="10"/>
      <x:c r="D3" s="49" t="e">
        <x:f>-68.55+18.192*(E9)+12.079*(E8)-5.25*LN(E7)+167.632*LN(E6)</x:f>
        <x:v>#NUM!</x:v>
      </x:c>
      <x:c r="E3" s="34" t="s">
        <x:v>220</x:v>
      </x:c>
    </x:row>
    <x:row r="4" spans="1:5" ht="23.10000000000000142109" customHeight="1">
      <x:c r="A4" s="240" t="s">
        <x:v>36</x:v>
      </x:c>
      <x:c r="B4" s="241"/>
      <x:c r="C4" s="242"/>
      <x:c r="D4" s="29" t="e">
        <x:f>D3</x:f>
        <x:v>#NUM!</x:v>
      </x:c>
      <x:c r="E4" s="17"/>
    </x:row>
    <x:row r="5" ht="21.94999999999999928946" customHeight="1"/>
    <x:row r="6" spans="3:5" ht="21.94999999999999928946" customHeight="1">
      <x:c r="C6" s="243" t="s">
        <x:v>93</x:v>
      </x:c>
      <x:c r="D6" s="21" t="s">
        <x:v>3</x:v>
      </x:c>
      <x:c r="E6" s="20">
        <x:v>0</x:v>
      </x:c>
    </x:row>
    <x:row r="7" spans="3:5" ht="21.94999999999999928946" customHeight="1">
      <x:c r="C7" s="243"/>
      <x:c r="D7" s="21" t="s">
        <x:v>7</x:v>
      </x:c>
      <x:c r="E7" s="20">
        <x:v>0</x:v>
      </x:c>
    </x:row>
    <x:row r="8" spans="3:5" ht="21.94999999999999928946" customHeight="1">
      <x:c r="C8" s="243"/>
      <x:c r="D8" s="21" t="s">
        <x:v>25</x:v>
      </x:c>
      <x:c r="E8" s="20">
        <x:v>0</x:v>
      </x:c>
    </x:row>
    <x:row r="9" spans="3:5" ht="21.94999999999999928946" customHeight="1">
      <x:c r="C9" s="243"/>
      <x:c r="D9" s="21" t="s">
        <x:v>8</x:v>
      </x:c>
      <x:c r="E9" s="20">
        <x:v>0</x:v>
      </x:c>
    </x:row>
    <x:row r="10" ht="21.94999999999999928946" customHeight="1"/>
    <x:row r="11" ht="21.94999999999999928946" customHeight="1"/>
    <x:row r="12" ht="21.94999999999999928946" customHeight="1"/>
    <x:row r="13" ht="21.94999999999999928946" customHeight="1"/>
    <x:row r="14" ht="21.94999999999999928946" customHeight="1"/>
    <x:row r="15" ht="21.94999999999999928946" customHeight="1"/>
    <x:row r="16" ht="21.94999999999999928946" customHeight="1"/>
    <x:row r="17" ht="21.94999999999999928946" customHeight="1"/>
    <x:row r="18" ht="21.94999999999999928946" customHeight="1"/>
  </x:sheetData>
  <x:mergeCells count="3">
    <x:mergeCell ref="A1:G1"/>
    <x:mergeCell ref="A4:C4"/>
    <x:mergeCell ref="C6:C9"/>
  </x:mergeCells>
  <x:pageMargins left="0.39347222447395324707" right="0.39347222447395324707" top="0.55097222328186035156" bottom="0.39347222447395324707" header="0.11777777969837188721" footer="0.11777777969837188721"/>
  <x:pageSetup paperSize="9" scale="95" firstPageNumber="1" fitToWidth="1" fitToHeight="1" orientation="portrait" usePrinterDefaults="1" blackAndWhite="0" draft="0" useFirstPageNumber="0" horizontalDpi="600" verticalDpi="600" copies="1"/>
  <x:headerFooter differentOddEven="0" differentFirst="0" scaleWithDoc="1" alignWithMargins="1"/>
  <x:colBreaks count="1" manualBreakCount="1">
    <x:brk id="5" min="0" max="16383" man="1" pt="0"/>
  </x:colBreaks>
</x:worksheet>
</file>

<file path=xl/worksheets/sheet5.xml><?xml version="1.0" encoding="utf-8"?>
<x:worksheet xmlns:r="http://schemas.openxmlformats.org/officeDocument/2006/relationships" xmlns:c="http://schemas.openxmlformats.org/drawingml/2006/chart" xmlns:x="http://schemas.openxmlformats.org/spreadsheetml/2006/main">
  <x:sheetPr codeName="Sheet9">
    <x:tabColor rgb="ffffff00"/>
  </x:sheetPr>
  <x:dimension ref="A1:O23"/>
  <x:sheetViews>
    <x:sheetView view="pageBreakPreview" topLeftCell="A1" zoomScale="115" zoomScaleNormal="115" zoomScaleSheetLayoutView="115" workbookViewId="0">
      <x:selection activeCell="E11" activeCellId="3" sqref="L10:N10 C11:C11 D11:D11 E11:E11"/>
    </x:sheetView>
  </x:sheetViews>
  <x:sheetFormatPr defaultColWidth="9" defaultRowHeight="16.39999999999999857891"/>
  <x:cols>
    <x:col min="1" max="1" width="4.625" customWidth="1"/>
    <x:col min="2" max="2" width="7.625" customWidth="1"/>
    <x:col min="3" max="15" width="5.625" customWidth="1"/>
  </x:cols>
  <x:sheetData>
    <x:row r="1" spans="1:15" ht="30" customHeight="1">
      <x:c r="A1" s="244" t="s">
        <x:v>46</x:v>
      </x:c>
      <x:c r="B1" s="244"/>
      <x:c r="C1" s="244"/>
      <x:c r="D1" s="244"/>
      <x:c r="E1" s="244"/>
      <x:c r="F1" s="244"/>
      <x:c r="G1" s="244"/>
      <x:c r="H1" s="244"/>
      <x:c r="I1" s="244"/>
      <x:c r="J1" s="244"/>
      <x:c r="K1" s="244"/>
      <x:c r="L1" s="244"/>
      <x:c r="M1" s="244"/>
      <x:c r="N1" s="244"/>
      <x:c r="O1" s="244"/>
    </x:row>
    <x:row r="2" spans="1:1" ht="19.25">
      <x:c r="A2" s="3" t="s">
        <x:v>35</x:v>
      </x:c>
    </x:row>
    <x:row r="3" spans="1:15" ht="16.5" customHeight="1">
      <x:c r="A3" s="245" t="s">
        <x:v>34</x:v>
      </x:c>
      <x:c r="B3" s="247" t="s">
        <x:v>4</x:v>
      </x:c>
      <x:c r="C3" s="247" t="s">
        <x:v>143</x:v>
      </x:c>
      <x:c r="D3" s="247"/>
      <x:c r="E3" s="247"/>
      <x:c r="F3" s="247"/>
      <x:c r="G3" s="247"/>
      <x:c r="H3" s="247"/>
      <x:c r="I3" s="247"/>
      <x:c r="J3" s="247"/>
      <x:c r="K3" s="247"/>
      <x:c r="L3" s="247"/>
      <x:c r="M3" s="247"/>
      <x:c r="N3" s="247"/>
      <x:c r="O3" s="249" t="s">
        <x:v>55</x:v>
      </x:c>
    </x:row>
    <x:row r="4" spans="1:15" ht="17.14999999999999857891">
      <x:c r="A4" s="246"/>
      <x:c r="B4" s="248"/>
      <x:c r="C4" s="97" t="s">
        <x:v>211</x:v>
      </x:c>
      <x:c r="D4" s="97" t="s">
        <x:v>210</x:v>
      </x:c>
      <x:c r="E4" s="97" t="s">
        <x:v>212</x:v>
      </x:c>
      <x:c r="F4" s="97" t="s">
        <x:v>19</x:v>
      </x:c>
      <x:c r="G4" s="97" t="s">
        <x:v>23</x:v>
      </x:c>
      <x:c r="H4" s="97" t="s">
        <x:v>27</x:v>
      </x:c>
      <x:c r="I4" s="97" t="s">
        <x:v>15</x:v>
      </x:c>
      <x:c r="J4" s="97" t="s">
        <x:v>32</x:v>
      </x:c>
      <x:c r="K4" s="97" t="s">
        <x:v>31</x:v>
      </x:c>
      <x:c r="L4" s="97" t="s">
        <x:v>14</x:v>
      </x:c>
      <x:c r="M4" s="97" t="s">
        <x:v>11</x:v>
      </x:c>
      <x:c r="N4" s="97" t="s">
        <x:v>37</x:v>
      </x:c>
      <x:c r="O4" s="250"/>
    </x:row>
    <x:row r="5" spans="1:15">
      <x:c r="A5" s="94">
        <x:v>1</x:v>
      </x:c>
      <x:c r="B5" s="95" t="s">
        <x:v>65</x:v>
      </x:c>
      <x:c r="C5" s="95">
        <x:v>6</x:v>
      </x:c>
      <x:c r="D5" s="95">
        <x:v>8</x:v>
      </x:c>
      <x:c r="E5" s="95">
        <x:v>5</x:v>
      </x:c>
      <x:c r="F5" s="95">
        <x:v>4</x:v>
      </x:c>
      <x:c r="G5" s="95">
        <x:v>8</x:v>
      </x:c>
      <x:c r="H5" s="95">
        <x:v>4</x:v>
      </x:c>
      <x:c r="I5" s="95">
        <x:v>4</x:v>
      </x:c>
      <x:c r="J5" s="95">
        <x:v>5</x:v>
      </x:c>
      <x:c r="K5" s="95">
        <x:v>7</x:v>
      </x:c>
      <x:c r="L5" s="95">
        <x:v>6</x:v>
      </x:c>
      <x:c r="M5" s="95">
        <x:v>4</x:v>
      </x:c>
      <x:c r="N5" s="95">
        <x:v>5</x:v>
      </x:c>
      <x:c r="O5" s="96">
        <x:f t="shared" ref="O5:O14" si="0">SUM(C5:N5)</x:f>
        <x:v>66</x:v>
      </x:c>
    </x:row>
    <x:row r="6" spans="1:15">
      <x:c r="A6" s="89">
        <x:v>2</x:v>
      </x:c>
      <x:c r="B6" s="88" t="s">
        <x:v>112</x:v>
      </x:c>
      <x:c r="C6" s="88">
        <x:v>7</x:v>
      </x:c>
      <x:c r="D6" s="88">
        <x:v>6</x:v>
      </x:c>
      <x:c r="E6" s="88">
        <x:v>5</x:v>
      </x:c>
      <x:c r="F6" s="88">
        <x:v>4</x:v>
      </x:c>
      <x:c r="G6" s="88">
        <x:v>6</x:v>
      </x:c>
      <x:c r="H6" s="88">
        <x:v>5</x:v>
      </x:c>
      <x:c r="I6" s="88">
        <x:v>5</x:v>
      </x:c>
      <x:c r="J6" s="88">
        <x:v>5</x:v>
      </x:c>
      <x:c r="K6" s="88">
        <x:v>7</x:v>
      </x:c>
      <x:c r="L6" s="88">
        <x:v>6</x:v>
      </x:c>
      <x:c r="M6" s="88">
        <x:v>4</x:v>
      </x:c>
      <x:c r="N6" s="88">
        <x:v>4</x:v>
      </x:c>
      <x:c r="O6" s="90">
        <x:f t="shared" si="0"/>
        <x:v>64</x:v>
      </x:c>
    </x:row>
    <x:row r="7" spans="1:15">
      <x:c r="A7" s="89">
        <x:v>3</x:v>
      </x:c>
      <x:c r="B7" s="88" t="s">
        <x:v>66</x:v>
      </x:c>
      <x:c r="C7" s="88">
        <x:v>8</x:v>
      </x:c>
      <x:c r="D7" s="88">
        <x:v>4</x:v>
      </x:c>
      <x:c r="E7" s="88">
        <x:v>5</x:v>
      </x:c>
      <x:c r="F7" s="88">
        <x:v>5</x:v>
      </x:c>
      <x:c r="G7" s="88">
        <x:v>7</x:v>
      </x:c>
      <x:c r="H7" s="88">
        <x:v>5</x:v>
      </x:c>
      <x:c r="I7" s="88">
        <x:v>5</x:v>
      </x:c>
      <x:c r="J7" s="88">
        <x:v>5</x:v>
      </x:c>
      <x:c r="K7" s="88">
        <x:v>7</x:v>
      </x:c>
      <x:c r="L7" s="88">
        <x:v>8</x:v>
      </x:c>
      <x:c r="M7" s="88">
        <x:v>4</x:v>
      </x:c>
      <x:c r="N7" s="88">
        <x:v>6</x:v>
      </x:c>
      <x:c r="O7" s="90">
        <x:f t="shared" si="0"/>
        <x:v>69</x:v>
      </x:c>
    </x:row>
    <x:row r="8" spans="1:15">
      <x:c r="A8" s="89">
        <x:v>4</x:v>
      </x:c>
      <x:c r="B8" s="88" t="s">
        <x:v>63</x:v>
      </x:c>
      <x:c r="C8" s="88">
        <x:v>5</x:v>
      </x:c>
      <x:c r="D8" s="88">
        <x:v>7</x:v>
      </x:c>
      <x:c r="E8" s="88">
        <x:v>6</x:v>
      </x:c>
      <x:c r="F8" s="88">
        <x:v>4</x:v>
      </x:c>
      <x:c r="G8" s="88">
        <x:v>7</x:v>
      </x:c>
      <x:c r="H8" s="88">
        <x:v>6</x:v>
      </x:c>
      <x:c r="I8" s="88">
        <x:v>4</x:v>
      </x:c>
      <x:c r="J8" s="88">
        <x:v>5</x:v>
      </x:c>
      <x:c r="K8" s="88">
        <x:v>8</x:v>
      </x:c>
      <x:c r="L8" s="88">
        <x:v>6</x:v>
      </x:c>
      <x:c r="M8" s="88">
        <x:v>4</x:v>
      </x:c>
      <x:c r="N8" s="88">
        <x:v>6</x:v>
      </x:c>
      <x:c r="O8" s="90">
        <x:f t="shared" si="0"/>
        <x:v>68</x:v>
      </x:c>
    </x:row>
    <x:row r="9" spans="1:15">
      <x:c r="A9" s="89">
        <x:v>5</x:v>
      </x:c>
      <x:c r="B9" s="88" t="s">
        <x:v>68</x:v>
      </x:c>
      <x:c r="C9" s="88">
        <x:v>8</x:v>
      </x:c>
      <x:c r="D9" s="88">
        <x:v>4</x:v>
      </x:c>
      <x:c r="E9" s="88">
        <x:v>6</x:v>
      </x:c>
      <x:c r="F9" s="88">
        <x:v>4</x:v>
      </x:c>
      <x:c r="G9" s="88">
        <x:v>7</x:v>
      </x:c>
      <x:c r="H9" s="88">
        <x:v>6</x:v>
      </x:c>
      <x:c r="I9" s="88">
        <x:v>4</x:v>
      </x:c>
      <x:c r="J9" s="88">
        <x:v>6</x:v>
      </x:c>
      <x:c r="K9" s="88">
        <x:v>4</x:v>
      </x:c>
      <x:c r="L9" s="88">
        <x:v>9</x:v>
      </x:c>
      <x:c r="M9" s="88">
        <x:v>5</x:v>
      </x:c>
      <x:c r="N9" s="88">
        <x:v>5</x:v>
      </x:c>
      <x:c r="O9" s="90">
        <x:f t="shared" si="0"/>
        <x:v>68</x:v>
      </x:c>
    </x:row>
    <x:row r="10" spans="1:15">
      <x:c r="A10" s="89">
        <x:v>6</x:v>
      </x:c>
      <x:c r="B10" s="88" t="s">
        <x:v>92</x:v>
      </x:c>
      <x:c r="C10" s="88">
        <x:v>5</x:v>
      </x:c>
      <x:c r="D10" s="88">
        <x:v>7</x:v>
      </x:c>
      <x:c r="E10" s="88">
        <x:v>6</x:v>
      </x:c>
      <x:c r="F10" s="88">
        <x:v>4</x:v>
      </x:c>
      <x:c r="G10" s="88">
        <x:v>7</x:v>
      </x:c>
      <x:c r="H10" s="88">
        <x:v>5</x:v>
      </x:c>
      <x:c r="I10" s="88">
        <x:v>4</x:v>
      </x:c>
      <x:c r="J10" s="123">
        <x:v>7</x:v>
      </x:c>
      <x:c r="K10" s="123">
        <x:v>7</x:v>
      </x:c>
      <x:c r="L10" s="119">
        <x:v>7</x:v>
      </x:c>
      <x:c r="M10" s="119">
        <x:v>5</x:v>
      </x:c>
      <x:c r="N10" s="119">
        <x:v>5</x:v>
      </x:c>
      <x:c r="O10" s="90">
        <x:f t="shared" si="0"/>
        <x:v>69</x:v>
      </x:c>
    </x:row>
    <x:row r="11" spans="1:15">
      <x:c r="A11" s="89">
        <x:v>7</x:v>
      </x:c>
      <x:c r="B11" s="88" t="s">
        <x:v>64</x:v>
      </x:c>
      <x:c r="C11" s="119">
        <x:v>6</x:v>
      </x:c>
      <x:c r="D11" s="119">
        <x:v>7</x:v>
      </x:c>
      <x:c r="E11" s="119">
        <x:v>5</x:v>
      </x:c>
      <x:c r="F11" s="123">
        <x:v>4</x:v>
      </x:c>
      <x:c r="G11" s="123">
        <x:v>7</x:v>
      </x:c>
      <x:c r="H11" s="123">
        <x:v>4</x:v>
      </x:c>
      <x:c r="I11" s="123">
        <x:v>4</x:v>
      </x:c>
      <x:c r="J11" s="123">
        <x:v>6</x:v>
      </x:c>
      <x:c r="K11" s="134">
        <x:v>7</x:v>
      </x:c>
      <x:c r="L11" s="134">
        <x:v>8</x:v>
      </x:c>
      <x:c r="M11" s="134">
        <x:v>4</x:v>
      </x:c>
      <x:c r="N11" s="134">
        <x:v>6</x:v>
      </x:c>
      <x:c r="O11" s="90">
        <x:f t="shared" si="0"/>
        <x:v>68</x:v>
      </x:c>
    </x:row>
    <x:row r="12" spans="1:15">
      <x:c r="A12" s="89">
        <x:v>8</x:v>
      </x:c>
      <x:c r="B12" s="88" t="s">
        <x:v>82</x:v>
      </x:c>
      <x:c r="C12" s="134">
        <x:v>9</x:v>
      </x:c>
      <x:c r="D12" s="123">
        <x:v>4</x:v>
      </x:c>
      <x:c r="E12" s="88">
        <x:v>5</x:v>
      </x:c>
      <x:c r="F12" s="88">
        <x:v>5</x:v>
      </x:c>
      <x:c r="G12" s="88">
        <x:v>6</x:v>
      </x:c>
      <x:c r="H12" s="88">
        <x:v>5</x:v>
      </x:c>
      <x:c r="I12" s="88">
        <x:v>5</x:v>
      </x:c>
      <x:c r="J12" s="88">
        <x:v>5</x:v>
      </x:c>
      <x:c r="K12" s="88">
        <x:v>4</x:v>
      </x:c>
      <x:c r="L12" s="88">
        <x:v>10</x:v>
      </x:c>
      <x:c r="M12" s="88">
        <x:v>4</x:v>
      </x:c>
      <x:c r="N12" s="88">
        <x:v>6</x:v>
      </x:c>
      <x:c r="O12" s="90">
        <x:f t="shared" si="0"/>
        <x:v>68</x:v>
      </x:c>
    </x:row>
    <x:row r="13" spans="1:15">
      <x:c r="A13" s="89">
        <x:v>9</x:v>
      </x:c>
      <x:c r="B13" s="88" t="s">
        <x:v>60</x:v>
      </x:c>
      <x:c r="C13" s="88">
        <x:v>5</x:v>
      </x:c>
      <x:c r="D13" s="88">
        <x:v>7</x:v>
      </x:c>
      <x:c r="E13" s="88">
        <x:v>5</x:v>
      </x:c>
      <x:c r="F13" s="88">
        <x:v>5</x:v>
      </x:c>
      <x:c r="G13" s="88">
        <x:v>7</x:v>
      </x:c>
      <x:c r="H13" s="88">
        <x:v>5</x:v>
      </x:c>
      <x:c r="I13" s="88">
        <x:v>5</x:v>
      </x:c>
      <x:c r="J13" s="88">
        <x:v>5</x:v>
      </x:c>
      <x:c r="K13" s="88">
        <x:v>7</x:v>
      </x:c>
      <x:c r="L13" s="88">
        <x:v>6</x:v>
      </x:c>
      <x:c r="M13" s="88">
        <x:v>4</x:v>
      </x:c>
      <x:c r="N13" s="88">
        <x:v>6</x:v>
      </x:c>
      <x:c r="O13" s="90">
        <x:f t="shared" si="0"/>
        <x:v>67</x:v>
      </x:c>
    </x:row>
    <x:row r="14" spans="1:15" ht="16.75">
      <x:c r="A14" s="91">
        <x:v>10</x:v>
      </x:c>
      <x:c r="B14" s="92" t="s">
        <x:v>77</x:v>
      </x:c>
      <x:c r="C14" s="92">
        <x:v>5</x:v>
      </x:c>
      <x:c r="D14" s="92">
        <x:v>7</x:v>
      </x:c>
      <x:c r="E14" s="92">
        <x:v>6</x:v>
      </x:c>
      <x:c r="F14" s="92">
        <x:v>4</x:v>
      </x:c>
      <x:c r="G14" s="92">
        <x:v>7</x:v>
      </x:c>
      <x:c r="H14" s="92">
        <x:v>6</x:v>
      </x:c>
      <x:c r="I14" s="92">
        <x:v>4</x:v>
      </x:c>
      <x:c r="J14" s="92">
        <x:v>5</x:v>
      </x:c>
      <x:c r="K14" s="92">
        <x:v>8</x:v>
      </x:c>
      <x:c r="L14" s="92">
        <x:v>6</x:v>
      </x:c>
      <x:c r="M14" s="92">
        <x:v>4</x:v>
      </x:c>
      <x:c r="N14" s="92">
        <x:v>6</x:v>
      </x:c>
      <x:c r="O14" s="93">
        <x:f t="shared" si="0"/>
        <x:v>68</x:v>
      </x:c>
    </x:row>
    <x:row r="15" spans="1:15" ht="50.10000000000000142109" customHeight="1">
      <x:c r="A15" s="251" t="s">
        <x:v>231</x:v>
      </x:c>
      <x:c r="B15" s="251"/>
      <x:c r="C15" s="251"/>
      <x:c r="D15" s="251"/>
      <x:c r="E15" s="251"/>
      <x:c r="F15" s="251"/>
      <x:c r="G15" s="251"/>
      <x:c r="H15" s="251"/>
      <x:c r="I15" s="251"/>
      <x:c r="J15" s="251"/>
      <x:c r="K15" s="251"/>
      <x:c r="L15" s="251"/>
      <x:c r="M15" s="251"/>
      <x:c r="N15" s="251"/>
      <x:c r="O15" s="251"/>
    </x:row>
    <x:row r="16" spans="1:15" ht="20.10000000000000142109" customHeight="1">
      <x:c r="A16" s="251" t="s">
        <x:v>35</x:v>
      </x:c>
      <x:c r="B16" s="251"/>
      <x:c r="C16" s="251"/>
      <x:c r="D16" s="251"/>
      <x:c r="E16" s="251"/>
      <x:c r="F16" s="251"/>
      <x:c r="G16" s="251"/>
      <x:c r="H16" s="251"/>
      <x:c r="I16" s="251"/>
      <x:c r="J16" s="251"/>
      <x:c r="K16" s="251"/>
      <x:c r="L16" s="251"/>
      <x:c r="M16" s="251"/>
      <x:c r="N16" s="251"/>
      <x:c r="O16" s="251"/>
    </x:row>
    <x:row r="17" spans="1:15" ht="20.10000000000000142109" customHeight="1">
      <x:c r="A17" s="251" t="s">
        <x:v>157</x:v>
      </x:c>
      <x:c r="B17" s="251"/>
      <x:c r="C17" s="251"/>
      <x:c r="D17" s="251"/>
      <x:c r="E17" s="251"/>
      <x:c r="F17" s="251"/>
      <x:c r="G17" s="251"/>
      <x:c r="H17" s="251"/>
      <x:c r="I17" s="251"/>
      <x:c r="J17" s="251"/>
      <x:c r="K17" s="251"/>
      <x:c r="L17" s="251"/>
      <x:c r="M17" s="251"/>
      <x:c r="N17" s="251"/>
      <x:c r="O17" s="251"/>
    </x:row>
    <x:row r="18" spans="1:15" ht="20.10000000000000142109" customHeight="1">
      <x:c r="A18" s="251" t="s">
        <x:v>141</x:v>
      </x:c>
      <x:c r="B18" s="251"/>
      <x:c r="C18" s="251"/>
      <x:c r="D18" s="251"/>
      <x:c r="E18" s="251"/>
      <x:c r="F18" s="251"/>
      <x:c r="G18" s="251"/>
      <x:c r="H18" s="251"/>
      <x:c r="I18" s="251"/>
      <x:c r="J18" s="251"/>
      <x:c r="K18" s="251"/>
      <x:c r="L18" s="251"/>
      <x:c r="M18" s="251"/>
      <x:c r="N18" s="251"/>
      <x:c r="O18" s="251"/>
    </x:row>
    <x:row r="19" spans="1:15" ht="20.10000000000000142109" customHeight="1">
      <x:c r="A19" s="251" t="s">
        <x:v>132</x:v>
      </x:c>
      <x:c r="B19" s="251"/>
      <x:c r="C19" s="251"/>
      <x:c r="D19" s="251"/>
      <x:c r="E19" s="251"/>
      <x:c r="F19" s="251"/>
      <x:c r="G19" s="251"/>
      <x:c r="H19" s="251"/>
      <x:c r="I19" s="251"/>
      <x:c r="J19" s="251"/>
      <x:c r="K19" s="251"/>
      <x:c r="L19" s="251"/>
      <x:c r="M19" s="251"/>
      <x:c r="N19" s="251"/>
      <x:c r="O19" s="251"/>
    </x:row>
    <x:row r="20" spans="1:15" ht="20.10000000000000142109" customHeight="1">
      <x:c r="A20" s="251" t="s">
        <x:v>169</x:v>
      </x:c>
      <x:c r="B20" s="251"/>
      <x:c r="C20" s="251"/>
      <x:c r="D20" s="251"/>
      <x:c r="E20" s="251"/>
      <x:c r="F20" s="251"/>
      <x:c r="G20" s="251"/>
      <x:c r="H20" s="251"/>
      <x:c r="I20" s="251"/>
      <x:c r="J20" s="251"/>
      <x:c r="K20" s="251"/>
      <x:c r="L20" s="251"/>
      <x:c r="M20" s="251"/>
      <x:c r="N20" s="251"/>
      <x:c r="O20" s="251"/>
    </x:row>
    <x:row r="21" spans="1:15" ht="20.10000000000000142109" customHeight="1">
      <x:c r="A21" s="251" t="s">
        <x:v>218</x:v>
      </x:c>
      <x:c r="B21" s="251"/>
      <x:c r="C21" s="251"/>
      <x:c r="D21" s="251"/>
      <x:c r="E21" s="251"/>
      <x:c r="F21" s="251"/>
      <x:c r="G21" s="251"/>
      <x:c r="H21" s="251"/>
      <x:c r="I21" s="251"/>
      <x:c r="J21" s="251"/>
      <x:c r="K21" s="251"/>
      <x:c r="L21" s="251"/>
      <x:c r="M21" s="251"/>
      <x:c r="N21" s="251"/>
      <x:c r="O21" s="251"/>
    </x:row>
    <x:row r="22" spans="1:15" ht="20.10000000000000142109" customHeight="1">
      <x:c r="A22" s="251" t="s">
        <x:v>129</x:v>
      </x:c>
      <x:c r="B22" s="251"/>
      <x:c r="C22" s="251"/>
      <x:c r="D22" s="251"/>
      <x:c r="E22" s="251"/>
      <x:c r="F22" s="251"/>
      <x:c r="G22" s="251"/>
      <x:c r="H22" s="251"/>
      <x:c r="I22" s="251"/>
      <x:c r="J22" s="251"/>
      <x:c r="K22" s="251"/>
      <x:c r="L22" s="251"/>
      <x:c r="M22" s="251"/>
      <x:c r="N22" s="251"/>
      <x:c r="O22" s="251"/>
    </x:row>
    <x:row r="23" spans="1:15" ht="20.10000000000000142109" customHeight="1">
      <x:c r="A23" s="251" t="s">
        <x:v>223</x:v>
      </x:c>
      <x:c r="B23" s="251"/>
      <x:c r="C23" s="251"/>
      <x:c r="D23" s="251"/>
      <x:c r="E23" s="251"/>
      <x:c r="F23" s="251"/>
      <x:c r="G23" s="251"/>
      <x:c r="H23" s="251"/>
      <x:c r="I23" s="251"/>
      <x:c r="J23" s="251"/>
      <x:c r="K23" s="251"/>
      <x:c r="L23" s="251"/>
      <x:c r="M23" s="251"/>
      <x:c r="N23" s="251"/>
      <x:c r="O23" s="251"/>
    </x:row>
    <x:row r="24" ht="20.10000000000000142109" customHeight="1"/>
    <x:row r="25" ht="20.10000000000000142109" customHeight="1"/>
    <x:row r="26" ht="20.10000000000000142109" customHeight="1"/>
    <x:row r="27" ht="20.10000000000000142109" customHeight="1"/>
  </x:sheetData>
  <x:mergeCells count="14">
    <x:mergeCell ref="A1:O1"/>
    <x:mergeCell ref="A3:A4"/>
    <x:mergeCell ref="B3:B4"/>
    <x:mergeCell ref="C3:N3"/>
    <x:mergeCell ref="O3:O4"/>
    <x:mergeCell ref="A15:O15"/>
    <x:mergeCell ref="A16:O16"/>
    <x:mergeCell ref="A17:O17"/>
    <x:mergeCell ref="A18:O18"/>
    <x:mergeCell ref="A19:O19"/>
    <x:mergeCell ref="A20:O20"/>
    <x:mergeCell ref="A21:O21"/>
    <x:mergeCell ref="A22:O22"/>
    <x:mergeCell ref="A23:O23"/>
  </x:mergeCells>
  <x:pageMargins left="0.39347222447395324707" right="0.39347222447395324707" top="0.55097222328186035156" bottom="0.39347222447395324707" header="0.11777777969837188721" footer="0.11777777969837188721"/>
  <x:pageSetup paperSize="9" scale="100" firstPageNumber="1" fitToWidth="1" fitToHeight="1" orientation="portrait" usePrinterDefaults="1" blackAndWhite="0" draft="0" useFirstPageNumber="0" horizontalDpi="600" verticalDpi="600" copies="1"/>
  <x:headerFooter differentOddEven="0" differentFirst="0" scaleWithDoc="1" alignWithMargins="1"/>
  <x:colBreaks count="1" manualBreakCount="1">
    <x:brk id="15" min="0" max="16383" man="1" pt="0"/>
  </x:colBreaks>
</x:worksheet>
</file>

<file path=xl/worksheets/sheet6.xml><?xml version="1.0" encoding="utf-8"?>
<x:worksheet xmlns:r="http://schemas.openxmlformats.org/officeDocument/2006/relationships" xmlns:c="http://schemas.openxmlformats.org/drawingml/2006/chart" xmlns:x="http://schemas.openxmlformats.org/spreadsheetml/2006/main">
  <x:sheetPr codeName="Sheet11">
    <x:tabColor rgb="ffffff00"/>
  </x:sheetPr>
  <x:dimension ref="A1:G22"/>
  <x:sheetViews>
    <x:sheetView view="pageBreakPreview" topLeftCell="A1" zoomScaleNormal="100" zoomScaleSheetLayoutView="100" workbookViewId="0">
      <x:selection activeCell="L13" activeCellId="0" sqref="L13:M13"/>
    </x:sheetView>
  </x:sheetViews>
  <x:sheetFormatPr defaultColWidth="9" defaultRowHeight="16.39999999999999857891"/>
  <x:cols>
    <x:col min="1" max="1" width="5.625" customWidth="1"/>
    <x:col min="2" max="2" width="8.5" bestFit="1" customWidth="1"/>
    <x:col min="3" max="3" width="6.75" bestFit="1" customWidth="1"/>
    <x:col min="4" max="4" width="5" bestFit="1" customWidth="1"/>
    <x:col min="5" max="5" width="10.25" bestFit="1" customWidth="1"/>
    <x:col min="6" max="6" width="38.625" customWidth="1"/>
    <x:col min="7" max="7" width="15.625" customWidth="1"/>
  </x:cols>
  <x:sheetData>
    <x:row r="1" spans="1:7" ht="30" customHeight="1">
      <x:c r="A1" s="192" t="s">
        <x:v>173</x:v>
      </x:c>
      <x:c r="B1" s="192"/>
      <x:c r="C1" s="192"/>
      <x:c r="D1" s="192"/>
      <x:c r="E1" s="192"/>
      <x:c r="F1" s="192"/>
      <x:c r="G1" s="192"/>
    </x:row>
    <x:row r="2" spans="1:7" ht="20.10000000000000142109" customHeight="1">
      <x:c r="A2" s="252" t="s">
        <x:v>39</x:v>
      </x:c>
      <x:c r="B2" s="253"/>
      <x:c r="C2" s="253"/>
      <x:c r="D2" s="253"/>
      <x:c r="E2" s="254"/>
      <x:c r="F2" s="25" t="s">
        <x:v>106</x:v>
      </x:c>
      <x:c r="G2" s="26" t="s">
        <x:v>5</x:v>
      </x:c>
    </x:row>
    <x:row r="3" spans="1:7" ht="50.10000000000000142109" customHeight="1">
      <x:c r="A3" s="209" t="s">
        <x:v>69</x:v>
      </x:c>
      <x:c r="B3" s="209"/>
      <x:c r="C3" s="209"/>
      <x:c r="D3" s="209"/>
      <x:c r="E3" s="209"/>
      <x:c r="F3" s="28" t="s">
        <x:v>200</x:v>
      </x:c>
      <x:c r="G3" s="27"/>
    </x:row>
    <x:row r="4" spans="1:7" ht="24.94999999999999928946" customHeight="1">
      <x:c r="A4" s="209" t="s">
        <x:v>121</x:v>
      </x:c>
      <x:c r="B4" s="209"/>
      <x:c r="C4" s="209"/>
      <x:c r="D4" s="209" t="s">
        <x:v>12</x:v>
      </x:c>
      <x:c r="E4" s="209"/>
      <x:c r="F4" s="27" t="s">
        <x:v>189</x:v>
      </x:c>
      <x:c r="G4" s="27"/>
    </x:row>
    <x:row r="5" spans="1:7" ht="35.10000000000000142109" customHeight="1">
      <x:c r="A5" s="209"/>
      <x:c r="B5" s="209"/>
      <x:c r="C5" s="209"/>
      <x:c r="D5" s="209" t="s">
        <x:v>40</x:v>
      </x:c>
      <x:c r="E5" s="209"/>
      <x:c r="F5" s="28" t="s">
        <x:v>202</x:v>
      </x:c>
      <x:c r="G5" s="27"/>
    </x:row>
    <x:row r="6" spans="1:7" ht="35.10000000000000142109" customHeight="1">
      <x:c r="A6" s="223" t="s">
        <x:v>117</x:v>
      </x:c>
      <x:c r="B6" s="209" t="s">
        <x:v>122</x:v>
      </x:c>
      <x:c r="C6" s="209"/>
      <x:c r="D6" s="209" t="s">
        <x:v>76</x:v>
      </x:c>
      <x:c r="E6" s="209"/>
      <x:c r="F6" s="28" t="s">
        <x:v>221</x:v>
      </x:c>
      <x:c r="G6" s="27"/>
    </x:row>
    <x:row r="7" spans="1:7" ht="24.94999999999999928946" customHeight="1">
      <x:c r="A7" s="223"/>
      <x:c r="B7" s="209"/>
      <x:c r="C7" s="209"/>
      <x:c r="D7" s="209" t="s">
        <x:v>100</x:v>
      </x:c>
      <x:c r="E7" s="209"/>
      <x:c r="F7" s="27" t="s">
        <x:v>84</x:v>
      </x:c>
      <x:c r="G7" s="27"/>
    </x:row>
    <x:row r="8" spans="1:7" ht="24.94999999999999928946" customHeight="1">
      <x:c r="A8" s="223"/>
      <x:c r="B8" s="209" t="s">
        <x:v>61</x:v>
      </x:c>
      <x:c r="C8" s="209" t="s">
        <x:v>13</x:v>
      </x:c>
      <x:c r="D8" s="209" t="s">
        <x:v>13</x:v>
      </x:c>
      <x:c r="E8" s="209"/>
      <x:c r="F8" s="27" t="s">
        <x:v>196</x:v>
      </x:c>
      <x:c r="G8" s="27"/>
    </x:row>
    <x:row r="9" spans="1:7" ht="35.10000000000000142109" customHeight="1">
      <x:c r="A9" s="223"/>
      <x:c r="B9" s="209"/>
      <x:c r="C9" s="209"/>
      <x:c r="D9" s="209" t="s">
        <x:v>111</x:v>
      </x:c>
      <x:c r="E9" s="209"/>
      <x:c r="F9" s="28" t="s">
        <x:v>208</x:v>
      </x:c>
      <x:c r="G9" s="27"/>
    </x:row>
    <x:row r="10" spans="1:7" ht="24.94999999999999928946" customHeight="1">
      <x:c r="A10" s="223"/>
      <x:c r="B10" s="209"/>
      <x:c r="C10" s="209" t="s">
        <x:v>33</x:v>
      </x:c>
      <x:c r="D10" s="209" t="s">
        <x:v>17</x:v>
      </x:c>
      <x:c r="E10" s="27" t="s">
        <x:v>10</x:v>
      </x:c>
      <x:c r="F10" s="27" t="s">
        <x:v>101</x:v>
      </x:c>
      <x:c r="G10" s="27"/>
    </x:row>
    <x:row r="11" spans="1:7" ht="35.10000000000000142109" customHeight="1">
      <x:c r="A11" s="223"/>
      <x:c r="B11" s="209"/>
      <x:c r="C11" s="209"/>
      <x:c r="D11" s="209"/>
      <x:c r="E11" s="27" t="s">
        <x:v>75</x:v>
      </x:c>
      <x:c r="F11" s="28" t="s">
        <x:v>214</x:v>
      </x:c>
      <x:c r="G11" s="27"/>
    </x:row>
    <x:row r="12" spans="1:7" ht="24.94999999999999928946" customHeight="1">
      <x:c r="A12" s="223"/>
      <x:c r="B12" s="209"/>
      <x:c r="C12" s="209"/>
      <x:c r="D12" s="209"/>
      <x:c r="E12" s="27" t="s">
        <x:v>116</x:v>
      </x:c>
      <x:c r="F12" s="27" t="s">
        <x:v>194</x:v>
      </x:c>
      <x:c r="G12" s="27"/>
    </x:row>
    <x:row r="13" spans="1:7" ht="35.10000000000000142109" customHeight="1">
      <x:c r="A13" s="223"/>
      <x:c r="B13" s="209"/>
      <x:c r="C13" s="209"/>
      <x:c r="D13" s="209"/>
      <x:c r="E13" s="27" t="s">
        <x:v>41</x:v>
      </x:c>
      <x:c r="F13" s="28" t="s">
        <x:v>168</x:v>
      </x:c>
      <x:c r="G13" s="27"/>
    </x:row>
    <x:row r="14" spans="1:7" ht="84.95000000000000284217" customHeight="1">
      <x:c r="A14" s="223"/>
      <x:c r="B14" s="209" t="s">
        <x:v>73</x:v>
      </x:c>
      <x:c r="C14" s="209"/>
      <x:c r="D14" s="209"/>
      <x:c r="E14" s="209"/>
      <x:c r="F14" s="28" t="s">
        <x:v>217</x:v>
      </x:c>
      <x:c r="G14" s="27"/>
    </x:row>
    <x:row r="15" spans="1:7" ht="35.10000000000000142109" customHeight="1">
      <x:c r="A15" s="209" t="s">
        <x:v>149</x:v>
      </x:c>
      <x:c r="B15" s="209"/>
      <x:c r="C15" s="209"/>
      <x:c r="D15" s="209"/>
      <x:c r="E15" s="209"/>
      <x:c r="F15" s="28" t="s">
        <x:v>201</x:v>
      </x:c>
      <x:c r="G15" s="27"/>
    </x:row>
    <x:row r="16" spans="1:7" ht="35.10000000000000142109" customHeight="1">
      <x:c r="A16" s="209" t="s">
        <x:v>95</x:v>
      </x:c>
      <x:c r="B16" s="209"/>
      <x:c r="C16" s="209"/>
      <x:c r="D16" s="209"/>
      <x:c r="E16" s="209"/>
      <x:c r="F16" s="28" t="s">
        <x:v>130</x:v>
      </x:c>
      <x:c r="G16" s="27"/>
    </x:row>
    <x:row r="17" spans="1:7" ht="24.94999999999999928946" customHeight="1">
      <x:c r="A17" s="2"/>
      <x:c r="B17" s="2"/>
      <x:c r="C17" s="2"/>
      <x:c r="D17" s="2"/>
      <x:c r="E17" s="2"/>
      <x:c r="F17" s="2"/>
      <x:c r="G17" s="2"/>
    </x:row>
    <x:row r="18" spans="1:7" ht="24.94999999999999928946" customHeight="1">
      <x:c r="A18" s="2"/>
      <x:c r="B18" s="2"/>
      <x:c r="C18" s="2"/>
      <x:c r="D18" s="2"/>
      <x:c r="E18" s="2"/>
      <x:c r="F18" s="2"/>
      <x:c r="G18" s="2"/>
    </x:row>
    <x:row r="19" spans="1:7" ht="24.94999999999999928946" customHeight="1">
      <x:c r="A19" s="2"/>
      <x:c r="B19" s="2"/>
      <x:c r="C19" s="2"/>
      <x:c r="D19" s="2"/>
      <x:c r="E19" s="2"/>
      <x:c r="F19" s="2"/>
      <x:c r="G19" s="2"/>
    </x:row>
    <x:row r="20" spans="1:7" ht="24.94999999999999928946" customHeight="1">
      <x:c r="A20" s="2"/>
      <x:c r="B20" s="2"/>
      <x:c r="C20" s="2"/>
      <x:c r="D20" s="2"/>
      <x:c r="E20" s="2"/>
      <x:c r="F20" s="2"/>
      <x:c r="G20" s="2"/>
    </x:row>
    <x:row r="21" spans="1:7" ht="24.94999999999999928946" customHeight="1">
      <x:c r="A21" s="2"/>
      <x:c r="B21" s="2"/>
      <x:c r="C21" s="2"/>
      <x:c r="D21" s="2"/>
      <x:c r="E21" s="2"/>
      <x:c r="F21" s="2"/>
      <x:c r="G21" s="2"/>
    </x:row>
    <x:row r="22" spans="1:7" ht="24.94999999999999928946" customHeight="1">
      <x:c r="A22" s="2"/>
      <x:c r="B22" s="2"/>
      <x:c r="C22" s="2"/>
      <x:c r="D22" s="2"/>
      <x:c r="E22" s="2"/>
      <x:c r="F22" s="2"/>
      <x:c r="G22" s="2"/>
    </x:row>
  </x:sheetData>
  <x:mergeCells count="19">
    <x:mergeCell ref="A1:G1"/>
    <x:mergeCell ref="A2:E2"/>
    <x:mergeCell ref="A3:E3"/>
    <x:mergeCell ref="A4:C5"/>
    <x:mergeCell ref="D4:E4"/>
    <x:mergeCell ref="D5:E5"/>
    <x:mergeCell ref="A6:A14"/>
    <x:mergeCell ref="B6:C7"/>
    <x:mergeCell ref="D6:E6"/>
    <x:mergeCell ref="D7:E7"/>
    <x:mergeCell ref="B8:B13"/>
    <x:mergeCell ref="C8:C9"/>
    <x:mergeCell ref="D8:E8"/>
    <x:mergeCell ref="D9:E9"/>
    <x:mergeCell ref="C10:C13"/>
    <x:mergeCell ref="D10:D13"/>
    <x:mergeCell ref="B14:E14"/>
    <x:mergeCell ref="A15:E15"/>
    <x:mergeCell ref="A16:E16"/>
  </x:mergeCells>
  <x:pageMargins left="0.55097222328186035156" right="0.39347222447395324707" top="0.55097222328186035156" bottom="0.55097222328186035156" header="0.11777777969837188721" footer="0.11777777969837188721"/>
  <x:pageSetup paperSize="9" scale="95" firstPageNumber="1" fitToWidth="1" fitToHeight="1" orientation="portrait" usePrinterDefaults="1" blackAndWhite="0" draft="0" useFirstPageNumber="0" horizontalDpi="600" verticalDpi="600" copies="1"/>
  <x:headerFooter differentOddEven="0" differentFirst="0" scaleWithDoc="1" alignWithMargins="1"/>
</x:worksheet>
</file>

<file path=xl/worksheets/sheet7.xml><?xml version="1.0" encoding="utf-8"?>
<x:worksheet xmlns:r="http://schemas.openxmlformats.org/officeDocument/2006/relationships" xmlns:c="http://schemas.openxmlformats.org/drawingml/2006/chart" xmlns:x="http://schemas.openxmlformats.org/spreadsheetml/2006/main">
  <x:sheetPr codeName="Sheet12"/>
  <x:dimension ref="A1:E30"/>
  <x:sheetViews>
    <x:sheetView view="pageBreakPreview" topLeftCell="A4" zoomScaleNormal="100" zoomScaleSheetLayoutView="100" workbookViewId="0">
      <x:selection activeCell="E20" activeCellId="0" sqref="E20:E20"/>
    </x:sheetView>
  </x:sheetViews>
  <x:sheetFormatPr defaultColWidth="9" defaultRowHeight="16.39999999999999857891"/>
  <x:cols>
    <x:col min="1" max="1" width="5.625" customWidth="1"/>
    <x:col min="2" max="2" width="12.625" customWidth="1"/>
    <x:col min="3" max="3" width="36.625" customWidth="1"/>
    <x:col min="4" max="4" width="20.625" customWidth="1"/>
    <x:col min="5" max="5" width="16.625" customWidth="1"/>
  </x:cols>
  <x:sheetData>
    <x:row r="1" spans="1:5" s="8" customFormat="1" ht="30" customHeight="1">
      <x:c r="A1" s="255" t="s">
        <x:v>225</x:v>
      </x:c>
      <x:c r="B1" s="255"/>
      <x:c r="C1" s="255"/>
      <x:c r="D1" s="255"/>
      <x:c r="E1" s="255"/>
    </x:row>
    <x:row r="2" spans="1:5" s="8" customFormat="1" ht="21.94999999999999928946" customHeight="1">
      <x:c r="A2" s="256" t="s">
        <x:v>206</x:v>
      </x:c>
      <x:c r="B2" s="256"/>
      <x:c r="C2" s="256"/>
      <x:c r="D2" s="256"/>
      <x:c r="E2" s="256"/>
    </x:row>
    <x:row r="4" spans="1:5" s="2" customFormat="1" ht="30" customHeight="1">
      <x:c r="A4" s="6" t="s">
        <x:v>4</x:v>
      </x:c>
      <x:c r="B4" s="6" t="s">
        <x:v>18</x:v>
      </x:c>
      <x:c r="C4" s="6" t="s">
        <x:v>62</x:v>
      </x:c>
      <x:c r="D4" s="6" t="s">
        <x:v>90</x:v>
      </x:c>
      <x:c r="E4" s="6" t="s">
        <x:v>98</x:v>
      </x:c>
    </x:row>
    <x:row r="5" spans="1:5" s="2" customFormat="1" ht="23.10000000000000142109" customHeight="1">
      <x:c r="A5" s="257" t="s">
        <x:v>56</x:v>
      </x:c>
      <x:c r="B5" s="257" t="s">
        <x:v>93</x:v>
      </x:c>
      <x:c r="C5" s="260" t="s">
        <x:v>127</x:v>
      </x:c>
      <x:c r="D5" s="35" t="s">
        <x:v>177</x:v>
      </x:c>
      <x:c r="E5" s="30" t="s">
        <x:v>57</x:v>
      </x:c>
    </x:row>
    <x:row r="6" spans="1:5" s="2" customFormat="1" ht="23.10000000000000142109" customHeight="1">
      <x:c r="A6" s="258"/>
      <x:c r="B6" s="259"/>
      <x:c r="C6" s="261"/>
      <x:c r="D6" s="36" t="s">
        <x:v>198</x:v>
      </x:c>
      <x:c r="E6" s="31" t="s">
        <x:v>103</x:v>
      </x:c>
    </x:row>
    <x:row r="7" spans="1:5" s="2" customFormat="1" ht="23.10000000000000142109" customHeight="1">
      <x:c r="A7" s="258"/>
      <x:c r="B7" s="6" t="s">
        <x:v>80</x:v>
      </x:c>
      <x:c r="C7" s="37" t="s">
        <x:v>199</x:v>
      </x:c>
      <x:c r="D7" s="36" t="s">
        <x:v>159</x:v>
      </x:c>
      <x:c r="E7" s="7"/>
    </x:row>
    <x:row r="8" spans="1:5" s="2" customFormat="1" ht="23.10000000000000142109" customHeight="1">
      <x:c r="A8" s="259"/>
      <x:c r="B8" s="6" t="s">
        <x:v>79</x:v>
      </x:c>
      <x:c r="C8" s="37" t="s">
        <x:v>174</x:v>
      </x:c>
      <x:c r="D8" s="38" t="s">
        <x:v>144</x:v>
      </x:c>
      <x:c r="E8" s="5"/>
    </x:row>
    <x:row r="9" spans="1:5" s="2" customFormat="1" ht="23.10000000000000142109" customHeight="1">
      <x:c r="A9" s="257" t="s">
        <x:v>1</x:v>
      </x:c>
      <x:c r="B9" s="257" t="s">
        <x:v>107</x:v>
      </x:c>
      <x:c r="C9" s="260" t="s">
        <x:v>131</x:v>
      </x:c>
      <x:c r="D9" s="37" t="s">
        <x:v>195</x:v>
      </x:c>
      <x:c r="E9" s="30" t="s">
        <x:v>57</x:v>
      </x:c>
    </x:row>
    <x:row r="10" spans="1:5" s="2" customFormat="1" ht="23.10000000000000142109" customHeight="1">
      <x:c r="A10" s="258"/>
      <x:c r="B10" s="259"/>
      <x:c r="C10" s="261"/>
      <x:c r="D10" s="37" t="s">
        <x:v>165</x:v>
      </x:c>
      <x:c r="E10" s="32" t="s">
        <x:v>156</x:v>
      </x:c>
    </x:row>
    <x:row r="11" spans="1:5" s="2" customFormat="1" ht="23.10000000000000142109" customHeight="1">
      <x:c r="A11" s="258"/>
      <x:c r="B11" s="30" t="s">
        <x:v>28</x:v>
      </x:c>
      <x:c r="C11" s="35" t="s">
        <x:v>172</x:v>
      </x:c>
      <x:c r="D11" s="37" t="s">
        <x:v>195</x:v>
      </x:c>
      <x:c r="E11" s="30" t="s">
        <x:v>57</x:v>
      </x:c>
    </x:row>
    <x:row r="12" spans="1:5" s="2" customFormat="1" ht="23.10000000000000142109" customHeight="1">
      <x:c r="A12" s="258"/>
      <x:c r="B12" s="31" t="s">
        <x:v>88</x:v>
      </x:c>
      <x:c r="C12" s="36" t="s">
        <x:v>47</x:v>
      </x:c>
      <x:c r="D12" s="37" t="s">
        <x:v>166</x:v>
      </x:c>
      <x:c r="E12" s="31" t="s">
        <x:v>156</x:v>
      </x:c>
    </x:row>
    <x:row r="13" spans="1:5" s="2" customFormat="1" ht="23.10000000000000142109" customHeight="1">
      <x:c r="A13" s="258"/>
      <x:c r="B13" s="7"/>
      <x:c r="C13" s="7"/>
      <x:c r="D13" s="37" t="s">
        <x:v>165</x:v>
      </x:c>
      <x:c r="E13" s="7"/>
    </x:row>
    <x:row r="14" spans="1:5" s="2" customFormat="1" ht="23.10000000000000142109" customHeight="1">
      <x:c r="A14" s="258"/>
      <x:c r="B14" s="5"/>
      <x:c r="C14" s="5"/>
      <x:c r="D14" s="37" t="s">
        <x:v>187</x:v>
      </x:c>
      <x:c r="E14" s="5"/>
    </x:row>
    <x:row r="15" spans="1:5" s="2" customFormat="1" ht="23.10000000000000142109" customHeight="1">
      <x:c r="A15" s="258"/>
      <x:c r="B15" s="6" t="s">
        <x:v>91</x:v>
      </x:c>
      <x:c r="C15" s="37" t="s">
        <x:v>171</x:v>
      </x:c>
      <x:c r="D15" s="37" t="s">
        <x:v>195</x:v>
      </x:c>
      <x:c r="E15" s="4" t="s">
        <x:v>193</x:v>
      </x:c>
    </x:row>
    <x:row r="16" spans="1:5" s="2" customFormat="1" ht="23.10000000000000142109" customHeight="1">
      <x:c r="A16" s="258"/>
      <x:c r="B16" s="262" t="s">
        <x:v>43</x:v>
      </x:c>
      <x:c r="C16" s="265" t="s">
        <x:v>207</x:v>
      </x:c>
      <x:c r="D16" s="39" t="s">
        <x:v>195</x:v>
      </x:c>
      <x:c r="E16" s="40" t="s">
        <x:v>57</x:v>
      </x:c>
    </x:row>
    <x:row r="17" spans="1:5" s="2" customFormat="1" ht="23.10000000000000142109" customHeight="1">
      <x:c r="A17" s="258"/>
      <x:c r="B17" s="263"/>
      <x:c r="C17" s="266"/>
      <x:c r="D17" s="39" t="s">
        <x:v>152</x:v>
      </x:c>
      <x:c r="E17" s="41" t="s">
        <x:v>105</x:v>
      </x:c>
    </x:row>
    <x:row r="18" spans="1:5" s="2" customFormat="1" ht="23.10000000000000142109" customHeight="1">
      <x:c r="A18" s="258"/>
      <x:c r="B18" s="263"/>
      <x:c r="C18" s="266"/>
      <x:c r="D18" s="42" t="s">
        <x:v>186</x:v>
      </x:c>
      <x:c r="E18" s="43"/>
    </x:row>
    <x:row r="19" spans="1:5" s="2" customFormat="1" ht="23.10000000000000142109" customHeight="1">
      <x:c r="A19" s="258"/>
      <x:c r="B19" s="264"/>
      <x:c r="C19" s="267"/>
      <x:c r="D19" s="44" t="s">
        <x:v>71</x:v>
      </x:c>
      <x:c r="E19" s="45"/>
    </x:row>
    <x:row r="20" spans="1:5" s="2" customFormat="1" ht="23.10000000000000142109" customHeight="1">
      <x:c r="A20" s="258"/>
      <x:c r="B20" s="257" t="s">
        <x:v>16</x:v>
      </x:c>
      <x:c r="C20" s="260" t="s">
        <x:v>134</x:v>
      </x:c>
      <x:c r="D20" s="37" t="s">
        <x:v>195</x:v>
      </x:c>
      <x:c r="E20" s="30" t="s">
        <x:v>57</x:v>
      </x:c>
    </x:row>
    <x:row r="21" spans="1:5" s="2" customFormat="1" ht="23.10000000000000142109" customHeight="1">
      <x:c r="A21" s="258"/>
      <x:c r="B21" s="259"/>
      <x:c r="C21" s="261"/>
      <x:c r="D21" s="37" t="s">
        <x:v>180</x:v>
      </x:c>
      <x:c r="E21" s="32" t="s">
        <x:v>161</x:v>
      </x:c>
    </x:row>
    <x:row r="22" spans="1:5" s="2" customFormat="1" ht="23.10000000000000142109" customHeight="1">
      <x:c r="A22" s="258"/>
      <x:c r="B22" s="257" t="s">
        <x:v>58</x:v>
      </x:c>
      <x:c r="C22" s="35" t="s">
        <x:v>215</x:v>
      </x:c>
      <x:c r="D22" s="37" t="s">
        <x:v>195</x:v>
      </x:c>
      <x:c r="E22" s="30" t="s">
        <x:v>57</x:v>
      </x:c>
    </x:row>
    <x:row r="23" spans="1:5" s="2" customFormat="1" ht="23.10000000000000142109" customHeight="1">
      <x:c r="A23" s="259"/>
      <x:c r="B23" s="259"/>
      <x:c r="C23" s="38" t="s">
        <x:v>176</x:v>
      </x:c>
      <x:c r="D23" s="37" t="s">
        <x:v>188</x:v>
      </x:c>
      <x:c r="E23" s="32" t="s">
        <x:v>137</x:v>
      </x:c>
    </x:row>
    <x:row r="24" spans="1:5" ht="30" customHeight="1">
      <x:c r="A24" s="268" t="s">
        <x:v>2</x:v>
      </x:c>
      <x:c r="B24" s="268"/>
      <x:c r="C24" s="268"/>
      <x:c r="D24" s="268"/>
      <x:c r="E24" s="268"/>
    </x:row>
    <x:row r="25" spans="1:5" ht="20.10000000000000142109" customHeight="1">
      <x:c r="A25" s="269" t="s">
        <x:v>124</x:v>
      </x:c>
      <x:c r="B25" s="269"/>
      <x:c r="C25" s="269"/>
      <x:c r="D25" s="269"/>
      <x:c r="E25" s="269"/>
    </x:row>
    <x:row r="26" spans="1:5" ht="20.10000000000000142109" customHeight="1">
      <x:c r="A26" s="269" t="s">
        <x:v>125</x:v>
      </x:c>
      <x:c r="B26" s="269"/>
      <x:c r="C26" s="269"/>
      <x:c r="D26" s="269"/>
      <x:c r="E26" s="269"/>
    </x:row>
    <x:row r="27" spans="1:5" ht="20.10000000000000142109" customHeight="1">
      <x:c r="A27" s="269" t="s">
        <x:v>126</x:v>
      </x:c>
      <x:c r="B27" s="269"/>
      <x:c r="C27" s="269"/>
      <x:c r="D27" s="269"/>
      <x:c r="E27" s="269"/>
    </x:row>
    <x:row r="28" spans="1:5" ht="20.10000000000000142109" customHeight="1">
      <x:c r="A28" s="269" t="s">
        <x:v>219</x:v>
      </x:c>
      <x:c r="B28" s="269"/>
      <x:c r="C28" s="269"/>
      <x:c r="D28" s="269"/>
      <x:c r="E28" s="269"/>
    </x:row>
    <x:row r="29" spans="1:5" ht="20.10000000000000142109" customHeight="1">
      <x:c r="A29" s="269" t="s">
        <x:v>0</x:v>
      </x:c>
      <x:c r="B29" s="269"/>
      <x:c r="C29" s="269"/>
      <x:c r="D29" s="269"/>
      <x:c r="E29" s="269"/>
    </x:row>
    <x:row r="30" spans="1:5" ht="20.10000000000000142109" customHeight="1">
      <x:c r="A30" s="269" t="s">
        <x:v>123</x:v>
      </x:c>
      <x:c r="B30" s="269"/>
      <x:c r="C30" s="269"/>
      <x:c r="D30" s="269"/>
      <x:c r="E30" s="269"/>
    </x:row>
    <x:row r="31" ht="30" customHeight="1"/>
    <x:row r="32" ht="30" customHeight="1"/>
    <x:row r="33" ht="21.94999999999999928946" customHeight="1"/>
    <x:row r="34" ht="21.94999999999999928946" customHeight="1"/>
    <x:row r="35" ht="21.94999999999999928946" customHeight="1"/>
    <x:row r="36" ht="21.94999999999999928946" customHeight="1"/>
    <x:row r="37" ht="21.94999999999999928946" customHeight="1"/>
    <x:row r="38" ht="21.94999999999999928946" customHeight="1"/>
    <x:row r="39" ht="21.94999999999999928946" customHeight="1"/>
    <x:row r="40" ht="21.94999999999999928946" customHeight="1"/>
    <x:row r="41" ht="21.94999999999999928946" customHeight="1"/>
    <x:row r="42" ht="21.94999999999999928946" customHeight="1"/>
    <x:row r="43" ht="21.94999999999999928946" customHeight="1"/>
    <x:row r="44" ht="21.94999999999999928946" customHeight="1"/>
    <x:row r="45" ht="21.94999999999999928946" customHeight="1"/>
    <x:row r="46" ht="21.94999999999999928946" customHeight="1"/>
    <x:row r="47" ht="21.94999999999999928946" customHeight="1"/>
    <x:row r="48" ht="21.94999999999999928946" customHeight="1"/>
    <x:row r="49" ht="21.94999999999999928946" customHeight="1"/>
    <x:row r="50" ht="21.94999999999999928946" customHeight="1"/>
    <x:row r="51" ht="21.94999999999999928946" customHeight="1"/>
    <x:row r="52" ht="21.94999999999999928946" customHeight="1"/>
    <x:row r="53" ht="21.94999999999999928946" customHeight="1"/>
  </x:sheetData>
  <x:mergeCells count="20">
    <x:mergeCell ref="A1:E1"/>
    <x:mergeCell ref="A2:E2"/>
    <x:mergeCell ref="A5:A8"/>
    <x:mergeCell ref="B5:B6"/>
    <x:mergeCell ref="C5:C6"/>
    <x:mergeCell ref="A9:A23"/>
    <x:mergeCell ref="B9:B10"/>
    <x:mergeCell ref="C9:C10"/>
    <x:mergeCell ref="B16:B19"/>
    <x:mergeCell ref="C16:C19"/>
    <x:mergeCell ref="B20:B21"/>
    <x:mergeCell ref="C20:C21"/>
    <x:mergeCell ref="B22:B23"/>
    <x:mergeCell ref="A24:E24"/>
    <x:mergeCell ref="A25:E25"/>
    <x:mergeCell ref="A26:E26"/>
    <x:mergeCell ref="A27:E27"/>
    <x:mergeCell ref="A28:E28"/>
    <x:mergeCell ref="A29:E29"/>
    <x:mergeCell ref="A30:E30"/>
  </x:mergeCells>
  <x:pageMargins left="0.39347222447395324707" right="0.39347222447395324707" top="0.55097222328186035156" bottom="0.39347222447395324707" header="0.11777777969837188721" footer="0.11777777969837188721"/>
  <x:pageSetup paperSize="9" scale="95" firstPageNumber="1" fitToWidth="1" fitToHeight="1" orientation="portrait" usePrinterDefaults="1" blackAndWhite="0" draft="0" useFirstPageNumber="0" horizontalDpi="600" verticalDpi="600" copies="1"/>
  <x:headerFooter differentOddEven="0" differentFirst="0" scaleWithDoc="1" alignWithMargin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7" baseType="lpstr">
      <vt:lpstr>1. 공사기간 산출표(총괄표)</vt:lpstr>
      <vt:lpstr>2. 작업일수</vt:lpstr>
      <vt:lpstr>3. 비작업일수</vt:lpstr>
      <vt:lpstr>표준공기산정공식</vt:lpstr>
      <vt:lpstr>4. 법정 공휴일수</vt:lpstr>
      <vt:lpstr>5. 산정기준</vt:lpstr>
      <vt:lpstr>표4</vt:lpstr>
    </vt:vector>
  </ep:TitlesOfParts>
  <ep:TotalTime>1006</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USER</cp:lastModifiedBy>
  <cp:revision>163</cp:revision>
  <cp:lastPrinted>2021-03-29T04:33:27.000</cp:lastPrinted>
  <dcterms:created xsi:type="dcterms:W3CDTF">2021-01-20T01:10:30.000</dcterms:created>
  <dcterms:modified xsi:type="dcterms:W3CDTF">2026-10-13T03:44:56.146</dcterms:modified>
  <cp:version>1300.0100.01</cp:version>
</cp:coreProperties>
</file>