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20250826백업\Desktop\기획\00.조달청\(2026.10.08. 특화작목 강헌구)(민간입찰대행)잎들깨 수경재배 시스템 기술지원\00 입찰 [시방서 내역서 공내역서 도면(PDF] (박상영)\06 공내역서\"/>
    </mc:Choice>
  </mc:AlternateContent>
  <xr:revisionPtr revIDLastSave="0" documentId="13_ncr:1_{D4DA6D08-D92F-4CD9-B1B4-29AF933750C2}" xr6:coauthVersionLast="47" xr6:coauthVersionMax="47" xr10:uidLastSave="{00000000-0000-0000-0000-000000000000}"/>
  <bookViews>
    <workbookView xWindow="-120" yWindow="-120" windowWidth="29040" windowHeight="15720" tabRatio="828" xr2:uid="{00000000-000D-0000-FFFF-FFFF00000000}"/>
  </bookViews>
  <sheets>
    <sheet name="원가계산서" sheetId="1" r:id="rId1"/>
    <sheet name="공 종 별 집 계 표(환급재료비)" sheetId="2" r:id="rId2"/>
    <sheet name="공종별집계표" sheetId="3" r:id="rId3"/>
    <sheet name="공종별내역서" sheetId="4" r:id="rId4"/>
    <sheet name="Sheet12" sheetId="11" r:id="rId5"/>
  </sheets>
  <definedNames>
    <definedName name="_xlnm.Print_Area" localSheetId="1">'공 종 별 집 계 표(환급재료비)'!$A$1:$M$24</definedName>
    <definedName name="_xlnm.Print_Area" localSheetId="3">공종별내역서!$A$1:$M$70</definedName>
    <definedName name="_xlnm.Print_Area" localSheetId="2">공종별집계표!$A$1:$M$25</definedName>
    <definedName name="_xlnm.Print_Area" localSheetId="0">원가계산서!$A$1:$O$39</definedName>
    <definedName name="_xlnm.Print_Titles" localSheetId="1">'공 종 별 집 계 표(환급재료비)'!$1:$4</definedName>
    <definedName name="_xlnm.Print_Titles" localSheetId="3">공종별내역서!$1:$3</definedName>
    <definedName name="_xlnm.Print_Titles" localSheetId="2">공종별집계표!$1:$4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Z70" i="4" l="1"/>
  <c r="J70" i="4"/>
  <c r="M49" i="4"/>
  <c r="AX29" i="4"/>
  <c r="I9" i="3"/>
  <c r="J9" i="3" s="1"/>
  <c r="J7" i="3"/>
  <c r="J6" i="3"/>
  <c r="J5" i="3"/>
  <c r="J25" i="3" s="1"/>
  <c r="J9" i="2"/>
  <c r="L9" i="2" s="1"/>
  <c r="E6" i="1" s="1"/>
  <c r="J8" i="2"/>
  <c r="J7" i="2"/>
  <c r="J6" i="2" s="1"/>
  <c r="J5" i="2" s="1"/>
  <c r="J24" i="2" s="1"/>
  <c r="G5" i="2"/>
  <c r="H5" i="2" s="1"/>
  <c r="H24" i="2" s="1"/>
  <c r="D38" i="1"/>
  <c r="D37" i="1"/>
  <c r="D21" i="1"/>
  <c r="C6" i="1"/>
  <c r="C5" i="1"/>
  <c r="C4" i="1"/>
  <c r="C1" i="1"/>
  <c r="D16" i="1" l="1"/>
  <c r="I70" i="4"/>
  <c r="AY52" i="4"/>
  <c r="L37" i="1"/>
  <c r="F70" i="4"/>
  <c r="AX52" i="4"/>
  <c r="AX70" i="4" s="1"/>
  <c r="E7" i="2" s="1"/>
  <c r="K9" i="2"/>
  <c r="I27" i="4" l="1"/>
  <c r="K7" i="2"/>
  <c r="F7" i="2"/>
  <c r="AY29" i="4"/>
  <c r="E9" i="3"/>
  <c r="J27" i="4"/>
  <c r="F49" i="4"/>
  <c r="E8" i="3" l="1"/>
  <c r="F9" i="3"/>
  <c r="L7" i="2"/>
  <c r="E4" i="1" s="1"/>
  <c r="H27" i="4"/>
  <c r="G7" i="3" s="1"/>
  <c r="H7" i="3" s="1"/>
  <c r="J49" i="4" l="1"/>
  <c r="I8" i="3" s="1"/>
  <c r="J8" i="3" s="1"/>
  <c r="I49" i="4"/>
  <c r="F8" i="3"/>
  <c r="H70" i="4"/>
  <c r="L70" i="4"/>
  <c r="L27" i="4" l="1"/>
  <c r="AY5" i="4"/>
  <c r="AY70" i="4" s="1"/>
  <c r="E8" i="2" s="1"/>
  <c r="F27" i="4"/>
  <c r="G9" i="3"/>
  <c r="AW70" i="4"/>
  <c r="AW69" i="4" s="1"/>
  <c r="H49" i="4"/>
  <c r="L49" i="4"/>
  <c r="G8" i="3" l="1"/>
  <c r="AW49" i="4"/>
  <c r="AW48" i="4" s="1"/>
  <c r="H9" i="3"/>
  <c r="L9" i="3" s="1"/>
  <c r="K9" i="3"/>
  <c r="E7" i="3"/>
  <c r="AW27" i="4"/>
  <c r="F8" i="2"/>
  <c r="K8" i="2"/>
  <c r="K7" i="3" l="1"/>
  <c r="F7" i="3"/>
  <c r="L8" i="2"/>
  <c r="E5" i="1" s="1"/>
  <c r="E6" i="2"/>
  <c r="H8" i="3"/>
  <c r="K8" i="3"/>
  <c r="K6" i="2" l="1"/>
  <c r="F6" i="2"/>
  <c r="L7" i="3"/>
  <c r="E6" i="3"/>
  <c r="G6" i="3"/>
  <c r="H6" i="3" s="1"/>
  <c r="G5" i="3" s="1"/>
  <c r="H5" i="3" s="1"/>
  <c r="L8" i="3"/>
  <c r="K6" i="3" l="1"/>
  <c r="F6" i="3"/>
  <c r="E5" i="2"/>
  <c r="L6" i="2"/>
  <c r="D12" i="1"/>
  <c r="H25" i="3"/>
  <c r="D13" i="1" l="1"/>
  <c r="D14" i="1" s="1"/>
  <c r="D22" i="1"/>
  <c r="K5" i="2"/>
  <c r="F5" i="2"/>
  <c r="E5" i="3"/>
  <c r="L6" i="3"/>
  <c r="D18" i="1" l="1"/>
  <c r="D17" i="1"/>
  <c r="F5" i="3"/>
  <c r="K5" i="3"/>
  <c r="L5" i="2"/>
  <c r="L24" i="2" s="1"/>
  <c r="F24" i="2"/>
  <c r="F25" i="3" l="1"/>
  <c r="D8" i="1"/>
  <c r="L5" i="3"/>
  <c r="L25" i="3" s="1"/>
  <c r="D11" i="1" l="1"/>
  <c r="D27" i="1" l="1"/>
  <c r="D26" i="1"/>
  <c r="D25" i="1"/>
  <c r="D24" i="1"/>
  <c r="D23" i="1"/>
  <c r="D28" i="1" l="1"/>
  <c r="D29" i="1" s="1"/>
  <c r="D30" i="1" l="1"/>
  <c r="D31" i="1" s="1"/>
  <c r="D34" i="1" l="1"/>
  <c r="D35" i="1" s="1"/>
  <c r="D36" i="1" s="1"/>
  <c r="E3" i="1" l="1"/>
  <c r="D39" i="1"/>
  <c r="E2" i="1" l="1"/>
  <c r="C2" i="1" s="1"/>
</calcChain>
</file>

<file path=xl/sharedStrings.xml><?xml version="1.0" encoding="utf-8"?>
<sst xmlns="http://schemas.openxmlformats.org/spreadsheetml/2006/main" count="747" uniqueCount="250">
  <si>
    <t>ø13</t>
  </si>
  <si>
    <t>새들</t>
  </si>
  <si>
    <t>배수구</t>
  </si>
  <si>
    <t>ø75</t>
  </si>
  <si>
    <t>ø38</t>
  </si>
  <si>
    <t>상토</t>
  </si>
  <si>
    <t>단위</t>
  </si>
  <si>
    <t>ø40</t>
  </si>
  <si>
    <t>피스</t>
  </si>
  <si>
    <t/>
  </si>
  <si>
    <t>단산</t>
  </si>
  <si>
    <t>ø25</t>
  </si>
  <si>
    <t>방근포</t>
  </si>
  <si>
    <t>변수</t>
  </si>
  <si>
    <t>자흡식</t>
  </si>
  <si>
    <t>일위</t>
  </si>
  <si>
    <t>설정</t>
  </si>
  <si>
    <t>자재</t>
  </si>
  <si>
    <t>01</t>
  </si>
  <si>
    <t>적용율</t>
  </si>
  <si>
    <t>수량</t>
  </si>
  <si>
    <t>전기선</t>
  </si>
  <si>
    <t>계</t>
  </si>
  <si>
    <t>T</t>
  </si>
  <si>
    <t>봉</t>
  </si>
  <si>
    <t>통</t>
  </si>
  <si>
    <t>본</t>
  </si>
  <si>
    <t>F</t>
  </si>
  <si>
    <t>M</t>
  </si>
  <si>
    <t>개</t>
  </si>
  <si>
    <t>+</t>
  </si>
  <si>
    <t>m</t>
  </si>
  <si>
    <t>조</t>
  </si>
  <si>
    <t>인</t>
  </si>
  <si>
    <t>롤</t>
  </si>
  <si>
    <t>03 영세율자재</t>
  </si>
  <si>
    <t>2천만원이상(재+직노+도급자관급)</t>
  </si>
  <si>
    <t>간   접   노   무   비</t>
  </si>
  <si>
    <t>0101  01.잎들깨양액고설시설</t>
  </si>
  <si>
    <t xml:space="preserve"> (재료비+직노+도급자관급) *요율</t>
  </si>
  <si>
    <t>산   재   보   험   료</t>
  </si>
  <si>
    <t>직   접   노   무   비</t>
  </si>
  <si>
    <t>건설기계대여금지급보증서발급수수료</t>
  </si>
  <si>
    <t>연   금   보   험   료</t>
  </si>
  <si>
    <t>고   용   보   험   료</t>
  </si>
  <si>
    <t>공 종 별 집 계 표(환급재료비)</t>
  </si>
  <si>
    <t>기     타     경     비</t>
  </si>
  <si>
    <t>금                액</t>
  </si>
  <si>
    <t>[ 합           계 ]</t>
  </si>
  <si>
    <t>간   접   재   료   비</t>
  </si>
  <si>
    <t>건설하도급대금지급보증서발급수수료</t>
  </si>
  <si>
    <t>직   접   재   료   비</t>
  </si>
  <si>
    <t xml:space="preserve"> (노무비+경비+일반관리비) *</t>
  </si>
  <si>
    <t>환   경   보   전   비</t>
  </si>
  <si>
    <t>건   강   보   험   료</t>
  </si>
  <si>
    <t>이                                         윤</t>
  </si>
  <si>
    <t>도                   급                   액</t>
  </si>
  <si>
    <t>구                    성                   비</t>
  </si>
  <si>
    <t>조임식-엘보우</t>
  </si>
  <si>
    <t>재  료  비</t>
  </si>
  <si>
    <t>pvc-본드</t>
  </si>
  <si>
    <t>연결-엘보우</t>
  </si>
  <si>
    <t>퇴수-pvc</t>
  </si>
  <si>
    <t>010103</t>
  </si>
  <si>
    <t>공  사  명</t>
  </si>
  <si>
    <t xml:space="preserve"> 노무비 *</t>
  </si>
  <si>
    <t>비환급재료비</t>
  </si>
  <si>
    <t>pvc-소켓</t>
  </si>
  <si>
    <t>010104</t>
  </si>
  <si>
    <t>노  무  비</t>
  </si>
  <si>
    <t>1.0s/2p</t>
  </si>
  <si>
    <t>스치로폴배드</t>
  </si>
  <si>
    <t>ø40×16</t>
  </si>
  <si>
    <t>밴치기둥파이프</t>
  </si>
  <si>
    <t>밴치중방파이프</t>
  </si>
  <si>
    <t>농수관파이프</t>
  </si>
  <si>
    <t>숫나사-엘보우</t>
  </si>
  <si>
    <t>010101</t>
  </si>
  <si>
    <t>단  가</t>
  </si>
  <si>
    <t>상위공종</t>
  </si>
  <si>
    <t>공종소계</t>
  </si>
  <si>
    <t>ø16/91m</t>
  </si>
  <si>
    <t>공종레벨</t>
  </si>
  <si>
    <t>JUK14</t>
  </si>
  <si>
    <t>JUK20</t>
  </si>
  <si>
    <t>JUK1</t>
  </si>
  <si>
    <t>JUK2</t>
  </si>
  <si>
    <t xml:space="preserve"> 계 *</t>
  </si>
  <si>
    <t>JUK4</t>
  </si>
  <si>
    <t>흑백필름</t>
  </si>
  <si>
    <t>JUK11</t>
  </si>
  <si>
    <t>JUK7</t>
  </si>
  <si>
    <t>영세율자재</t>
  </si>
  <si>
    <t>T-고정구</t>
  </si>
  <si>
    <t>금  액</t>
  </si>
  <si>
    <t>조임식-티</t>
  </si>
  <si>
    <t>라인밸브</t>
  </si>
  <si>
    <t>손료적용</t>
  </si>
  <si>
    <t>침하방지캡</t>
  </si>
  <si>
    <t>점적테이프</t>
  </si>
  <si>
    <t>흑고압호스</t>
  </si>
  <si>
    <t>고유번호</t>
  </si>
  <si>
    <t>pvc-티</t>
  </si>
  <si>
    <t>비  고</t>
  </si>
  <si>
    <t>JUK18</t>
  </si>
  <si>
    <t>JUK5</t>
  </si>
  <si>
    <t>절간가공</t>
  </si>
  <si>
    <t>TOTAL</t>
  </si>
  <si>
    <t>설계 금액</t>
  </si>
  <si>
    <t>JUK13</t>
  </si>
  <si>
    <t>재
료
비</t>
  </si>
  <si>
    <t>노
무
비</t>
  </si>
  <si>
    <t>JUK12</t>
  </si>
  <si>
    <t>JUK6</t>
  </si>
  <si>
    <t>JUK15</t>
  </si>
  <si>
    <t>0101</t>
  </si>
  <si>
    <t>JUK10</t>
  </si>
  <si>
    <t>JUK17</t>
  </si>
  <si>
    <t>JUK16</t>
  </si>
  <si>
    <t>50/L</t>
  </si>
  <si>
    <t>환급재료비</t>
  </si>
  <si>
    <t>JUK9</t>
  </si>
  <si>
    <t>설치인건비</t>
  </si>
  <si>
    <t>JUK8</t>
  </si>
  <si>
    <t>손료저장</t>
  </si>
  <si>
    <t>공종구분</t>
  </si>
  <si>
    <t>10cm</t>
  </si>
  <si>
    <t>품목코드</t>
  </si>
  <si>
    <t>자재구분</t>
  </si>
  <si>
    <t>7*48m</t>
  </si>
  <si>
    <t>공종+자재</t>
  </si>
  <si>
    <t>직관파이프</t>
  </si>
  <si>
    <t>JUK3</t>
  </si>
  <si>
    <t>도급금액</t>
  </si>
  <si>
    <t>공종코드</t>
  </si>
  <si>
    <t xml:space="preserve"> 건강보험료</t>
  </si>
  <si>
    <t xml:space="preserve"> 공급가액 *</t>
  </si>
  <si>
    <t>010102</t>
  </si>
  <si>
    <t>JUK19</t>
  </si>
  <si>
    <t>5FF5253E7F272F53FEF52961F314065E3B80A0</t>
  </si>
  <si>
    <t>5FF5253E7F272F53FEF52961F314065E3B87DC</t>
  </si>
  <si>
    <t>5FF5253E7F272F53FEF52961F314065E3B8403</t>
  </si>
  <si>
    <t>5FF5253E7F272F53FEF52961F314065E3B8522</t>
  </si>
  <si>
    <t>5FF5253E7F272F53FEF52961F314065E3B87D6</t>
  </si>
  <si>
    <t>공            급           가            액</t>
  </si>
  <si>
    <t>5FF5253E7F272F53FEF52961F314065E3B8401</t>
  </si>
  <si>
    <t>총            공           사            비</t>
  </si>
  <si>
    <t>5FF5253E7F272F53FEF52961F314065E3B87D4</t>
  </si>
  <si>
    <t>5FF5253E7F272F53FEF52961F314065E3B86CB</t>
  </si>
  <si>
    <t>01010458DF1581A62720527D85CD99AAE976</t>
  </si>
  <si>
    <t>01010258DF1581A62720527D85CD99AAEB24</t>
  </si>
  <si>
    <t>01010458DF1581A62720527D85CD99AAE97E</t>
  </si>
  <si>
    <t>01010358DF1581A62720527D85CD99AAE854</t>
  </si>
  <si>
    <t>01010458DF1581A62720527D85CD99AAE972</t>
  </si>
  <si>
    <t>01010358DF1581A62720527D85CD99AAE850</t>
  </si>
  <si>
    <t>01010258DF1581A62720527D85CD99AAEA1B</t>
  </si>
  <si>
    <t>01010358DF1581A62720527D85CD99AAE852</t>
  </si>
  <si>
    <t>01010458DF1581A62720527D85CD99AAE970</t>
  </si>
  <si>
    <t>일        반        관        리        비</t>
  </si>
  <si>
    <t>01010358DF1581A62720527D85CD99AAEB2C</t>
  </si>
  <si>
    <t>01010258DF1581A62720527D85CD99AAEA17</t>
  </si>
  <si>
    <t>01010258DF1581A62720527D85CD99AAEA19</t>
  </si>
  <si>
    <t>01010358DF1581A62720527D85CD99AAE856</t>
  </si>
  <si>
    <t>부        가        가        치        세</t>
  </si>
  <si>
    <t>01010458DF1581A62720527D85CD99AAE858</t>
  </si>
  <si>
    <t>01010258DF1581A62720527D85CD99AAEB26</t>
  </si>
  <si>
    <t>01010458DF1581A62720527D85CD99AAE974</t>
  </si>
  <si>
    <t>01010258DF1581A62720527D85CD99AAEA1A</t>
  </si>
  <si>
    <t>5FF5253E7F272F53FEF52961F314065E3B8524</t>
  </si>
  <si>
    <t>5FF5253E7F272F53FEF52961F314065E3B852E</t>
  </si>
  <si>
    <t>5FF5253E7F272F53FEF52961F314065E3B87D0</t>
  </si>
  <si>
    <t>5FF5253E7F272F53FEF52961F314065E3B86CD</t>
  </si>
  <si>
    <t>5FF5253E7F272F53FEF52961F314065E3B87D2</t>
  </si>
  <si>
    <t>58DF1581A62720527D85CD99AAEA1B</t>
  </si>
  <si>
    <t>58DF1581A62720527D85CD99AAE854</t>
  </si>
  <si>
    <t>58DF1581A62720527D85CD99AAE856</t>
  </si>
  <si>
    <t>58DF1581A62720527D85CD99AAEA19</t>
  </si>
  <si>
    <t>58DF1581A62720527D85CD99AAEA1A</t>
  </si>
  <si>
    <t>58DF1581A62720527D85CD99AAEB24</t>
  </si>
  <si>
    <t>58DF1581A62720527D85CD99AAEB26</t>
  </si>
  <si>
    <t>비                            목</t>
  </si>
  <si>
    <t>58DF1581A62720527D85CD99AAE972</t>
  </si>
  <si>
    <t>도   급   자   관   급   자   재    대</t>
  </si>
  <si>
    <t>지   정    폐   기   물    처   리   비</t>
  </si>
  <si>
    <t>58DF1581A62720527D85CD99AAE97E</t>
  </si>
  <si>
    <t>58DF1581A62720527D85CD99AAE974</t>
  </si>
  <si>
    <t>58DF1581A62720527D85CD99AAEA17</t>
  </si>
  <si>
    <t>58DF1581A62720527D85CD99AAE858</t>
  </si>
  <si>
    <t>58DF1581A62720527D85CD99AAEB2C</t>
  </si>
  <si>
    <t>관   급   자   관   급   자   재    대</t>
  </si>
  <si>
    <t>58DF1581A62720527D85CD99AAE970</t>
  </si>
  <si>
    <t>건   설    폐   기   물    처   리   비</t>
  </si>
  <si>
    <t>58DF1581A62720527D85CD99AAE850</t>
  </si>
  <si>
    <t>58DF1581A62720527D85CD99AAE976</t>
  </si>
  <si>
    <t>58DF1581A62720527D85CD99AAE852</t>
  </si>
  <si>
    <t>순
공
사
비</t>
  </si>
  <si>
    <t xml:space="preserve"> (재료비+노무비) *</t>
  </si>
  <si>
    <t xml:space="preserve">안전관리비 적용금액 : </t>
  </si>
  <si>
    <t>1,200×120×1,100</t>
  </si>
  <si>
    <t xml:space="preserve"> (재료비+직노+산출경비)*</t>
  </si>
  <si>
    <t>0.15×105×93m</t>
  </si>
  <si>
    <t>운         반         비</t>
  </si>
  <si>
    <t>밴치가로대파이프</t>
  </si>
  <si>
    <t>산업안전보건관리비</t>
  </si>
  <si>
    <t>02 비환급재료비</t>
  </si>
  <si>
    <t>경      비</t>
  </si>
  <si>
    <t>합      계</t>
  </si>
  <si>
    <t>규      격</t>
  </si>
  <si>
    <t xml:space="preserve"> 직접노무비 *</t>
  </si>
  <si>
    <t>2.0x200m</t>
  </si>
  <si>
    <t>01 환급재료비</t>
  </si>
  <si>
    <t>품      명</t>
  </si>
  <si>
    <t>노인장기요양보험료</t>
  </si>
  <si>
    <t>천단위미만 절삭</t>
  </si>
  <si>
    <t>경
비</t>
  </si>
  <si>
    <t>pp-폴리폴바닥재</t>
  </si>
  <si>
    <t>공 종 별 집 계 표</t>
  </si>
  <si>
    <t>원가계산서 연결금액</t>
  </si>
  <si>
    <t>퇴직  공제  부금비</t>
  </si>
  <si>
    <t>작업설, 부산물(△)</t>
  </si>
  <si>
    <t>기계경비(산출경비)</t>
  </si>
  <si>
    <t>1억원이상(추정금액)</t>
  </si>
  <si>
    <t>ø25×1.5×10</t>
  </si>
  <si>
    <t>밴치중앙기둥파이프</t>
  </si>
  <si>
    <t>ø25×1.5×0.8</t>
  </si>
  <si>
    <t>8/13mm/500</t>
  </si>
  <si>
    <t>ø25×1.5×0.6</t>
  </si>
  <si>
    <t>기둥가로대파이프</t>
  </si>
  <si>
    <t>구간전자밸브-셋</t>
  </si>
  <si>
    <t>ø25×1.5×1.2</t>
  </si>
  <si>
    <t>0101025FF5253E7F272F53FEF52961F314065E3B87D4</t>
  </si>
  <si>
    <t>0101035FF5253E7F272F53FEF52961F314065E3B86CD</t>
  </si>
  <si>
    <t>0101045FF5253E7F272F53FEF52961F314065E3B8522</t>
  </si>
  <si>
    <t>0101025FF5253E7F272F53FEF52961F314065E3B87D0</t>
  </si>
  <si>
    <t>0101045FF5253E7F272F53FEF52961F314065E3B8401</t>
  </si>
  <si>
    <t>0101025FF5253E7F272F53FEF52961F314065E3B87DC</t>
  </si>
  <si>
    <t>0101025FF5253E7F272F53FEF52961F314065E3B87D6</t>
  </si>
  <si>
    <t>0101025FF5253E7F272F53FEF52961F314065E3B87D2</t>
  </si>
  <si>
    <t>0101045FF5253E7F272F53FEF52961F314065E3B852E</t>
  </si>
  <si>
    <t>0101035FF5253E7F272F53FEF52961F314065E3B86CB</t>
  </si>
  <si>
    <t>0101035FF5253E7F272F53FEF52961F314065E3B8524</t>
  </si>
  <si>
    <t>0101025FF5253E7F272F53FEF52961F314065E3B80A0</t>
  </si>
  <si>
    <t>0101045FF5253E7F272F53FEF52961F314065E3B8403</t>
  </si>
  <si>
    <t>비                    고</t>
  </si>
  <si>
    <t>[공사명:잎들깨 수경재배 시스템 지원사업]</t>
  </si>
  <si>
    <t>[ 소                계 ]</t>
  </si>
  <si>
    <t>010103  배드밴치 설치공사</t>
  </si>
  <si>
    <t>010101  배관 설치공사</t>
  </si>
  <si>
    <t>010102  배지 및 퇴수 설치공사</t>
  </si>
  <si>
    <t xml:space="preserve">충남 금산군 추부면 신평리 70-8 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</si>
</sst>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6" formatCode="&quot;₩&quot;#,##0;[Red]\-&quot;₩&quot;#,##0"/>
    <numFmt numFmtId="41" formatCode="_-* #,##0_-;\-* #,##0_-;_-* &quot;-&quot;_-;_-@_-"/>
    <numFmt numFmtId="176" formatCode="#,###"/>
    <numFmt numFmtId="177" formatCode="#,##0.0"/>
    <numFmt numFmtId="178" formatCode="&quot;₩&quot;#,##0"/>
    <numFmt numFmtId="179" formatCode="0.0_ "/>
    <numFmt numFmtId="180" formatCode="0.0%"/>
    <numFmt numFmtId="181" formatCode="0.000%"/>
  </numFmts>
  <fonts count="1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돋움"/>
      <family val="3"/>
      <charset val="129"/>
    </font>
    <font>
      <b/>
      <u/>
      <sz val="1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sz val="6"/>
      <color rgb="FF000000"/>
      <name val="돋움"/>
      <family val="3"/>
      <charset val="129"/>
    </font>
    <font>
      <sz val="10"/>
      <color rgb="FF000000"/>
      <name val="휴먼옛체"/>
      <family val="1"/>
      <charset val="129"/>
    </font>
    <font>
      <sz val="11"/>
      <color rgb="FF000000"/>
      <name val="휴먼옛체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FFFFFF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/>
    <xf numFmtId="41" fontId="15" fillId="0" borderId="0">
      <alignment vertical="center"/>
    </xf>
    <xf numFmtId="0" fontId="15" fillId="0" borderId="0">
      <alignment vertical="center"/>
    </xf>
  </cellStyleXfs>
  <cellXfs count="142">
    <xf numFmtId="0" fontId="0" fillId="0" borderId="0" xfId="0" applyNumberFormat="1">
      <alignment vertical="center"/>
    </xf>
    <xf numFmtId="0" fontId="3" fillId="0" borderId="1" xfId="1" applyNumberFormat="1" applyFont="1" applyBorder="1">
      <alignment vertical="center"/>
    </xf>
    <xf numFmtId="0" fontId="3" fillId="0" borderId="2" xfId="1" applyNumberFormat="1" applyFont="1" applyBorder="1">
      <alignment vertical="center"/>
    </xf>
    <xf numFmtId="0" fontId="3" fillId="0" borderId="3" xfId="1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0" fillId="0" borderId="0" xfId="0" quotePrefix="1" applyNumberFormat="1">
      <alignment vertical="center"/>
    </xf>
    <xf numFmtId="0" fontId="4" fillId="0" borderId="0" xfId="0" quotePrefix="1" applyNumberFormat="1" applyFont="1" applyAlignment="1">
      <alignment horizontal="centerContinuous" vertical="center"/>
    </xf>
    <xf numFmtId="0" fontId="4" fillId="0" borderId="0" xfId="0" applyNumberFormat="1" applyFont="1" applyAlignment="1">
      <alignment horizontal="centerContinuous" vertical="center"/>
    </xf>
    <xf numFmtId="0" fontId="0" fillId="0" borderId="4" xfId="0" applyNumberFormat="1" applyBorder="1">
      <alignment vertical="center"/>
    </xf>
    <xf numFmtId="0" fontId="0" fillId="0" borderId="5" xfId="0" applyNumberFormat="1" applyBorder="1">
      <alignment vertical="center"/>
    </xf>
    <xf numFmtId="0" fontId="5" fillId="0" borderId="6" xfId="0" quotePrefix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5" fillId="0" borderId="6" xfId="0" quotePrefix="1" applyNumberFormat="1" applyFont="1" applyBorder="1" applyAlignment="1">
      <alignment horizontal="center" vertical="center" wrapText="1"/>
    </xf>
    <xf numFmtId="0" fontId="0" fillId="0" borderId="6" xfId="0" quotePrefix="1" applyNumberFormat="1" applyBorder="1" applyAlignment="1">
      <alignment vertical="center" wrapText="1"/>
    </xf>
    <xf numFmtId="0" fontId="0" fillId="0" borderId="6" xfId="0" applyNumberFormat="1" applyBorder="1" applyAlignment="1">
      <alignment vertical="center" wrapText="1"/>
    </xf>
    <xf numFmtId="176" fontId="0" fillId="0" borderId="6" xfId="0" applyNumberFormat="1" applyBorder="1" applyAlignment="1">
      <alignment vertical="center" wrapText="1"/>
    </xf>
    <xf numFmtId="177" fontId="0" fillId="0" borderId="6" xfId="0" applyNumberFormat="1" applyBorder="1" applyAlignment="1">
      <alignment vertical="center" wrapText="1"/>
    </xf>
    <xf numFmtId="0" fontId="6" fillId="0" borderId="8" xfId="1" applyNumberFormat="1" applyFont="1" applyBorder="1">
      <alignment vertical="center"/>
    </xf>
    <xf numFmtId="0" fontId="6" fillId="0" borderId="9" xfId="1" applyNumberFormat="1" applyFont="1" applyBorder="1">
      <alignment vertical="center"/>
    </xf>
    <xf numFmtId="0" fontId="3" fillId="0" borderId="10" xfId="1" applyNumberFormat="1" applyFont="1" applyBorder="1" applyAlignment="1">
      <alignment horizontal="right" vertical="center"/>
    </xf>
    <xf numFmtId="0" fontId="3" fillId="0" borderId="9" xfId="1" applyNumberFormat="1" applyFont="1" applyBorder="1" applyAlignment="1">
      <alignment horizontal="left" vertical="center"/>
    </xf>
    <xf numFmtId="0" fontId="3" fillId="0" borderId="11" xfId="1" applyNumberFormat="1" applyFont="1" applyBorder="1" applyAlignment="1">
      <alignment horizontal="left" vertical="center"/>
    </xf>
    <xf numFmtId="0" fontId="3" fillId="0" borderId="0" xfId="1" applyNumberFormat="1" applyFont="1">
      <alignment vertical="center"/>
    </xf>
    <xf numFmtId="6" fontId="3" fillId="0" borderId="12" xfId="1" applyNumberFormat="1" applyFont="1" applyBorder="1" applyAlignment="1">
      <alignment horizontal="left" vertical="center"/>
    </xf>
    <xf numFmtId="0" fontId="3" fillId="0" borderId="0" xfId="1" applyNumberFormat="1" applyFont="1" applyAlignment="1">
      <alignment horizontal="left" vertical="center"/>
    </xf>
    <xf numFmtId="0" fontId="3" fillId="0" borderId="13" xfId="1" applyNumberFormat="1" applyFont="1" applyBorder="1">
      <alignment vertical="center"/>
    </xf>
    <xf numFmtId="0" fontId="3" fillId="0" borderId="14" xfId="1" applyNumberFormat="1" applyFont="1" applyBorder="1">
      <alignment vertical="center"/>
    </xf>
    <xf numFmtId="6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left" vertical="center"/>
    </xf>
    <xf numFmtId="0" fontId="3" fillId="0" borderId="0" xfId="1" applyNumberFormat="1" applyFont="1" applyAlignment="1">
      <alignment horizontal="center" vertical="center"/>
    </xf>
    <xf numFmtId="0" fontId="3" fillId="0" borderId="15" xfId="1" applyNumberFormat="1" applyFont="1" applyBorder="1">
      <alignment vertical="center"/>
    </xf>
    <xf numFmtId="41" fontId="3" fillId="0" borderId="0" xfId="1" applyNumberFormat="1" applyFont="1">
      <alignment vertical="center"/>
    </xf>
    <xf numFmtId="0" fontId="3" fillId="0" borderId="16" xfId="1" applyNumberFormat="1" applyFont="1" applyBorder="1">
      <alignment vertical="center"/>
    </xf>
    <xf numFmtId="0" fontId="3" fillId="0" borderId="17" xfId="1" applyNumberFormat="1" applyFont="1" applyBorder="1">
      <alignment vertical="center"/>
    </xf>
    <xf numFmtId="0" fontId="3" fillId="0" borderId="18" xfId="1" applyNumberFormat="1" applyFont="1" applyBorder="1" applyAlignment="1">
      <alignment horizontal="left" vertical="center"/>
    </xf>
    <xf numFmtId="0" fontId="3" fillId="0" borderId="19" xfId="1" applyNumberFormat="1" applyFont="1" applyBorder="1" applyAlignment="1">
      <alignment horizontal="center" vertical="center"/>
    </xf>
    <xf numFmtId="0" fontId="3" fillId="0" borderId="20" xfId="1" applyNumberFormat="1" applyFont="1" applyBorder="1" applyAlignment="1">
      <alignment horizontal="center" vertical="center"/>
    </xf>
    <xf numFmtId="41" fontId="3" fillId="2" borderId="21" xfId="2" applyNumberFormat="1" applyFont="1" applyFill="1" applyBorder="1">
      <alignment vertical="center"/>
    </xf>
    <xf numFmtId="0" fontId="3" fillId="0" borderId="8" xfId="1" applyNumberFormat="1" applyFont="1" applyBorder="1">
      <alignment vertical="center"/>
    </xf>
    <xf numFmtId="0" fontId="3" fillId="0" borderId="9" xfId="1" applyNumberFormat="1" applyFont="1" applyBorder="1">
      <alignment vertical="center"/>
    </xf>
    <xf numFmtId="0" fontId="3" fillId="0" borderId="9" xfId="1" applyNumberFormat="1" applyFont="1" applyBorder="1" applyAlignment="1">
      <alignment horizontal="center" vertical="center"/>
    </xf>
    <xf numFmtId="0" fontId="3" fillId="0" borderId="11" xfId="1" applyNumberFormat="1" applyFont="1" applyBorder="1" applyAlignment="1">
      <alignment horizontal="center" vertical="center"/>
    </xf>
    <xf numFmtId="0" fontId="3" fillId="0" borderId="22" xfId="1" applyNumberFormat="1" applyFont="1" applyBorder="1" applyAlignment="1">
      <alignment horizontal="center" vertical="center"/>
    </xf>
    <xf numFmtId="41" fontId="3" fillId="0" borderId="23" xfId="2" applyNumberFormat="1" applyFont="1" applyBorder="1">
      <alignment vertical="center"/>
    </xf>
    <xf numFmtId="41" fontId="3" fillId="0" borderId="2" xfId="1" applyNumberFormat="1" applyFont="1" applyBorder="1">
      <alignment vertical="center"/>
    </xf>
    <xf numFmtId="0" fontId="3" fillId="0" borderId="24" xfId="1" applyNumberFormat="1" applyFont="1" applyBorder="1" applyAlignment="1">
      <alignment horizontal="center" vertical="center"/>
    </xf>
    <xf numFmtId="0" fontId="3" fillId="0" borderId="25" xfId="1" applyNumberFormat="1" applyFont="1" applyBorder="1">
      <alignment vertical="center"/>
    </xf>
    <xf numFmtId="41" fontId="3" fillId="2" borderId="23" xfId="2" applyNumberFormat="1" applyFont="1" applyFill="1" applyBorder="1">
      <alignment vertical="center"/>
    </xf>
    <xf numFmtId="10" fontId="3" fillId="0" borderId="1" xfId="1" applyNumberFormat="1" applyFont="1" applyBorder="1" applyAlignment="1">
      <alignment horizontal="left" vertical="center"/>
    </xf>
    <xf numFmtId="10" fontId="6" fillId="0" borderId="3" xfId="1" applyNumberFormat="1" applyFont="1" applyBorder="1" applyAlignment="1">
      <alignment horizontal="left" vertical="center"/>
    </xf>
    <xf numFmtId="179" fontId="3" fillId="0" borderId="13" xfId="1" applyNumberFormat="1" applyFont="1" applyBorder="1">
      <alignment vertical="center"/>
    </xf>
    <xf numFmtId="0" fontId="3" fillId="0" borderId="26" xfId="1" applyNumberFormat="1" applyFont="1" applyBorder="1" applyAlignment="1">
      <alignment horizontal="center" vertical="center"/>
    </xf>
    <xf numFmtId="180" fontId="3" fillId="0" borderId="1" xfId="1" applyNumberFormat="1" applyFont="1" applyBorder="1" applyAlignment="1">
      <alignment horizontal="left" vertical="center"/>
    </xf>
    <xf numFmtId="180" fontId="3" fillId="0" borderId="3" xfId="1" applyNumberFormat="1" applyFont="1" applyBorder="1" applyAlignment="1">
      <alignment horizontal="left" vertical="center"/>
    </xf>
    <xf numFmtId="0" fontId="3" fillId="0" borderId="1" xfId="1" applyNumberFormat="1" applyFont="1" applyBorder="1" applyAlignment="1">
      <alignment horizontal="left" vertical="center"/>
    </xf>
    <xf numFmtId="10" fontId="3" fillId="0" borderId="3" xfId="1" applyNumberFormat="1" applyFont="1" applyBorder="1" applyAlignment="1">
      <alignment horizontal="left" vertical="center"/>
    </xf>
    <xf numFmtId="181" fontId="3" fillId="0" borderId="1" xfId="1" applyNumberFormat="1" applyFont="1" applyBorder="1" applyAlignment="1">
      <alignment horizontal="left" vertical="center"/>
    </xf>
    <xf numFmtId="0" fontId="7" fillId="0" borderId="22" xfId="4" applyNumberFormat="1" applyFont="1" applyBorder="1" applyAlignment="1">
      <alignment horizontal="center" vertical="center"/>
    </xf>
    <xf numFmtId="0" fontId="8" fillId="0" borderId="1" xfId="1" applyNumberFormat="1" applyFont="1" applyBorder="1">
      <alignment vertical="center"/>
    </xf>
    <xf numFmtId="0" fontId="9" fillId="0" borderId="2" xfId="1" applyNumberFormat="1" applyFont="1" applyBorder="1">
      <alignment vertical="center"/>
    </xf>
    <xf numFmtId="41" fontId="10" fillId="0" borderId="0" xfId="2" applyNumberFormat="1" applyFont="1">
      <alignment vertical="center"/>
    </xf>
    <xf numFmtId="0" fontId="11" fillId="0" borderId="0" xfId="5" applyNumberFormat="1" applyFont="1" applyAlignment="1">
      <alignment horizontal="right" vertical="center"/>
    </xf>
    <xf numFmtId="180" fontId="6" fillId="0" borderId="3" xfId="1" applyNumberFormat="1" applyFont="1" applyBorder="1" applyAlignment="1">
      <alignment horizontal="left" vertical="center"/>
    </xf>
    <xf numFmtId="179" fontId="3" fillId="0" borderId="25" xfId="1" applyNumberFormat="1" applyFont="1" applyBorder="1">
      <alignment vertical="center"/>
    </xf>
    <xf numFmtId="0" fontId="8" fillId="0" borderId="0" xfId="5" applyNumberFormat="1" applyFont="1" applyAlignment="1">
      <alignment horizontal="right" vertical="center"/>
    </xf>
    <xf numFmtId="0" fontId="12" fillId="0" borderId="22" xfId="1" applyNumberFormat="1" applyFont="1" applyBorder="1" applyAlignment="1">
      <alignment horizontal="center" vertical="center" wrapText="1"/>
    </xf>
    <xf numFmtId="181" fontId="3" fillId="0" borderId="3" xfId="1" applyNumberFormat="1" applyFont="1" applyBorder="1" applyAlignment="1">
      <alignment horizontal="left" vertical="center"/>
    </xf>
    <xf numFmtId="9" fontId="3" fillId="0" borderId="1" xfId="1" applyNumberFormat="1" applyFont="1" applyBorder="1" applyAlignment="1">
      <alignment horizontal="left" vertical="center"/>
    </xf>
    <xf numFmtId="9" fontId="6" fillId="0" borderId="3" xfId="1" applyNumberFormat="1" applyFont="1" applyBorder="1" applyAlignment="1">
      <alignment horizontal="left" vertical="center"/>
    </xf>
    <xf numFmtId="9" fontId="3" fillId="0" borderId="3" xfId="1" applyNumberFormat="1" applyFont="1" applyBorder="1" applyAlignment="1">
      <alignment horizontal="left" vertical="center"/>
    </xf>
    <xf numFmtId="41" fontId="3" fillId="0" borderId="26" xfId="2" applyNumberFormat="1" applyFont="1" applyBorder="1">
      <alignment vertical="center"/>
    </xf>
    <xf numFmtId="41" fontId="3" fillId="0" borderId="1" xfId="1" applyNumberFormat="1" applyFont="1" applyBorder="1" applyAlignment="1">
      <alignment horizontal="center" vertical="center"/>
    </xf>
    <xf numFmtId="41" fontId="3" fillId="0" borderId="27" xfId="2" applyNumberFormat="1" applyFont="1" applyBorder="1">
      <alignment vertical="center"/>
    </xf>
    <xf numFmtId="0" fontId="3" fillId="0" borderId="28" xfId="1" applyNumberFormat="1" applyFont="1" applyBorder="1">
      <alignment vertical="center"/>
    </xf>
    <xf numFmtId="0" fontId="3" fillId="0" borderId="29" xfId="1" applyNumberFormat="1" applyFont="1" applyBorder="1">
      <alignment vertical="center"/>
    </xf>
    <xf numFmtId="0" fontId="3" fillId="0" borderId="29" xfId="1" applyNumberFormat="1" applyFont="1" applyBorder="1" applyAlignment="1">
      <alignment horizontal="center" vertical="center"/>
    </xf>
    <xf numFmtId="0" fontId="3" fillId="0" borderId="30" xfId="1" applyNumberFormat="1" applyFont="1" applyBorder="1" applyAlignment="1">
      <alignment horizontal="center" vertical="center"/>
    </xf>
    <xf numFmtId="0" fontId="3" fillId="0" borderId="28" xfId="1" applyNumberFormat="1" applyFont="1" applyBorder="1" applyAlignment="1">
      <alignment horizontal="center" vertical="center"/>
    </xf>
    <xf numFmtId="0" fontId="3" fillId="0" borderId="31" xfId="1" applyNumberFormat="1" applyFont="1" applyBorder="1">
      <alignment vertical="center"/>
    </xf>
    <xf numFmtId="0" fontId="1" fillId="0" borderId="0" xfId="1" applyNumberFormat="1">
      <alignment vertical="center"/>
    </xf>
    <xf numFmtId="0" fontId="0" fillId="0" borderId="6" xfId="0" quotePrefix="1" applyNumberFormat="1" applyBorder="1" applyAlignment="1">
      <alignment horizontal="centerContinuous" vertical="center" wrapText="1"/>
    </xf>
    <xf numFmtId="0" fontId="0" fillId="0" borderId="6" xfId="0" applyNumberFormat="1" applyBorder="1" applyAlignment="1">
      <alignment horizontal="centerContinuous" vertical="center" wrapText="1"/>
    </xf>
    <xf numFmtId="0" fontId="0" fillId="2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7" xfId="0" applyNumberFormat="1" applyFont="1" applyBorder="1">
      <alignment vertical="center"/>
    </xf>
    <xf numFmtId="0" fontId="0" fillId="0" borderId="6" xfId="0" quotePrefix="1" applyNumberFormat="1" applyFont="1" applyBorder="1" applyAlignment="1">
      <alignment vertical="center" wrapText="1"/>
    </xf>
    <xf numFmtId="0" fontId="0" fillId="0" borderId="6" xfId="0" applyNumberFormat="1" applyFont="1" applyBorder="1" applyAlignment="1">
      <alignment vertical="center" wrapText="1"/>
    </xf>
    <xf numFmtId="41" fontId="1" fillId="0" borderId="0" xfId="6" applyNumberFormat="1" applyFont="1">
      <alignment vertical="center"/>
    </xf>
    <xf numFmtId="41" fontId="1" fillId="0" borderId="0" xfId="1" applyNumberFormat="1">
      <alignment vertical="center"/>
    </xf>
    <xf numFmtId="41" fontId="0" fillId="0" borderId="6" xfId="0" quotePrefix="1" applyNumberFormat="1" applyFont="1" applyBorder="1" applyAlignment="1">
      <alignment vertical="center" wrapText="1"/>
    </xf>
    <xf numFmtId="3" fontId="1" fillId="0" borderId="0" xfId="1" applyNumberFormat="1">
      <alignment vertical="center"/>
    </xf>
    <xf numFmtId="0" fontId="3" fillId="0" borderId="40" xfId="1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3" xfId="1" applyNumberFormat="1" applyFont="1" applyBorder="1" applyAlignment="1">
      <alignment horizontal="center" vertical="center"/>
    </xf>
    <xf numFmtId="0" fontId="3" fillId="0" borderId="2" xfId="1" applyNumberFormat="1" applyFont="1" applyBorder="1" applyAlignment="1">
      <alignment vertical="center"/>
    </xf>
    <xf numFmtId="0" fontId="3" fillId="0" borderId="1" xfId="1" applyNumberFormat="1" applyFont="1" applyBorder="1" applyAlignment="1">
      <alignment vertical="center"/>
    </xf>
    <xf numFmtId="0" fontId="3" fillId="0" borderId="47" xfId="1" applyNumberFormat="1" applyFont="1" applyBorder="1" applyAlignment="1">
      <alignment horizontal="center" vertical="center"/>
    </xf>
    <xf numFmtId="0" fontId="3" fillId="0" borderId="27" xfId="1" applyNumberFormat="1" applyFont="1" applyBorder="1" applyAlignment="1">
      <alignment horizontal="center" vertical="center"/>
    </xf>
    <xf numFmtId="0" fontId="3" fillId="0" borderId="41" xfId="1" applyNumberFormat="1" applyFont="1" applyBorder="1" applyAlignment="1">
      <alignment horizontal="center" vertical="center"/>
    </xf>
    <xf numFmtId="0" fontId="3" fillId="0" borderId="42" xfId="1" applyNumberFormat="1" applyFont="1" applyBorder="1" applyAlignment="1">
      <alignment horizontal="center" vertical="center"/>
    </xf>
    <xf numFmtId="0" fontId="3" fillId="0" borderId="43" xfId="1" applyNumberFormat="1" applyFont="1" applyBorder="1" applyAlignment="1">
      <alignment horizontal="center" vertical="center"/>
    </xf>
    <xf numFmtId="0" fontId="3" fillId="0" borderId="44" xfId="1" applyNumberFormat="1" applyFont="1" applyBorder="1" applyAlignment="1">
      <alignment horizontal="center" vertical="center"/>
    </xf>
    <xf numFmtId="0" fontId="3" fillId="0" borderId="45" xfId="1" applyNumberFormat="1" applyFont="1" applyBorder="1" applyAlignment="1">
      <alignment horizontal="center" vertical="center"/>
    </xf>
    <xf numFmtId="0" fontId="3" fillId="0" borderId="38" xfId="1" applyNumberFormat="1" applyFont="1" applyBorder="1" applyAlignment="1">
      <alignment horizontal="center" vertical="center" wrapText="1"/>
    </xf>
    <xf numFmtId="0" fontId="3" fillId="0" borderId="38" xfId="1" applyNumberFormat="1" applyFont="1" applyBorder="1" applyAlignment="1">
      <alignment horizontal="center" vertical="center"/>
    </xf>
    <xf numFmtId="0" fontId="3" fillId="0" borderId="21" xfId="1" applyNumberFormat="1" applyFont="1" applyBorder="1" applyAlignment="1">
      <alignment horizontal="center" vertical="center" wrapText="1"/>
    </xf>
    <xf numFmtId="0" fontId="3" fillId="0" borderId="23" xfId="1" applyNumberFormat="1" applyFont="1" applyBorder="1" applyAlignment="1">
      <alignment horizontal="center" vertical="center"/>
    </xf>
    <xf numFmtId="0" fontId="3" fillId="0" borderId="8" xfId="1" applyNumberFormat="1" applyFont="1" applyBorder="1" applyAlignment="1">
      <alignment horizontal="center" vertical="center"/>
    </xf>
    <xf numFmtId="0" fontId="3" fillId="0" borderId="9" xfId="1" applyNumberFormat="1" applyFont="1" applyBorder="1" applyAlignment="1">
      <alignment horizontal="center" vertical="center"/>
    </xf>
    <xf numFmtId="0" fontId="3" fillId="0" borderId="46" xfId="1" applyNumberFormat="1" applyFont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/>
    </xf>
    <xf numFmtId="0" fontId="3" fillId="0" borderId="25" xfId="1" applyNumberFormat="1" applyFont="1" applyBorder="1" applyAlignment="1">
      <alignment horizontal="center" vertical="center"/>
    </xf>
    <xf numFmtId="0" fontId="3" fillId="0" borderId="23" xfId="1" applyNumberFormat="1" applyFont="1" applyBorder="1" applyAlignment="1">
      <alignment horizontal="center" vertical="center" wrapText="1"/>
    </xf>
    <xf numFmtId="10" fontId="3" fillId="0" borderId="2" xfId="1" applyNumberFormat="1" applyFont="1" applyBorder="1" applyAlignment="1">
      <alignment horizontal="center" vertical="center"/>
    </xf>
    <xf numFmtId="10" fontId="3" fillId="0" borderId="1" xfId="1" applyNumberFormat="1" applyFont="1" applyBorder="1" applyAlignment="1">
      <alignment horizontal="center" vertical="center"/>
    </xf>
    <xf numFmtId="10" fontId="3" fillId="0" borderId="25" xfId="1" applyNumberFormat="1" applyFont="1" applyBorder="1" applyAlignment="1">
      <alignment horizontal="center" vertical="center"/>
    </xf>
    <xf numFmtId="0" fontId="3" fillId="0" borderId="15" xfId="1" applyNumberFormat="1" applyFont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3" fillId="0" borderId="33" xfId="1" applyNumberFormat="1" applyFont="1" applyBorder="1" applyAlignment="1">
      <alignment horizontal="center" vertical="center"/>
    </xf>
    <xf numFmtId="0" fontId="3" fillId="0" borderId="18" xfId="1" applyNumberFormat="1" applyFont="1" applyBorder="1" applyAlignment="1">
      <alignment horizontal="center" vertical="center"/>
    </xf>
    <xf numFmtId="0" fontId="13" fillId="0" borderId="0" xfId="1" applyNumberFormat="1" applyFont="1" applyAlignment="1">
      <alignment horizontal="center" vertical="center"/>
    </xf>
    <xf numFmtId="0" fontId="14" fillId="0" borderId="0" xfId="3" applyNumberFormat="1" applyFont="1" applyAlignment="1">
      <alignment vertical="center"/>
    </xf>
    <xf numFmtId="0" fontId="14" fillId="0" borderId="34" xfId="3" applyNumberFormat="1" applyFont="1" applyBorder="1" applyAlignment="1">
      <alignment vertical="center"/>
    </xf>
    <xf numFmtId="0" fontId="15" fillId="0" borderId="0" xfId="3" applyNumberFormat="1" applyAlignment="1">
      <alignment vertical="center"/>
    </xf>
    <xf numFmtId="0" fontId="15" fillId="0" borderId="34" xfId="3" applyNumberFormat="1" applyBorder="1" applyAlignment="1">
      <alignment vertical="center"/>
    </xf>
    <xf numFmtId="0" fontId="15" fillId="0" borderId="18" xfId="3" applyNumberFormat="1" applyBorder="1" applyAlignment="1">
      <alignment vertical="center"/>
    </xf>
    <xf numFmtId="0" fontId="15" fillId="0" borderId="35" xfId="3" applyNumberFormat="1" applyBorder="1" applyAlignment="1">
      <alignment vertical="center"/>
    </xf>
    <xf numFmtId="0" fontId="3" fillId="0" borderId="36" xfId="1" applyNumberFormat="1" applyFont="1" applyBorder="1" applyAlignment="1">
      <alignment horizontal="center" vertical="center"/>
    </xf>
    <xf numFmtId="0" fontId="3" fillId="0" borderId="21" xfId="1" applyNumberFormat="1" applyFont="1" applyBorder="1" applyAlignment="1">
      <alignment horizontal="center" vertical="center"/>
    </xf>
    <xf numFmtId="0" fontId="3" fillId="0" borderId="37" xfId="1" applyNumberFormat="1" applyFont="1" applyBorder="1" applyAlignment="1">
      <alignment horizontal="center" vertical="center"/>
    </xf>
    <xf numFmtId="0" fontId="3" fillId="0" borderId="10" xfId="1" applyNumberFormat="1" applyFont="1" applyBorder="1" applyAlignment="1">
      <alignment horizontal="center" vertical="center"/>
    </xf>
    <xf numFmtId="41" fontId="3" fillId="0" borderId="10" xfId="2" applyNumberFormat="1" applyFont="1" applyBorder="1" applyAlignment="1">
      <alignment horizontal="center" vertical="center"/>
    </xf>
    <xf numFmtId="41" fontId="3" fillId="0" borderId="32" xfId="2" applyNumberFormat="1" applyFont="1" applyBorder="1" applyAlignment="1">
      <alignment horizontal="center" vertical="center"/>
    </xf>
    <xf numFmtId="41" fontId="3" fillId="0" borderId="0" xfId="2" applyNumberFormat="1" applyFont="1" applyAlignment="1">
      <alignment horizontal="center" vertical="center"/>
    </xf>
    <xf numFmtId="41" fontId="3" fillId="0" borderId="34" xfId="2" applyNumberFormat="1" applyFont="1" applyBorder="1" applyAlignment="1">
      <alignment horizontal="center" vertical="center"/>
    </xf>
    <xf numFmtId="0" fontId="3" fillId="0" borderId="22" xfId="1" applyNumberFormat="1" applyFont="1" applyBorder="1" applyAlignment="1">
      <alignment horizontal="center" vertical="center"/>
    </xf>
    <xf numFmtId="0" fontId="6" fillId="0" borderId="39" xfId="1" applyNumberFormat="1" applyFont="1" applyBorder="1" applyAlignment="1">
      <alignment vertical="center"/>
    </xf>
    <xf numFmtId="0" fontId="6" fillId="0" borderId="12" xfId="1" applyNumberFormat="1" applyFont="1" applyBorder="1" applyAlignment="1">
      <alignment vertical="center"/>
    </xf>
    <xf numFmtId="0" fontId="5" fillId="0" borderId="6" xfId="0" quotePrefix="1" applyNumberFormat="1" applyFont="1" applyBorder="1" applyAlignment="1">
      <alignment horizontal="center" vertical="center"/>
    </xf>
    <xf numFmtId="0" fontId="5" fillId="0" borderId="6" xfId="0" quotePrefix="1" applyNumberFormat="1" applyFont="1" applyBorder="1" applyAlignment="1">
      <alignment horizontal="center" vertical="center" wrapText="1"/>
    </xf>
    <xf numFmtId="0" fontId="0" fillId="0" borderId="0" xfId="0" quotePrefix="1" applyNumberFormat="1" applyAlignment="1">
      <alignment vertical="center"/>
    </xf>
    <xf numFmtId="0" fontId="15" fillId="0" borderId="6" xfId="0" applyNumberFormat="1" applyFont="1" applyBorder="1" applyAlignment="1">
      <alignment vertical="center" wrapText="1"/>
    </xf>
  </cellXfs>
  <cellStyles count="8">
    <cellStyle name="쉼표 [0]" xfId="6" builtinId="6"/>
    <cellStyle name="쉼표 [0] 2" xfId="2" xr:uid="{00000000-0005-0000-0000-000001000000}"/>
    <cellStyle name="표준" xfId="0" builtinId="0"/>
    <cellStyle name="표준 2" xfId="1" xr:uid="{00000000-0005-0000-0000-000003000000}"/>
    <cellStyle name="표준 3" xfId="3" xr:uid="{00000000-0005-0000-0000-000004000000}"/>
    <cellStyle name="표준 4" xfId="7" xr:uid="{00000000-0005-0000-0000-000005000000}"/>
    <cellStyle name="표준_5억이하갑지" xfId="4" xr:uid="{00000000-0005-0000-0000-000006000000}"/>
    <cellStyle name="표준_Nae-2002" xfId="5" xr:uid="{00000000-0005-0000-0000-00000700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44"/>
  <sheetViews>
    <sheetView tabSelected="1" zoomScale="90" zoomScaleNormal="90" workbookViewId="0">
      <selection activeCell="E8" sqref="E8"/>
    </sheetView>
  </sheetViews>
  <sheetFormatPr defaultColWidth="8.875" defaultRowHeight="13.5" x14ac:dyDescent="0.3"/>
  <cols>
    <col min="1" max="2" width="5.75" style="79" customWidth="1"/>
    <col min="3" max="3" width="18.375" style="79" customWidth="1"/>
    <col min="4" max="4" width="17.25" style="79" customWidth="1"/>
    <col min="5" max="5" width="23.625" style="79" customWidth="1"/>
    <col min="6" max="6" width="17.75" style="79" customWidth="1"/>
    <col min="7" max="7" width="2.75" style="79" customWidth="1"/>
    <col min="8" max="8" width="5.625" style="79" customWidth="1"/>
    <col min="9" max="9" width="5.75" style="79" customWidth="1"/>
    <col min="10" max="10" width="2" style="79" customWidth="1"/>
    <col min="11" max="11" width="2.25" style="79" customWidth="1"/>
    <col min="12" max="12" width="14.625" style="79" customWidth="1"/>
    <col min="13" max="13" width="2.875" style="79" customWidth="1"/>
    <col min="14" max="14" width="1.75" style="79" customWidth="1"/>
    <col min="15" max="15" width="5.125" style="79" customWidth="1"/>
    <col min="16" max="16" width="10.125" style="79" bestFit="1" customWidth="1"/>
    <col min="17" max="17" width="13.625" style="79" customWidth="1"/>
    <col min="18" max="18" width="8.625" style="79"/>
    <col min="19" max="19" width="16.5" style="79" bestFit="1" customWidth="1"/>
    <col min="20" max="256" width="8.625" style="79"/>
    <col min="257" max="258" width="5.75" style="79" customWidth="1"/>
    <col min="259" max="259" width="18.375" style="79" customWidth="1"/>
    <col min="260" max="260" width="17.25" style="79" customWidth="1"/>
    <col min="261" max="261" width="25.125" style="79" customWidth="1"/>
    <col min="262" max="262" width="17.75" style="79" customWidth="1"/>
    <col min="263" max="263" width="2.75" style="79" customWidth="1"/>
    <col min="264" max="264" width="5.625" style="79" customWidth="1"/>
    <col min="265" max="265" width="5.75" style="79" customWidth="1"/>
    <col min="266" max="266" width="2" style="79" customWidth="1"/>
    <col min="267" max="267" width="2.25" style="79" customWidth="1"/>
    <col min="268" max="268" width="14.625" style="79" customWidth="1"/>
    <col min="269" max="269" width="2.875" style="79" customWidth="1"/>
    <col min="270" max="270" width="1.75" style="79" customWidth="1"/>
    <col min="271" max="271" width="5.125" style="79" customWidth="1"/>
    <col min="272" max="272" width="10.125" style="79" bestFit="1" customWidth="1"/>
    <col min="273" max="273" width="13" style="79" bestFit="1" customWidth="1"/>
    <col min="274" max="512" width="8.625" style="79"/>
    <col min="513" max="514" width="5.75" style="79" customWidth="1"/>
    <col min="515" max="515" width="18.375" style="79" customWidth="1"/>
    <col min="516" max="516" width="17.25" style="79" customWidth="1"/>
    <col min="517" max="517" width="25.125" style="79" customWidth="1"/>
    <col min="518" max="518" width="17.75" style="79" customWidth="1"/>
    <col min="519" max="519" width="2.75" style="79" customWidth="1"/>
    <col min="520" max="520" width="5.625" style="79" customWidth="1"/>
    <col min="521" max="521" width="5.75" style="79" customWidth="1"/>
    <col min="522" max="522" width="2" style="79" customWidth="1"/>
    <col min="523" max="523" width="2.25" style="79" customWidth="1"/>
    <col min="524" max="524" width="14.625" style="79" customWidth="1"/>
    <col min="525" max="525" width="2.875" style="79" customWidth="1"/>
    <col min="526" max="526" width="1.75" style="79" customWidth="1"/>
    <col min="527" max="527" width="5.125" style="79" customWidth="1"/>
    <col min="528" max="528" width="10.125" style="79" bestFit="1" customWidth="1"/>
    <col min="529" max="529" width="13" style="79" bestFit="1" customWidth="1"/>
    <col min="530" max="768" width="8.625" style="79"/>
    <col min="769" max="770" width="5.75" style="79" customWidth="1"/>
    <col min="771" max="771" width="18.375" style="79" customWidth="1"/>
    <col min="772" max="772" width="17.25" style="79" customWidth="1"/>
    <col min="773" max="773" width="25.125" style="79" customWidth="1"/>
    <col min="774" max="774" width="17.75" style="79" customWidth="1"/>
    <col min="775" max="775" width="2.75" style="79" customWidth="1"/>
    <col min="776" max="776" width="5.625" style="79" customWidth="1"/>
    <col min="777" max="777" width="5.75" style="79" customWidth="1"/>
    <col min="778" max="778" width="2" style="79" customWidth="1"/>
    <col min="779" max="779" width="2.25" style="79" customWidth="1"/>
    <col min="780" max="780" width="14.625" style="79" customWidth="1"/>
    <col min="781" max="781" width="2.875" style="79" customWidth="1"/>
    <col min="782" max="782" width="1.75" style="79" customWidth="1"/>
    <col min="783" max="783" width="5.125" style="79" customWidth="1"/>
    <col min="784" max="784" width="10.125" style="79" bestFit="1" customWidth="1"/>
    <col min="785" max="785" width="13" style="79" bestFit="1" customWidth="1"/>
    <col min="786" max="1024" width="8.625" style="79"/>
    <col min="1025" max="1026" width="5.75" style="79" customWidth="1"/>
    <col min="1027" max="1027" width="18.375" style="79" customWidth="1"/>
    <col min="1028" max="1028" width="17.25" style="79" customWidth="1"/>
    <col min="1029" max="1029" width="25.125" style="79" customWidth="1"/>
    <col min="1030" max="1030" width="17.75" style="79" customWidth="1"/>
    <col min="1031" max="1031" width="2.75" style="79" customWidth="1"/>
    <col min="1032" max="1032" width="5.625" style="79" customWidth="1"/>
    <col min="1033" max="1033" width="5.75" style="79" customWidth="1"/>
    <col min="1034" max="1034" width="2" style="79" customWidth="1"/>
    <col min="1035" max="1035" width="2.25" style="79" customWidth="1"/>
    <col min="1036" max="1036" width="14.625" style="79" customWidth="1"/>
    <col min="1037" max="1037" width="2.875" style="79" customWidth="1"/>
    <col min="1038" max="1038" width="1.75" style="79" customWidth="1"/>
    <col min="1039" max="1039" width="5.125" style="79" customWidth="1"/>
    <col min="1040" max="1040" width="10.125" style="79" bestFit="1" customWidth="1"/>
    <col min="1041" max="1041" width="13" style="79" bestFit="1" customWidth="1"/>
    <col min="1042" max="1280" width="8.625" style="79"/>
    <col min="1281" max="1282" width="5.75" style="79" customWidth="1"/>
    <col min="1283" max="1283" width="18.375" style="79" customWidth="1"/>
    <col min="1284" max="1284" width="17.25" style="79" customWidth="1"/>
    <col min="1285" max="1285" width="25.125" style="79" customWidth="1"/>
    <col min="1286" max="1286" width="17.75" style="79" customWidth="1"/>
    <col min="1287" max="1287" width="2.75" style="79" customWidth="1"/>
    <col min="1288" max="1288" width="5.625" style="79" customWidth="1"/>
    <col min="1289" max="1289" width="5.75" style="79" customWidth="1"/>
    <col min="1290" max="1290" width="2" style="79" customWidth="1"/>
    <col min="1291" max="1291" width="2.25" style="79" customWidth="1"/>
    <col min="1292" max="1292" width="14.625" style="79" customWidth="1"/>
    <col min="1293" max="1293" width="2.875" style="79" customWidth="1"/>
    <col min="1294" max="1294" width="1.75" style="79" customWidth="1"/>
    <col min="1295" max="1295" width="5.125" style="79" customWidth="1"/>
    <col min="1296" max="1296" width="10.125" style="79" bestFit="1" customWidth="1"/>
    <col min="1297" max="1297" width="13" style="79" bestFit="1" customWidth="1"/>
    <col min="1298" max="1536" width="8.625" style="79"/>
    <col min="1537" max="1538" width="5.75" style="79" customWidth="1"/>
    <col min="1539" max="1539" width="18.375" style="79" customWidth="1"/>
    <col min="1540" max="1540" width="17.25" style="79" customWidth="1"/>
    <col min="1541" max="1541" width="25.125" style="79" customWidth="1"/>
    <col min="1542" max="1542" width="17.75" style="79" customWidth="1"/>
    <col min="1543" max="1543" width="2.75" style="79" customWidth="1"/>
    <col min="1544" max="1544" width="5.625" style="79" customWidth="1"/>
    <col min="1545" max="1545" width="5.75" style="79" customWidth="1"/>
    <col min="1546" max="1546" width="2" style="79" customWidth="1"/>
    <col min="1547" max="1547" width="2.25" style="79" customWidth="1"/>
    <col min="1548" max="1548" width="14.625" style="79" customWidth="1"/>
    <col min="1549" max="1549" width="2.875" style="79" customWidth="1"/>
    <col min="1550" max="1550" width="1.75" style="79" customWidth="1"/>
    <col min="1551" max="1551" width="5.125" style="79" customWidth="1"/>
    <col min="1552" max="1552" width="10.125" style="79" bestFit="1" customWidth="1"/>
    <col min="1553" max="1553" width="13" style="79" bestFit="1" customWidth="1"/>
    <col min="1554" max="1792" width="8.625" style="79"/>
    <col min="1793" max="1794" width="5.75" style="79" customWidth="1"/>
    <col min="1795" max="1795" width="18.375" style="79" customWidth="1"/>
    <col min="1796" max="1796" width="17.25" style="79" customWidth="1"/>
    <col min="1797" max="1797" width="25.125" style="79" customWidth="1"/>
    <col min="1798" max="1798" width="17.75" style="79" customWidth="1"/>
    <col min="1799" max="1799" width="2.75" style="79" customWidth="1"/>
    <col min="1800" max="1800" width="5.625" style="79" customWidth="1"/>
    <col min="1801" max="1801" width="5.75" style="79" customWidth="1"/>
    <col min="1802" max="1802" width="2" style="79" customWidth="1"/>
    <col min="1803" max="1803" width="2.25" style="79" customWidth="1"/>
    <col min="1804" max="1804" width="14.625" style="79" customWidth="1"/>
    <col min="1805" max="1805" width="2.875" style="79" customWidth="1"/>
    <col min="1806" max="1806" width="1.75" style="79" customWidth="1"/>
    <col min="1807" max="1807" width="5.125" style="79" customWidth="1"/>
    <col min="1808" max="1808" width="10.125" style="79" bestFit="1" customWidth="1"/>
    <col min="1809" max="1809" width="13" style="79" bestFit="1" customWidth="1"/>
    <col min="1810" max="2048" width="8.625" style="79"/>
    <col min="2049" max="2050" width="5.75" style="79" customWidth="1"/>
    <col min="2051" max="2051" width="18.375" style="79" customWidth="1"/>
    <col min="2052" max="2052" width="17.25" style="79" customWidth="1"/>
    <col min="2053" max="2053" width="25.125" style="79" customWidth="1"/>
    <col min="2054" max="2054" width="17.75" style="79" customWidth="1"/>
    <col min="2055" max="2055" width="2.75" style="79" customWidth="1"/>
    <col min="2056" max="2056" width="5.625" style="79" customWidth="1"/>
    <col min="2057" max="2057" width="5.75" style="79" customWidth="1"/>
    <col min="2058" max="2058" width="2" style="79" customWidth="1"/>
    <col min="2059" max="2059" width="2.25" style="79" customWidth="1"/>
    <col min="2060" max="2060" width="14.625" style="79" customWidth="1"/>
    <col min="2061" max="2061" width="2.875" style="79" customWidth="1"/>
    <col min="2062" max="2062" width="1.75" style="79" customWidth="1"/>
    <col min="2063" max="2063" width="5.125" style="79" customWidth="1"/>
    <col min="2064" max="2064" width="10.125" style="79" bestFit="1" customWidth="1"/>
    <col min="2065" max="2065" width="13" style="79" bestFit="1" customWidth="1"/>
    <col min="2066" max="2304" width="8.625" style="79"/>
    <col min="2305" max="2306" width="5.75" style="79" customWidth="1"/>
    <col min="2307" max="2307" width="18.375" style="79" customWidth="1"/>
    <col min="2308" max="2308" width="17.25" style="79" customWidth="1"/>
    <col min="2309" max="2309" width="25.125" style="79" customWidth="1"/>
    <col min="2310" max="2310" width="17.75" style="79" customWidth="1"/>
    <col min="2311" max="2311" width="2.75" style="79" customWidth="1"/>
    <col min="2312" max="2312" width="5.625" style="79" customWidth="1"/>
    <col min="2313" max="2313" width="5.75" style="79" customWidth="1"/>
    <col min="2314" max="2314" width="2" style="79" customWidth="1"/>
    <col min="2315" max="2315" width="2.25" style="79" customWidth="1"/>
    <col min="2316" max="2316" width="14.625" style="79" customWidth="1"/>
    <col min="2317" max="2317" width="2.875" style="79" customWidth="1"/>
    <col min="2318" max="2318" width="1.75" style="79" customWidth="1"/>
    <col min="2319" max="2319" width="5.125" style="79" customWidth="1"/>
    <col min="2320" max="2320" width="10.125" style="79" bestFit="1" customWidth="1"/>
    <col min="2321" max="2321" width="13" style="79" bestFit="1" customWidth="1"/>
    <col min="2322" max="2560" width="8.625" style="79"/>
    <col min="2561" max="2562" width="5.75" style="79" customWidth="1"/>
    <col min="2563" max="2563" width="18.375" style="79" customWidth="1"/>
    <col min="2564" max="2564" width="17.25" style="79" customWidth="1"/>
    <col min="2565" max="2565" width="25.125" style="79" customWidth="1"/>
    <col min="2566" max="2566" width="17.75" style="79" customWidth="1"/>
    <col min="2567" max="2567" width="2.75" style="79" customWidth="1"/>
    <col min="2568" max="2568" width="5.625" style="79" customWidth="1"/>
    <col min="2569" max="2569" width="5.75" style="79" customWidth="1"/>
    <col min="2570" max="2570" width="2" style="79" customWidth="1"/>
    <col min="2571" max="2571" width="2.25" style="79" customWidth="1"/>
    <col min="2572" max="2572" width="14.625" style="79" customWidth="1"/>
    <col min="2573" max="2573" width="2.875" style="79" customWidth="1"/>
    <col min="2574" max="2574" width="1.75" style="79" customWidth="1"/>
    <col min="2575" max="2575" width="5.125" style="79" customWidth="1"/>
    <col min="2576" max="2576" width="10.125" style="79" bestFit="1" customWidth="1"/>
    <col min="2577" max="2577" width="13" style="79" bestFit="1" customWidth="1"/>
    <col min="2578" max="2816" width="8.625" style="79"/>
    <col min="2817" max="2818" width="5.75" style="79" customWidth="1"/>
    <col min="2819" max="2819" width="18.375" style="79" customWidth="1"/>
    <col min="2820" max="2820" width="17.25" style="79" customWidth="1"/>
    <col min="2821" max="2821" width="25.125" style="79" customWidth="1"/>
    <col min="2822" max="2822" width="17.75" style="79" customWidth="1"/>
    <col min="2823" max="2823" width="2.75" style="79" customWidth="1"/>
    <col min="2824" max="2824" width="5.625" style="79" customWidth="1"/>
    <col min="2825" max="2825" width="5.75" style="79" customWidth="1"/>
    <col min="2826" max="2826" width="2" style="79" customWidth="1"/>
    <col min="2827" max="2827" width="2.25" style="79" customWidth="1"/>
    <col min="2828" max="2828" width="14.625" style="79" customWidth="1"/>
    <col min="2829" max="2829" width="2.875" style="79" customWidth="1"/>
    <col min="2830" max="2830" width="1.75" style="79" customWidth="1"/>
    <col min="2831" max="2831" width="5.125" style="79" customWidth="1"/>
    <col min="2832" max="2832" width="10.125" style="79" bestFit="1" customWidth="1"/>
    <col min="2833" max="2833" width="13" style="79" bestFit="1" customWidth="1"/>
    <col min="2834" max="3072" width="8.625" style="79"/>
    <col min="3073" max="3074" width="5.75" style="79" customWidth="1"/>
    <col min="3075" max="3075" width="18.375" style="79" customWidth="1"/>
    <col min="3076" max="3076" width="17.25" style="79" customWidth="1"/>
    <col min="3077" max="3077" width="25.125" style="79" customWidth="1"/>
    <col min="3078" max="3078" width="17.75" style="79" customWidth="1"/>
    <col min="3079" max="3079" width="2.75" style="79" customWidth="1"/>
    <col min="3080" max="3080" width="5.625" style="79" customWidth="1"/>
    <col min="3081" max="3081" width="5.75" style="79" customWidth="1"/>
    <col min="3082" max="3082" width="2" style="79" customWidth="1"/>
    <col min="3083" max="3083" width="2.25" style="79" customWidth="1"/>
    <col min="3084" max="3084" width="14.625" style="79" customWidth="1"/>
    <col min="3085" max="3085" width="2.875" style="79" customWidth="1"/>
    <col min="3086" max="3086" width="1.75" style="79" customWidth="1"/>
    <col min="3087" max="3087" width="5.125" style="79" customWidth="1"/>
    <col min="3088" max="3088" width="10.125" style="79" bestFit="1" customWidth="1"/>
    <col min="3089" max="3089" width="13" style="79" bestFit="1" customWidth="1"/>
    <col min="3090" max="3328" width="8.625" style="79"/>
    <col min="3329" max="3330" width="5.75" style="79" customWidth="1"/>
    <col min="3331" max="3331" width="18.375" style="79" customWidth="1"/>
    <col min="3332" max="3332" width="17.25" style="79" customWidth="1"/>
    <col min="3333" max="3333" width="25.125" style="79" customWidth="1"/>
    <col min="3334" max="3334" width="17.75" style="79" customWidth="1"/>
    <col min="3335" max="3335" width="2.75" style="79" customWidth="1"/>
    <col min="3336" max="3336" width="5.625" style="79" customWidth="1"/>
    <col min="3337" max="3337" width="5.75" style="79" customWidth="1"/>
    <col min="3338" max="3338" width="2" style="79" customWidth="1"/>
    <col min="3339" max="3339" width="2.25" style="79" customWidth="1"/>
    <col min="3340" max="3340" width="14.625" style="79" customWidth="1"/>
    <col min="3341" max="3341" width="2.875" style="79" customWidth="1"/>
    <col min="3342" max="3342" width="1.75" style="79" customWidth="1"/>
    <col min="3343" max="3343" width="5.125" style="79" customWidth="1"/>
    <col min="3344" max="3344" width="10.125" style="79" bestFit="1" customWidth="1"/>
    <col min="3345" max="3345" width="13" style="79" bestFit="1" customWidth="1"/>
    <col min="3346" max="3584" width="8.625" style="79"/>
    <col min="3585" max="3586" width="5.75" style="79" customWidth="1"/>
    <col min="3587" max="3587" width="18.375" style="79" customWidth="1"/>
    <col min="3588" max="3588" width="17.25" style="79" customWidth="1"/>
    <col min="3589" max="3589" width="25.125" style="79" customWidth="1"/>
    <col min="3590" max="3590" width="17.75" style="79" customWidth="1"/>
    <col min="3591" max="3591" width="2.75" style="79" customWidth="1"/>
    <col min="3592" max="3592" width="5.625" style="79" customWidth="1"/>
    <col min="3593" max="3593" width="5.75" style="79" customWidth="1"/>
    <col min="3594" max="3594" width="2" style="79" customWidth="1"/>
    <col min="3595" max="3595" width="2.25" style="79" customWidth="1"/>
    <col min="3596" max="3596" width="14.625" style="79" customWidth="1"/>
    <col min="3597" max="3597" width="2.875" style="79" customWidth="1"/>
    <col min="3598" max="3598" width="1.75" style="79" customWidth="1"/>
    <col min="3599" max="3599" width="5.125" style="79" customWidth="1"/>
    <col min="3600" max="3600" width="10.125" style="79" bestFit="1" customWidth="1"/>
    <col min="3601" max="3601" width="13" style="79" bestFit="1" customWidth="1"/>
    <col min="3602" max="3840" width="8.625" style="79"/>
    <col min="3841" max="3842" width="5.75" style="79" customWidth="1"/>
    <col min="3843" max="3843" width="18.375" style="79" customWidth="1"/>
    <col min="3844" max="3844" width="17.25" style="79" customWidth="1"/>
    <col min="3845" max="3845" width="25.125" style="79" customWidth="1"/>
    <col min="3846" max="3846" width="17.75" style="79" customWidth="1"/>
    <col min="3847" max="3847" width="2.75" style="79" customWidth="1"/>
    <col min="3848" max="3848" width="5.625" style="79" customWidth="1"/>
    <col min="3849" max="3849" width="5.75" style="79" customWidth="1"/>
    <col min="3850" max="3850" width="2" style="79" customWidth="1"/>
    <col min="3851" max="3851" width="2.25" style="79" customWidth="1"/>
    <col min="3852" max="3852" width="14.625" style="79" customWidth="1"/>
    <col min="3853" max="3853" width="2.875" style="79" customWidth="1"/>
    <col min="3854" max="3854" width="1.75" style="79" customWidth="1"/>
    <col min="3855" max="3855" width="5.125" style="79" customWidth="1"/>
    <col min="3856" max="3856" width="10.125" style="79" bestFit="1" customWidth="1"/>
    <col min="3857" max="3857" width="13" style="79" bestFit="1" customWidth="1"/>
    <col min="3858" max="4096" width="8.625" style="79"/>
    <col min="4097" max="4098" width="5.75" style="79" customWidth="1"/>
    <col min="4099" max="4099" width="18.375" style="79" customWidth="1"/>
    <col min="4100" max="4100" width="17.25" style="79" customWidth="1"/>
    <col min="4101" max="4101" width="25.125" style="79" customWidth="1"/>
    <col min="4102" max="4102" width="17.75" style="79" customWidth="1"/>
    <col min="4103" max="4103" width="2.75" style="79" customWidth="1"/>
    <col min="4104" max="4104" width="5.625" style="79" customWidth="1"/>
    <col min="4105" max="4105" width="5.75" style="79" customWidth="1"/>
    <col min="4106" max="4106" width="2" style="79" customWidth="1"/>
    <col min="4107" max="4107" width="2.25" style="79" customWidth="1"/>
    <col min="4108" max="4108" width="14.625" style="79" customWidth="1"/>
    <col min="4109" max="4109" width="2.875" style="79" customWidth="1"/>
    <col min="4110" max="4110" width="1.75" style="79" customWidth="1"/>
    <col min="4111" max="4111" width="5.125" style="79" customWidth="1"/>
    <col min="4112" max="4112" width="10.125" style="79" bestFit="1" customWidth="1"/>
    <col min="4113" max="4113" width="13" style="79" bestFit="1" customWidth="1"/>
    <col min="4114" max="4352" width="8.625" style="79"/>
    <col min="4353" max="4354" width="5.75" style="79" customWidth="1"/>
    <col min="4355" max="4355" width="18.375" style="79" customWidth="1"/>
    <col min="4356" max="4356" width="17.25" style="79" customWidth="1"/>
    <col min="4357" max="4357" width="25.125" style="79" customWidth="1"/>
    <col min="4358" max="4358" width="17.75" style="79" customWidth="1"/>
    <col min="4359" max="4359" width="2.75" style="79" customWidth="1"/>
    <col min="4360" max="4360" width="5.625" style="79" customWidth="1"/>
    <col min="4361" max="4361" width="5.75" style="79" customWidth="1"/>
    <col min="4362" max="4362" width="2" style="79" customWidth="1"/>
    <col min="4363" max="4363" width="2.25" style="79" customWidth="1"/>
    <col min="4364" max="4364" width="14.625" style="79" customWidth="1"/>
    <col min="4365" max="4365" width="2.875" style="79" customWidth="1"/>
    <col min="4366" max="4366" width="1.75" style="79" customWidth="1"/>
    <col min="4367" max="4367" width="5.125" style="79" customWidth="1"/>
    <col min="4368" max="4368" width="10.125" style="79" bestFit="1" customWidth="1"/>
    <col min="4369" max="4369" width="13" style="79" bestFit="1" customWidth="1"/>
    <col min="4370" max="4608" width="8.625" style="79"/>
    <col min="4609" max="4610" width="5.75" style="79" customWidth="1"/>
    <col min="4611" max="4611" width="18.375" style="79" customWidth="1"/>
    <col min="4612" max="4612" width="17.25" style="79" customWidth="1"/>
    <col min="4613" max="4613" width="25.125" style="79" customWidth="1"/>
    <col min="4614" max="4614" width="17.75" style="79" customWidth="1"/>
    <col min="4615" max="4615" width="2.75" style="79" customWidth="1"/>
    <col min="4616" max="4616" width="5.625" style="79" customWidth="1"/>
    <col min="4617" max="4617" width="5.75" style="79" customWidth="1"/>
    <col min="4618" max="4618" width="2" style="79" customWidth="1"/>
    <col min="4619" max="4619" width="2.25" style="79" customWidth="1"/>
    <col min="4620" max="4620" width="14.625" style="79" customWidth="1"/>
    <col min="4621" max="4621" width="2.875" style="79" customWidth="1"/>
    <col min="4622" max="4622" width="1.75" style="79" customWidth="1"/>
    <col min="4623" max="4623" width="5.125" style="79" customWidth="1"/>
    <col min="4624" max="4624" width="10.125" style="79" bestFit="1" customWidth="1"/>
    <col min="4625" max="4625" width="13" style="79" bestFit="1" customWidth="1"/>
    <col min="4626" max="4864" width="8.625" style="79"/>
    <col min="4865" max="4866" width="5.75" style="79" customWidth="1"/>
    <col min="4867" max="4867" width="18.375" style="79" customWidth="1"/>
    <col min="4868" max="4868" width="17.25" style="79" customWidth="1"/>
    <col min="4869" max="4869" width="25.125" style="79" customWidth="1"/>
    <col min="4870" max="4870" width="17.75" style="79" customWidth="1"/>
    <col min="4871" max="4871" width="2.75" style="79" customWidth="1"/>
    <col min="4872" max="4872" width="5.625" style="79" customWidth="1"/>
    <col min="4873" max="4873" width="5.75" style="79" customWidth="1"/>
    <col min="4874" max="4874" width="2" style="79" customWidth="1"/>
    <col min="4875" max="4875" width="2.25" style="79" customWidth="1"/>
    <col min="4876" max="4876" width="14.625" style="79" customWidth="1"/>
    <col min="4877" max="4877" width="2.875" style="79" customWidth="1"/>
    <col min="4878" max="4878" width="1.75" style="79" customWidth="1"/>
    <col min="4879" max="4879" width="5.125" style="79" customWidth="1"/>
    <col min="4880" max="4880" width="10.125" style="79" bestFit="1" customWidth="1"/>
    <col min="4881" max="4881" width="13" style="79" bestFit="1" customWidth="1"/>
    <col min="4882" max="5120" width="8.625" style="79"/>
    <col min="5121" max="5122" width="5.75" style="79" customWidth="1"/>
    <col min="5123" max="5123" width="18.375" style="79" customWidth="1"/>
    <col min="5124" max="5124" width="17.25" style="79" customWidth="1"/>
    <col min="5125" max="5125" width="25.125" style="79" customWidth="1"/>
    <col min="5126" max="5126" width="17.75" style="79" customWidth="1"/>
    <col min="5127" max="5127" width="2.75" style="79" customWidth="1"/>
    <col min="5128" max="5128" width="5.625" style="79" customWidth="1"/>
    <col min="5129" max="5129" width="5.75" style="79" customWidth="1"/>
    <col min="5130" max="5130" width="2" style="79" customWidth="1"/>
    <col min="5131" max="5131" width="2.25" style="79" customWidth="1"/>
    <col min="5132" max="5132" width="14.625" style="79" customWidth="1"/>
    <col min="5133" max="5133" width="2.875" style="79" customWidth="1"/>
    <col min="5134" max="5134" width="1.75" style="79" customWidth="1"/>
    <col min="5135" max="5135" width="5.125" style="79" customWidth="1"/>
    <col min="5136" max="5136" width="10.125" style="79" bestFit="1" customWidth="1"/>
    <col min="5137" max="5137" width="13" style="79" bestFit="1" customWidth="1"/>
    <col min="5138" max="5376" width="8.625" style="79"/>
    <col min="5377" max="5378" width="5.75" style="79" customWidth="1"/>
    <col min="5379" max="5379" width="18.375" style="79" customWidth="1"/>
    <col min="5380" max="5380" width="17.25" style="79" customWidth="1"/>
    <col min="5381" max="5381" width="25.125" style="79" customWidth="1"/>
    <col min="5382" max="5382" width="17.75" style="79" customWidth="1"/>
    <col min="5383" max="5383" width="2.75" style="79" customWidth="1"/>
    <col min="5384" max="5384" width="5.625" style="79" customWidth="1"/>
    <col min="5385" max="5385" width="5.75" style="79" customWidth="1"/>
    <col min="5386" max="5386" width="2" style="79" customWidth="1"/>
    <col min="5387" max="5387" width="2.25" style="79" customWidth="1"/>
    <col min="5388" max="5388" width="14.625" style="79" customWidth="1"/>
    <col min="5389" max="5389" width="2.875" style="79" customWidth="1"/>
    <col min="5390" max="5390" width="1.75" style="79" customWidth="1"/>
    <col min="5391" max="5391" width="5.125" style="79" customWidth="1"/>
    <col min="5392" max="5392" width="10.125" style="79" bestFit="1" customWidth="1"/>
    <col min="5393" max="5393" width="13" style="79" bestFit="1" customWidth="1"/>
    <col min="5394" max="5632" width="8.625" style="79"/>
    <col min="5633" max="5634" width="5.75" style="79" customWidth="1"/>
    <col min="5635" max="5635" width="18.375" style="79" customWidth="1"/>
    <col min="5636" max="5636" width="17.25" style="79" customWidth="1"/>
    <col min="5637" max="5637" width="25.125" style="79" customWidth="1"/>
    <col min="5638" max="5638" width="17.75" style="79" customWidth="1"/>
    <col min="5639" max="5639" width="2.75" style="79" customWidth="1"/>
    <col min="5640" max="5640" width="5.625" style="79" customWidth="1"/>
    <col min="5641" max="5641" width="5.75" style="79" customWidth="1"/>
    <col min="5642" max="5642" width="2" style="79" customWidth="1"/>
    <col min="5643" max="5643" width="2.25" style="79" customWidth="1"/>
    <col min="5644" max="5644" width="14.625" style="79" customWidth="1"/>
    <col min="5645" max="5645" width="2.875" style="79" customWidth="1"/>
    <col min="5646" max="5646" width="1.75" style="79" customWidth="1"/>
    <col min="5647" max="5647" width="5.125" style="79" customWidth="1"/>
    <col min="5648" max="5648" width="10.125" style="79" bestFit="1" customWidth="1"/>
    <col min="5649" max="5649" width="13" style="79" bestFit="1" customWidth="1"/>
    <col min="5650" max="5888" width="8.625" style="79"/>
    <col min="5889" max="5890" width="5.75" style="79" customWidth="1"/>
    <col min="5891" max="5891" width="18.375" style="79" customWidth="1"/>
    <col min="5892" max="5892" width="17.25" style="79" customWidth="1"/>
    <col min="5893" max="5893" width="25.125" style="79" customWidth="1"/>
    <col min="5894" max="5894" width="17.75" style="79" customWidth="1"/>
    <col min="5895" max="5895" width="2.75" style="79" customWidth="1"/>
    <col min="5896" max="5896" width="5.625" style="79" customWidth="1"/>
    <col min="5897" max="5897" width="5.75" style="79" customWidth="1"/>
    <col min="5898" max="5898" width="2" style="79" customWidth="1"/>
    <col min="5899" max="5899" width="2.25" style="79" customWidth="1"/>
    <col min="5900" max="5900" width="14.625" style="79" customWidth="1"/>
    <col min="5901" max="5901" width="2.875" style="79" customWidth="1"/>
    <col min="5902" max="5902" width="1.75" style="79" customWidth="1"/>
    <col min="5903" max="5903" width="5.125" style="79" customWidth="1"/>
    <col min="5904" max="5904" width="10.125" style="79" bestFit="1" customWidth="1"/>
    <col min="5905" max="5905" width="13" style="79" bestFit="1" customWidth="1"/>
    <col min="5906" max="6144" width="8.625" style="79"/>
    <col min="6145" max="6146" width="5.75" style="79" customWidth="1"/>
    <col min="6147" max="6147" width="18.375" style="79" customWidth="1"/>
    <col min="6148" max="6148" width="17.25" style="79" customWidth="1"/>
    <col min="6149" max="6149" width="25.125" style="79" customWidth="1"/>
    <col min="6150" max="6150" width="17.75" style="79" customWidth="1"/>
    <col min="6151" max="6151" width="2.75" style="79" customWidth="1"/>
    <col min="6152" max="6152" width="5.625" style="79" customWidth="1"/>
    <col min="6153" max="6153" width="5.75" style="79" customWidth="1"/>
    <col min="6154" max="6154" width="2" style="79" customWidth="1"/>
    <col min="6155" max="6155" width="2.25" style="79" customWidth="1"/>
    <col min="6156" max="6156" width="14.625" style="79" customWidth="1"/>
    <col min="6157" max="6157" width="2.875" style="79" customWidth="1"/>
    <col min="6158" max="6158" width="1.75" style="79" customWidth="1"/>
    <col min="6159" max="6159" width="5.125" style="79" customWidth="1"/>
    <col min="6160" max="6160" width="10.125" style="79" bestFit="1" customWidth="1"/>
    <col min="6161" max="6161" width="13" style="79" bestFit="1" customWidth="1"/>
    <col min="6162" max="6400" width="8.625" style="79"/>
    <col min="6401" max="6402" width="5.75" style="79" customWidth="1"/>
    <col min="6403" max="6403" width="18.375" style="79" customWidth="1"/>
    <col min="6404" max="6404" width="17.25" style="79" customWidth="1"/>
    <col min="6405" max="6405" width="25.125" style="79" customWidth="1"/>
    <col min="6406" max="6406" width="17.75" style="79" customWidth="1"/>
    <col min="6407" max="6407" width="2.75" style="79" customWidth="1"/>
    <col min="6408" max="6408" width="5.625" style="79" customWidth="1"/>
    <col min="6409" max="6409" width="5.75" style="79" customWidth="1"/>
    <col min="6410" max="6410" width="2" style="79" customWidth="1"/>
    <col min="6411" max="6411" width="2.25" style="79" customWidth="1"/>
    <col min="6412" max="6412" width="14.625" style="79" customWidth="1"/>
    <col min="6413" max="6413" width="2.875" style="79" customWidth="1"/>
    <col min="6414" max="6414" width="1.75" style="79" customWidth="1"/>
    <col min="6415" max="6415" width="5.125" style="79" customWidth="1"/>
    <col min="6416" max="6416" width="10.125" style="79" bestFit="1" customWidth="1"/>
    <col min="6417" max="6417" width="13" style="79" bestFit="1" customWidth="1"/>
    <col min="6418" max="6656" width="8.625" style="79"/>
    <col min="6657" max="6658" width="5.75" style="79" customWidth="1"/>
    <col min="6659" max="6659" width="18.375" style="79" customWidth="1"/>
    <col min="6660" max="6660" width="17.25" style="79" customWidth="1"/>
    <col min="6661" max="6661" width="25.125" style="79" customWidth="1"/>
    <col min="6662" max="6662" width="17.75" style="79" customWidth="1"/>
    <col min="6663" max="6663" width="2.75" style="79" customWidth="1"/>
    <col min="6664" max="6664" width="5.625" style="79" customWidth="1"/>
    <col min="6665" max="6665" width="5.75" style="79" customWidth="1"/>
    <col min="6666" max="6666" width="2" style="79" customWidth="1"/>
    <col min="6667" max="6667" width="2.25" style="79" customWidth="1"/>
    <col min="6668" max="6668" width="14.625" style="79" customWidth="1"/>
    <col min="6669" max="6669" width="2.875" style="79" customWidth="1"/>
    <col min="6670" max="6670" width="1.75" style="79" customWidth="1"/>
    <col min="6671" max="6671" width="5.125" style="79" customWidth="1"/>
    <col min="6672" max="6672" width="10.125" style="79" bestFit="1" customWidth="1"/>
    <col min="6673" max="6673" width="13" style="79" bestFit="1" customWidth="1"/>
    <col min="6674" max="6912" width="8.625" style="79"/>
    <col min="6913" max="6914" width="5.75" style="79" customWidth="1"/>
    <col min="6915" max="6915" width="18.375" style="79" customWidth="1"/>
    <col min="6916" max="6916" width="17.25" style="79" customWidth="1"/>
    <col min="6917" max="6917" width="25.125" style="79" customWidth="1"/>
    <col min="6918" max="6918" width="17.75" style="79" customWidth="1"/>
    <col min="6919" max="6919" width="2.75" style="79" customWidth="1"/>
    <col min="6920" max="6920" width="5.625" style="79" customWidth="1"/>
    <col min="6921" max="6921" width="5.75" style="79" customWidth="1"/>
    <col min="6922" max="6922" width="2" style="79" customWidth="1"/>
    <col min="6923" max="6923" width="2.25" style="79" customWidth="1"/>
    <col min="6924" max="6924" width="14.625" style="79" customWidth="1"/>
    <col min="6925" max="6925" width="2.875" style="79" customWidth="1"/>
    <col min="6926" max="6926" width="1.75" style="79" customWidth="1"/>
    <col min="6927" max="6927" width="5.125" style="79" customWidth="1"/>
    <col min="6928" max="6928" width="10.125" style="79" bestFit="1" customWidth="1"/>
    <col min="6929" max="6929" width="13" style="79" bestFit="1" customWidth="1"/>
    <col min="6930" max="7168" width="8.625" style="79"/>
    <col min="7169" max="7170" width="5.75" style="79" customWidth="1"/>
    <col min="7171" max="7171" width="18.375" style="79" customWidth="1"/>
    <col min="7172" max="7172" width="17.25" style="79" customWidth="1"/>
    <col min="7173" max="7173" width="25.125" style="79" customWidth="1"/>
    <col min="7174" max="7174" width="17.75" style="79" customWidth="1"/>
    <col min="7175" max="7175" width="2.75" style="79" customWidth="1"/>
    <col min="7176" max="7176" width="5.625" style="79" customWidth="1"/>
    <col min="7177" max="7177" width="5.75" style="79" customWidth="1"/>
    <col min="7178" max="7178" width="2" style="79" customWidth="1"/>
    <col min="7179" max="7179" width="2.25" style="79" customWidth="1"/>
    <col min="7180" max="7180" width="14.625" style="79" customWidth="1"/>
    <col min="7181" max="7181" width="2.875" style="79" customWidth="1"/>
    <col min="7182" max="7182" width="1.75" style="79" customWidth="1"/>
    <col min="7183" max="7183" width="5.125" style="79" customWidth="1"/>
    <col min="7184" max="7184" width="10.125" style="79" bestFit="1" customWidth="1"/>
    <col min="7185" max="7185" width="13" style="79" bestFit="1" customWidth="1"/>
    <col min="7186" max="7424" width="8.625" style="79"/>
    <col min="7425" max="7426" width="5.75" style="79" customWidth="1"/>
    <col min="7427" max="7427" width="18.375" style="79" customWidth="1"/>
    <col min="7428" max="7428" width="17.25" style="79" customWidth="1"/>
    <col min="7429" max="7429" width="25.125" style="79" customWidth="1"/>
    <col min="7430" max="7430" width="17.75" style="79" customWidth="1"/>
    <col min="7431" max="7431" width="2.75" style="79" customWidth="1"/>
    <col min="7432" max="7432" width="5.625" style="79" customWidth="1"/>
    <col min="7433" max="7433" width="5.75" style="79" customWidth="1"/>
    <col min="7434" max="7434" width="2" style="79" customWidth="1"/>
    <col min="7435" max="7435" width="2.25" style="79" customWidth="1"/>
    <col min="7436" max="7436" width="14.625" style="79" customWidth="1"/>
    <col min="7437" max="7437" width="2.875" style="79" customWidth="1"/>
    <col min="7438" max="7438" width="1.75" style="79" customWidth="1"/>
    <col min="7439" max="7439" width="5.125" style="79" customWidth="1"/>
    <col min="7440" max="7440" width="10.125" style="79" bestFit="1" customWidth="1"/>
    <col min="7441" max="7441" width="13" style="79" bestFit="1" customWidth="1"/>
    <col min="7442" max="7680" width="8.625" style="79"/>
    <col min="7681" max="7682" width="5.75" style="79" customWidth="1"/>
    <col min="7683" max="7683" width="18.375" style="79" customWidth="1"/>
    <col min="7684" max="7684" width="17.25" style="79" customWidth="1"/>
    <col min="7685" max="7685" width="25.125" style="79" customWidth="1"/>
    <col min="7686" max="7686" width="17.75" style="79" customWidth="1"/>
    <col min="7687" max="7687" width="2.75" style="79" customWidth="1"/>
    <col min="7688" max="7688" width="5.625" style="79" customWidth="1"/>
    <col min="7689" max="7689" width="5.75" style="79" customWidth="1"/>
    <col min="7690" max="7690" width="2" style="79" customWidth="1"/>
    <col min="7691" max="7691" width="2.25" style="79" customWidth="1"/>
    <col min="7692" max="7692" width="14.625" style="79" customWidth="1"/>
    <col min="7693" max="7693" width="2.875" style="79" customWidth="1"/>
    <col min="7694" max="7694" width="1.75" style="79" customWidth="1"/>
    <col min="7695" max="7695" width="5.125" style="79" customWidth="1"/>
    <col min="7696" max="7696" width="10.125" style="79" bestFit="1" customWidth="1"/>
    <col min="7697" max="7697" width="13" style="79" bestFit="1" customWidth="1"/>
    <col min="7698" max="7936" width="8.625" style="79"/>
    <col min="7937" max="7938" width="5.75" style="79" customWidth="1"/>
    <col min="7939" max="7939" width="18.375" style="79" customWidth="1"/>
    <col min="7940" max="7940" width="17.25" style="79" customWidth="1"/>
    <col min="7941" max="7941" width="25.125" style="79" customWidth="1"/>
    <col min="7942" max="7942" width="17.75" style="79" customWidth="1"/>
    <col min="7943" max="7943" width="2.75" style="79" customWidth="1"/>
    <col min="7944" max="7944" width="5.625" style="79" customWidth="1"/>
    <col min="7945" max="7945" width="5.75" style="79" customWidth="1"/>
    <col min="7946" max="7946" width="2" style="79" customWidth="1"/>
    <col min="7947" max="7947" width="2.25" style="79" customWidth="1"/>
    <col min="7948" max="7948" width="14.625" style="79" customWidth="1"/>
    <col min="7949" max="7949" width="2.875" style="79" customWidth="1"/>
    <col min="7950" max="7950" width="1.75" style="79" customWidth="1"/>
    <col min="7951" max="7951" width="5.125" style="79" customWidth="1"/>
    <col min="7952" max="7952" width="10.125" style="79" bestFit="1" customWidth="1"/>
    <col min="7953" max="7953" width="13" style="79" bestFit="1" customWidth="1"/>
    <col min="7954" max="8192" width="8.625" style="79"/>
    <col min="8193" max="8194" width="5.75" style="79" customWidth="1"/>
    <col min="8195" max="8195" width="18.375" style="79" customWidth="1"/>
    <col min="8196" max="8196" width="17.25" style="79" customWidth="1"/>
    <col min="8197" max="8197" width="25.125" style="79" customWidth="1"/>
    <col min="8198" max="8198" width="17.75" style="79" customWidth="1"/>
    <col min="8199" max="8199" width="2.75" style="79" customWidth="1"/>
    <col min="8200" max="8200" width="5.625" style="79" customWidth="1"/>
    <col min="8201" max="8201" width="5.75" style="79" customWidth="1"/>
    <col min="8202" max="8202" width="2" style="79" customWidth="1"/>
    <col min="8203" max="8203" width="2.25" style="79" customWidth="1"/>
    <col min="8204" max="8204" width="14.625" style="79" customWidth="1"/>
    <col min="8205" max="8205" width="2.875" style="79" customWidth="1"/>
    <col min="8206" max="8206" width="1.75" style="79" customWidth="1"/>
    <col min="8207" max="8207" width="5.125" style="79" customWidth="1"/>
    <col min="8208" max="8208" width="10.125" style="79" bestFit="1" customWidth="1"/>
    <col min="8209" max="8209" width="13" style="79" bestFit="1" customWidth="1"/>
    <col min="8210" max="8448" width="8.625" style="79"/>
    <col min="8449" max="8450" width="5.75" style="79" customWidth="1"/>
    <col min="8451" max="8451" width="18.375" style="79" customWidth="1"/>
    <col min="8452" max="8452" width="17.25" style="79" customWidth="1"/>
    <col min="8453" max="8453" width="25.125" style="79" customWidth="1"/>
    <col min="8454" max="8454" width="17.75" style="79" customWidth="1"/>
    <col min="8455" max="8455" width="2.75" style="79" customWidth="1"/>
    <col min="8456" max="8456" width="5.625" style="79" customWidth="1"/>
    <col min="8457" max="8457" width="5.75" style="79" customWidth="1"/>
    <col min="8458" max="8458" width="2" style="79" customWidth="1"/>
    <col min="8459" max="8459" width="2.25" style="79" customWidth="1"/>
    <col min="8460" max="8460" width="14.625" style="79" customWidth="1"/>
    <col min="8461" max="8461" width="2.875" style="79" customWidth="1"/>
    <col min="8462" max="8462" width="1.75" style="79" customWidth="1"/>
    <col min="8463" max="8463" width="5.125" style="79" customWidth="1"/>
    <col min="8464" max="8464" width="10.125" style="79" bestFit="1" customWidth="1"/>
    <col min="8465" max="8465" width="13" style="79" bestFit="1" customWidth="1"/>
    <col min="8466" max="8704" width="8.625" style="79"/>
    <col min="8705" max="8706" width="5.75" style="79" customWidth="1"/>
    <col min="8707" max="8707" width="18.375" style="79" customWidth="1"/>
    <col min="8708" max="8708" width="17.25" style="79" customWidth="1"/>
    <col min="8709" max="8709" width="25.125" style="79" customWidth="1"/>
    <col min="8710" max="8710" width="17.75" style="79" customWidth="1"/>
    <col min="8711" max="8711" width="2.75" style="79" customWidth="1"/>
    <col min="8712" max="8712" width="5.625" style="79" customWidth="1"/>
    <col min="8713" max="8713" width="5.75" style="79" customWidth="1"/>
    <col min="8714" max="8714" width="2" style="79" customWidth="1"/>
    <col min="8715" max="8715" width="2.25" style="79" customWidth="1"/>
    <col min="8716" max="8716" width="14.625" style="79" customWidth="1"/>
    <col min="8717" max="8717" width="2.875" style="79" customWidth="1"/>
    <col min="8718" max="8718" width="1.75" style="79" customWidth="1"/>
    <col min="8719" max="8719" width="5.125" style="79" customWidth="1"/>
    <col min="8720" max="8720" width="10.125" style="79" bestFit="1" customWidth="1"/>
    <col min="8721" max="8721" width="13" style="79" bestFit="1" customWidth="1"/>
    <col min="8722" max="8960" width="8.625" style="79"/>
    <col min="8961" max="8962" width="5.75" style="79" customWidth="1"/>
    <col min="8963" max="8963" width="18.375" style="79" customWidth="1"/>
    <col min="8964" max="8964" width="17.25" style="79" customWidth="1"/>
    <col min="8965" max="8965" width="25.125" style="79" customWidth="1"/>
    <col min="8966" max="8966" width="17.75" style="79" customWidth="1"/>
    <col min="8967" max="8967" width="2.75" style="79" customWidth="1"/>
    <col min="8968" max="8968" width="5.625" style="79" customWidth="1"/>
    <col min="8969" max="8969" width="5.75" style="79" customWidth="1"/>
    <col min="8970" max="8970" width="2" style="79" customWidth="1"/>
    <col min="8971" max="8971" width="2.25" style="79" customWidth="1"/>
    <col min="8972" max="8972" width="14.625" style="79" customWidth="1"/>
    <col min="8973" max="8973" width="2.875" style="79" customWidth="1"/>
    <col min="8974" max="8974" width="1.75" style="79" customWidth="1"/>
    <col min="8975" max="8975" width="5.125" style="79" customWidth="1"/>
    <col min="8976" max="8976" width="10.125" style="79" bestFit="1" customWidth="1"/>
    <col min="8977" max="8977" width="13" style="79" bestFit="1" customWidth="1"/>
    <col min="8978" max="9216" width="8.625" style="79"/>
    <col min="9217" max="9218" width="5.75" style="79" customWidth="1"/>
    <col min="9219" max="9219" width="18.375" style="79" customWidth="1"/>
    <col min="9220" max="9220" width="17.25" style="79" customWidth="1"/>
    <col min="9221" max="9221" width="25.125" style="79" customWidth="1"/>
    <col min="9222" max="9222" width="17.75" style="79" customWidth="1"/>
    <col min="9223" max="9223" width="2.75" style="79" customWidth="1"/>
    <col min="9224" max="9224" width="5.625" style="79" customWidth="1"/>
    <col min="9225" max="9225" width="5.75" style="79" customWidth="1"/>
    <col min="9226" max="9226" width="2" style="79" customWidth="1"/>
    <col min="9227" max="9227" width="2.25" style="79" customWidth="1"/>
    <col min="9228" max="9228" width="14.625" style="79" customWidth="1"/>
    <col min="9229" max="9229" width="2.875" style="79" customWidth="1"/>
    <col min="9230" max="9230" width="1.75" style="79" customWidth="1"/>
    <col min="9231" max="9231" width="5.125" style="79" customWidth="1"/>
    <col min="9232" max="9232" width="10.125" style="79" bestFit="1" customWidth="1"/>
    <col min="9233" max="9233" width="13" style="79" bestFit="1" customWidth="1"/>
    <col min="9234" max="9472" width="8.625" style="79"/>
    <col min="9473" max="9474" width="5.75" style="79" customWidth="1"/>
    <col min="9475" max="9475" width="18.375" style="79" customWidth="1"/>
    <col min="9476" max="9476" width="17.25" style="79" customWidth="1"/>
    <col min="9477" max="9477" width="25.125" style="79" customWidth="1"/>
    <col min="9478" max="9478" width="17.75" style="79" customWidth="1"/>
    <col min="9479" max="9479" width="2.75" style="79" customWidth="1"/>
    <col min="9480" max="9480" width="5.625" style="79" customWidth="1"/>
    <col min="9481" max="9481" width="5.75" style="79" customWidth="1"/>
    <col min="9482" max="9482" width="2" style="79" customWidth="1"/>
    <col min="9483" max="9483" width="2.25" style="79" customWidth="1"/>
    <col min="9484" max="9484" width="14.625" style="79" customWidth="1"/>
    <col min="9485" max="9485" width="2.875" style="79" customWidth="1"/>
    <col min="9486" max="9486" width="1.75" style="79" customWidth="1"/>
    <col min="9487" max="9487" width="5.125" style="79" customWidth="1"/>
    <col min="9488" max="9488" width="10.125" style="79" bestFit="1" customWidth="1"/>
    <col min="9489" max="9489" width="13" style="79" bestFit="1" customWidth="1"/>
    <col min="9490" max="9728" width="8.625" style="79"/>
    <col min="9729" max="9730" width="5.75" style="79" customWidth="1"/>
    <col min="9731" max="9731" width="18.375" style="79" customWidth="1"/>
    <col min="9732" max="9732" width="17.25" style="79" customWidth="1"/>
    <col min="9733" max="9733" width="25.125" style="79" customWidth="1"/>
    <col min="9734" max="9734" width="17.75" style="79" customWidth="1"/>
    <col min="9735" max="9735" width="2.75" style="79" customWidth="1"/>
    <col min="9736" max="9736" width="5.625" style="79" customWidth="1"/>
    <col min="9737" max="9737" width="5.75" style="79" customWidth="1"/>
    <col min="9738" max="9738" width="2" style="79" customWidth="1"/>
    <col min="9739" max="9739" width="2.25" style="79" customWidth="1"/>
    <col min="9740" max="9740" width="14.625" style="79" customWidth="1"/>
    <col min="9741" max="9741" width="2.875" style="79" customWidth="1"/>
    <col min="9742" max="9742" width="1.75" style="79" customWidth="1"/>
    <col min="9743" max="9743" width="5.125" style="79" customWidth="1"/>
    <col min="9744" max="9744" width="10.125" style="79" bestFit="1" customWidth="1"/>
    <col min="9745" max="9745" width="13" style="79" bestFit="1" customWidth="1"/>
    <col min="9746" max="9984" width="8.625" style="79"/>
    <col min="9985" max="9986" width="5.75" style="79" customWidth="1"/>
    <col min="9987" max="9987" width="18.375" style="79" customWidth="1"/>
    <col min="9988" max="9988" width="17.25" style="79" customWidth="1"/>
    <col min="9989" max="9989" width="25.125" style="79" customWidth="1"/>
    <col min="9990" max="9990" width="17.75" style="79" customWidth="1"/>
    <col min="9991" max="9991" width="2.75" style="79" customWidth="1"/>
    <col min="9992" max="9992" width="5.625" style="79" customWidth="1"/>
    <col min="9993" max="9993" width="5.75" style="79" customWidth="1"/>
    <col min="9994" max="9994" width="2" style="79" customWidth="1"/>
    <col min="9995" max="9995" width="2.25" style="79" customWidth="1"/>
    <col min="9996" max="9996" width="14.625" style="79" customWidth="1"/>
    <col min="9997" max="9997" width="2.875" style="79" customWidth="1"/>
    <col min="9998" max="9998" width="1.75" style="79" customWidth="1"/>
    <col min="9999" max="9999" width="5.125" style="79" customWidth="1"/>
    <col min="10000" max="10000" width="10.125" style="79" bestFit="1" customWidth="1"/>
    <col min="10001" max="10001" width="13" style="79" bestFit="1" customWidth="1"/>
    <col min="10002" max="10240" width="8.625" style="79"/>
    <col min="10241" max="10242" width="5.75" style="79" customWidth="1"/>
    <col min="10243" max="10243" width="18.375" style="79" customWidth="1"/>
    <col min="10244" max="10244" width="17.25" style="79" customWidth="1"/>
    <col min="10245" max="10245" width="25.125" style="79" customWidth="1"/>
    <col min="10246" max="10246" width="17.75" style="79" customWidth="1"/>
    <col min="10247" max="10247" width="2.75" style="79" customWidth="1"/>
    <col min="10248" max="10248" width="5.625" style="79" customWidth="1"/>
    <col min="10249" max="10249" width="5.75" style="79" customWidth="1"/>
    <col min="10250" max="10250" width="2" style="79" customWidth="1"/>
    <col min="10251" max="10251" width="2.25" style="79" customWidth="1"/>
    <col min="10252" max="10252" width="14.625" style="79" customWidth="1"/>
    <col min="10253" max="10253" width="2.875" style="79" customWidth="1"/>
    <col min="10254" max="10254" width="1.75" style="79" customWidth="1"/>
    <col min="10255" max="10255" width="5.125" style="79" customWidth="1"/>
    <col min="10256" max="10256" width="10.125" style="79" bestFit="1" customWidth="1"/>
    <col min="10257" max="10257" width="13" style="79" bestFit="1" customWidth="1"/>
    <col min="10258" max="10496" width="8.625" style="79"/>
    <col min="10497" max="10498" width="5.75" style="79" customWidth="1"/>
    <col min="10499" max="10499" width="18.375" style="79" customWidth="1"/>
    <col min="10500" max="10500" width="17.25" style="79" customWidth="1"/>
    <col min="10501" max="10501" width="25.125" style="79" customWidth="1"/>
    <col min="10502" max="10502" width="17.75" style="79" customWidth="1"/>
    <col min="10503" max="10503" width="2.75" style="79" customWidth="1"/>
    <col min="10504" max="10504" width="5.625" style="79" customWidth="1"/>
    <col min="10505" max="10505" width="5.75" style="79" customWidth="1"/>
    <col min="10506" max="10506" width="2" style="79" customWidth="1"/>
    <col min="10507" max="10507" width="2.25" style="79" customWidth="1"/>
    <col min="10508" max="10508" width="14.625" style="79" customWidth="1"/>
    <col min="10509" max="10509" width="2.875" style="79" customWidth="1"/>
    <col min="10510" max="10510" width="1.75" style="79" customWidth="1"/>
    <col min="10511" max="10511" width="5.125" style="79" customWidth="1"/>
    <col min="10512" max="10512" width="10.125" style="79" bestFit="1" customWidth="1"/>
    <col min="10513" max="10513" width="13" style="79" bestFit="1" customWidth="1"/>
    <col min="10514" max="10752" width="8.625" style="79"/>
    <col min="10753" max="10754" width="5.75" style="79" customWidth="1"/>
    <col min="10755" max="10755" width="18.375" style="79" customWidth="1"/>
    <col min="10756" max="10756" width="17.25" style="79" customWidth="1"/>
    <col min="10757" max="10757" width="25.125" style="79" customWidth="1"/>
    <col min="10758" max="10758" width="17.75" style="79" customWidth="1"/>
    <col min="10759" max="10759" width="2.75" style="79" customWidth="1"/>
    <col min="10760" max="10760" width="5.625" style="79" customWidth="1"/>
    <col min="10761" max="10761" width="5.75" style="79" customWidth="1"/>
    <col min="10762" max="10762" width="2" style="79" customWidth="1"/>
    <col min="10763" max="10763" width="2.25" style="79" customWidth="1"/>
    <col min="10764" max="10764" width="14.625" style="79" customWidth="1"/>
    <col min="10765" max="10765" width="2.875" style="79" customWidth="1"/>
    <col min="10766" max="10766" width="1.75" style="79" customWidth="1"/>
    <col min="10767" max="10767" width="5.125" style="79" customWidth="1"/>
    <col min="10768" max="10768" width="10.125" style="79" bestFit="1" customWidth="1"/>
    <col min="10769" max="10769" width="13" style="79" bestFit="1" customWidth="1"/>
    <col min="10770" max="11008" width="8.625" style="79"/>
    <col min="11009" max="11010" width="5.75" style="79" customWidth="1"/>
    <col min="11011" max="11011" width="18.375" style="79" customWidth="1"/>
    <col min="11012" max="11012" width="17.25" style="79" customWidth="1"/>
    <col min="11013" max="11013" width="25.125" style="79" customWidth="1"/>
    <col min="11014" max="11014" width="17.75" style="79" customWidth="1"/>
    <col min="11015" max="11015" width="2.75" style="79" customWidth="1"/>
    <col min="11016" max="11016" width="5.625" style="79" customWidth="1"/>
    <col min="11017" max="11017" width="5.75" style="79" customWidth="1"/>
    <col min="11018" max="11018" width="2" style="79" customWidth="1"/>
    <col min="11019" max="11019" width="2.25" style="79" customWidth="1"/>
    <col min="11020" max="11020" width="14.625" style="79" customWidth="1"/>
    <col min="11021" max="11021" width="2.875" style="79" customWidth="1"/>
    <col min="11022" max="11022" width="1.75" style="79" customWidth="1"/>
    <col min="11023" max="11023" width="5.125" style="79" customWidth="1"/>
    <col min="11024" max="11024" width="10.125" style="79" bestFit="1" customWidth="1"/>
    <col min="11025" max="11025" width="13" style="79" bestFit="1" customWidth="1"/>
    <col min="11026" max="11264" width="8.625" style="79"/>
    <col min="11265" max="11266" width="5.75" style="79" customWidth="1"/>
    <col min="11267" max="11267" width="18.375" style="79" customWidth="1"/>
    <col min="11268" max="11268" width="17.25" style="79" customWidth="1"/>
    <col min="11269" max="11269" width="25.125" style="79" customWidth="1"/>
    <col min="11270" max="11270" width="17.75" style="79" customWidth="1"/>
    <col min="11271" max="11271" width="2.75" style="79" customWidth="1"/>
    <col min="11272" max="11272" width="5.625" style="79" customWidth="1"/>
    <col min="11273" max="11273" width="5.75" style="79" customWidth="1"/>
    <col min="11274" max="11274" width="2" style="79" customWidth="1"/>
    <col min="11275" max="11275" width="2.25" style="79" customWidth="1"/>
    <col min="11276" max="11276" width="14.625" style="79" customWidth="1"/>
    <col min="11277" max="11277" width="2.875" style="79" customWidth="1"/>
    <col min="11278" max="11278" width="1.75" style="79" customWidth="1"/>
    <col min="11279" max="11279" width="5.125" style="79" customWidth="1"/>
    <col min="11280" max="11280" width="10.125" style="79" bestFit="1" customWidth="1"/>
    <col min="11281" max="11281" width="13" style="79" bestFit="1" customWidth="1"/>
    <col min="11282" max="11520" width="8.625" style="79"/>
    <col min="11521" max="11522" width="5.75" style="79" customWidth="1"/>
    <col min="11523" max="11523" width="18.375" style="79" customWidth="1"/>
    <col min="11524" max="11524" width="17.25" style="79" customWidth="1"/>
    <col min="11525" max="11525" width="25.125" style="79" customWidth="1"/>
    <col min="11526" max="11526" width="17.75" style="79" customWidth="1"/>
    <col min="11527" max="11527" width="2.75" style="79" customWidth="1"/>
    <col min="11528" max="11528" width="5.625" style="79" customWidth="1"/>
    <col min="11529" max="11529" width="5.75" style="79" customWidth="1"/>
    <col min="11530" max="11530" width="2" style="79" customWidth="1"/>
    <col min="11531" max="11531" width="2.25" style="79" customWidth="1"/>
    <col min="11532" max="11532" width="14.625" style="79" customWidth="1"/>
    <col min="11533" max="11533" width="2.875" style="79" customWidth="1"/>
    <col min="11534" max="11534" width="1.75" style="79" customWidth="1"/>
    <col min="11535" max="11535" width="5.125" style="79" customWidth="1"/>
    <col min="11536" max="11536" width="10.125" style="79" bestFit="1" customWidth="1"/>
    <col min="11537" max="11537" width="13" style="79" bestFit="1" customWidth="1"/>
    <col min="11538" max="11776" width="8.625" style="79"/>
    <col min="11777" max="11778" width="5.75" style="79" customWidth="1"/>
    <col min="11779" max="11779" width="18.375" style="79" customWidth="1"/>
    <col min="11780" max="11780" width="17.25" style="79" customWidth="1"/>
    <col min="11781" max="11781" width="25.125" style="79" customWidth="1"/>
    <col min="11782" max="11782" width="17.75" style="79" customWidth="1"/>
    <col min="11783" max="11783" width="2.75" style="79" customWidth="1"/>
    <col min="11784" max="11784" width="5.625" style="79" customWidth="1"/>
    <col min="11785" max="11785" width="5.75" style="79" customWidth="1"/>
    <col min="11786" max="11786" width="2" style="79" customWidth="1"/>
    <col min="11787" max="11787" width="2.25" style="79" customWidth="1"/>
    <col min="11788" max="11788" width="14.625" style="79" customWidth="1"/>
    <col min="11789" max="11789" width="2.875" style="79" customWidth="1"/>
    <col min="11790" max="11790" width="1.75" style="79" customWidth="1"/>
    <col min="11791" max="11791" width="5.125" style="79" customWidth="1"/>
    <col min="11792" max="11792" width="10.125" style="79" bestFit="1" customWidth="1"/>
    <col min="11793" max="11793" width="13" style="79" bestFit="1" customWidth="1"/>
    <col min="11794" max="12032" width="8.625" style="79"/>
    <col min="12033" max="12034" width="5.75" style="79" customWidth="1"/>
    <col min="12035" max="12035" width="18.375" style="79" customWidth="1"/>
    <col min="12036" max="12036" width="17.25" style="79" customWidth="1"/>
    <col min="12037" max="12037" width="25.125" style="79" customWidth="1"/>
    <col min="12038" max="12038" width="17.75" style="79" customWidth="1"/>
    <col min="12039" max="12039" width="2.75" style="79" customWidth="1"/>
    <col min="12040" max="12040" width="5.625" style="79" customWidth="1"/>
    <col min="12041" max="12041" width="5.75" style="79" customWidth="1"/>
    <col min="12042" max="12042" width="2" style="79" customWidth="1"/>
    <col min="12043" max="12043" width="2.25" style="79" customWidth="1"/>
    <col min="12044" max="12044" width="14.625" style="79" customWidth="1"/>
    <col min="12045" max="12045" width="2.875" style="79" customWidth="1"/>
    <col min="12046" max="12046" width="1.75" style="79" customWidth="1"/>
    <col min="12047" max="12047" width="5.125" style="79" customWidth="1"/>
    <col min="12048" max="12048" width="10.125" style="79" bestFit="1" customWidth="1"/>
    <col min="12049" max="12049" width="13" style="79" bestFit="1" customWidth="1"/>
    <col min="12050" max="12288" width="8.625" style="79"/>
    <col min="12289" max="12290" width="5.75" style="79" customWidth="1"/>
    <col min="12291" max="12291" width="18.375" style="79" customWidth="1"/>
    <col min="12292" max="12292" width="17.25" style="79" customWidth="1"/>
    <col min="12293" max="12293" width="25.125" style="79" customWidth="1"/>
    <col min="12294" max="12294" width="17.75" style="79" customWidth="1"/>
    <col min="12295" max="12295" width="2.75" style="79" customWidth="1"/>
    <col min="12296" max="12296" width="5.625" style="79" customWidth="1"/>
    <col min="12297" max="12297" width="5.75" style="79" customWidth="1"/>
    <col min="12298" max="12298" width="2" style="79" customWidth="1"/>
    <col min="12299" max="12299" width="2.25" style="79" customWidth="1"/>
    <col min="12300" max="12300" width="14.625" style="79" customWidth="1"/>
    <col min="12301" max="12301" width="2.875" style="79" customWidth="1"/>
    <col min="12302" max="12302" width="1.75" style="79" customWidth="1"/>
    <col min="12303" max="12303" width="5.125" style="79" customWidth="1"/>
    <col min="12304" max="12304" width="10.125" style="79" bestFit="1" customWidth="1"/>
    <col min="12305" max="12305" width="13" style="79" bestFit="1" customWidth="1"/>
    <col min="12306" max="12544" width="8.625" style="79"/>
    <col min="12545" max="12546" width="5.75" style="79" customWidth="1"/>
    <col min="12547" max="12547" width="18.375" style="79" customWidth="1"/>
    <col min="12548" max="12548" width="17.25" style="79" customWidth="1"/>
    <col min="12549" max="12549" width="25.125" style="79" customWidth="1"/>
    <col min="12550" max="12550" width="17.75" style="79" customWidth="1"/>
    <col min="12551" max="12551" width="2.75" style="79" customWidth="1"/>
    <col min="12552" max="12552" width="5.625" style="79" customWidth="1"/>
    <col min="12553" max="12553" width="5.75" style="79" customWidth="1"/>
    <col min="12554" max="12554" width="2" style="79" customWidth="1"/>
    <col min="12555" max="12555" width="2.25" style="79" customWidth="1"/>
    <col min="12556" max="12556" width="14.625" style="79" customWidth="1"/>
    <col min="12557" max="12557" width="2.875" style="79" customWidth="1"/>
    <col min="12558" max="12558" width="1.75" style="79" customWidth="1"/>
    <col min="12559" max="12559" width="5.125" style="79" customWidth="1"/>
    <col min="12560" max="12560" width="10.125" style="79" bestFit="1" customWidth="1"/>
    <col min="12561" max="12561" width="13" style="79" bestFit="1" customWidth="1"/>
    <col min="12562" max="12800" width="8.625" style="79"/>
    <col min="12801" max="12802" width="5.75" style="79" customWidth="1"/>
    <col min="12803" max="12803" width="18.375" style="79" customWidth="1"/>
    <col min="12804" max="12804" width="17.25" style="79" customWidth="1"/>
    <col min="12805" max="12805" width="25.125" style="79" customWidth="1"/>
    <col min="12806" max="12806" width="17.75" style="79" customWidth="1"/>
    <col min="12807" max="12807" width="2.75" style="79" customWidth="1"/>
    <col min="12808" max="12808" width="5.625" style="79" customWidth="1"/>
    <col min="12809" max="12809" width="5.75" style="79" customWidth="1"/>
    <col min="12810" max="12810" width="2" style="79" customWidth="1"/>
    <col min="12811" max="12811" width="2.25" style="79" customWidth="1"/>
    <col min="12812" max="12812" width="14.625" style="79" customWidth="1"/>
    <col min="12813" max="12813" width="2.875" style="79" customWidth="1"/>
    <col min="12814" max="12814" width="1.75" style="79" customWidth="1"/>
    <col min="12815" max="12815" width="5.125" style="79" customWidth="1"/>
    <col min="12816" max="12816" width="10.125" style="79" bestFit="1" customWidth="1"/>
    <col min="12817" max="12817" width="13" style="79" bestFit="1" customWidth="1"/>
    <col min="12818" max="13056" width="8.625" style="79"/>
    <col min="13057" max="13058" width="5.75" style="79" customWidth="1"/>
    <col min="13059" max="13059" width="18.375" style="79" customWidth="1"/>
    <col min="13060" max="13060" width="17.25" style="79" customWidth="1"/>
    <col min="13061" max="13061" width="25.125" style="79" customWidth="1"/>
    <col min="13062" max="13062" width="17.75" style="79" customWidth="1"/>
    <col min="13063" max="13063" width="2.75" style="79" customWidth="1"/>
    <col min="13064" max="13064" width="5.625" style="79" customWidth="1"/>
    <col min="13065" max="13065" width="5.75" style="79" customWidth="1"/>
    <col min="13066" max="13066" width="2" style="79" customWidth="1"/>
    <col min="13067" max="13067" width="2.25" style="79" customWidth="1"/>
    <col min="13068" max="13068" width="14.625" style="79" customWidth="1"/>
    <col min="13069" max="13069" width="2.875" style="79" customWidth="1"/>
    <col min="13070" max="13070" width="1.75" style="79" customWidth="1"/>
    <col min="13071" max="13071" width="5.125" style="79" customWidth="1"/>
    <col min="13072" max="13072" width="10.125" style="79" bestFit="1" customWidth="1"/>
    <col min="13073" max="13073" width="13" style="79" bestFit="1" customWidth="1"/>
    <col min="13074" max="13312" width="8.625" style="79"/>
    <col min="13313" max="13314" width="5.75" style="79" customWidth="1"/>
    <col min="13315" max="13315" width="18.375" style="79" customWidth="1"/>
    <col min="13316" max="13316" width="17.25" style="79" customWidth="1"/>
    <col min="13317" max="13317" width="25.125" style="79" customWidth="1"/>
    <col min="13318" max="13318" width="17.75" style="79" customWidth="1"/>
    <col min="13319" max="13319" width="2.75" style="79" customWidth="1"/>
    <col min="13320" max="13320" width="5.625" style="79" customWidth="1"/>
    <col min="13321" max="13321" width="5.75" style="79" customWidth="1"/>
    <col min="13322" max="13322" width="2" style="79" customWidth="1"/>
    <col min="13323" max="13323" width="2.25" style="79" customWidth="1"/>
    <col min="13324" max="13324" width="14.625" style="79" customWidth="1"/>
    <col min="13325" max="13325" width="2.875" style="79" customWidth="1"/>
    <col min="13326" max="13326" width="1.75" style="79" customWidth="1"/>
    <col min="13327" max="13327" width="5.125" style="79" customWidth="1"/>
    <col min="13328" max="13328" width="10.125" style="79" bestFit="1" customWidth="1"/>
    <col min="13329" max="13329" width="13" style="79" bestFit="1" customWidth="1"/>
    <col min="13330" max="13568" width="8.625" style="79"/>
    <col min="13569" max="13570" width="5.75" style="79" customWidth="1"/>
    <col min="13571" max="13571" width="18.375" style="79" customWidth="1"/>
    <col min="13572" max="13572" width="17.25" style="79" customWidth="1"/>
    <col min="13573" max="13573" width="25.125" style="79" customWidth="1"/>
    <col min="13574" max="13574" width="17.75" style="79" customWidth="1"/>
    <col min="13575" max="13575" width="2.75" style="79" customWidth="1"/>
    <col min="13576" max="13576" width="5.625" style="79" customWidth="1"/>
    <col min="13577" max="13577" width="5.75" style="79" customWidth="1"/>
    <col min="13578" max="13578" width="2" style="79" customWidth="1"/>
    <col min="13579" max="13579" width="2.25" style="79" customWidth="1"/>
    <col min="13580" max="13580" width="14.625" style="79" customWidth="1"/>
    <col min="13581" max="13581" width="2.875" style="79" customWidth="1"/>
    <col min="13582" max="13582" width="1.75" style="79" customWidth="1"/>
    <col min="13583" max="13583" width="5.125" style="79" customWidth="1"/>
    <col min="13584" max="13584" width="10.125" style="79" bestFit="1" customWidth="1"/>
    <col min="13585" max="13585" width="13" style="79" bestFit="1" customWidth="1"/>
    <col min="13586" max="13824" width="8.625" style="79"/>
    <col min="13825" max="13826" width="5.75" style="79" customWidth="1"/>
    <col min="13827" max="13827" width="18.375" style="79" customWidth="1"/>
    <col min="13828" max="13828" width="17.25" style="79" customWidth="1"/>
    <col min="13829" max="13829" width="25.125" style="79" customWidth="1"/>
    <col min="13830" max="13830" width="17.75" style="79" customWidth="1"/>
    <col min="13831" max="13831" width="2.75" style="79" customWidth="1"/>
    <col min="13832" max="13832" width="5.625" style="79" customWidth="1"/>
    <col min="13833" max="13833" width="5.75" style="79" customWidth="1"/>
    <col min="13834" max="13834" width="2" style="79" customWidth="1"/>
    <col min="13835" max="13835" width="2.25" style="79" customWidth="1"/>
    <col min="13836" max="13836" width="14.625" style="79" customWidth="1"/>
    <col min="13837" max="13837" width="2.875" style="79" customWidth="1"/>
    <col min="13838" max="13838" width="1.75" style="79" customWidth="1"/>
    <col min="13839" max="13839" width="5.125" style="79" customWidth="1"/>
    <col min="13840" max="13840" width="10.125" style="79" bestFit="1" customWidth="1"/>
    <col min="13841" max="13841" width="13" style="79" bestFit="1" customWidth="1"/>
    <col min="13842" max="14080" width="8.625" style="79"/>
    <col min="14081" max="14082" width="5.75" style="79" customWidth="1"/>
    <col min="14083" max="14083" width="18.375" style="79" customWidth="1"/>
    <col min="14084" max="14084" width="17.25" style="79" customWidth="1"/>
    <col min="14085" max="14085" width="25.125" style="79" customWidth="1"/>
    <col min="14086" max="14086" width="17.75" style="79" customWidth="1"/>
    <col min="14087" max="14087" width="2.75" style="79" customWidth="1"/>
    <col min="14088" max="14088" width="5.625" style="79" customWidth="1"/>
    <col min="14089" max="14089" width="5.75" style="79" customWidth="1"/>
    <col min="14090" max="14090" width="2" style="79" customWidth="1"/>
    <col min="14091" max="14091" width="2.25" style="79" customWidth="1"/>
    <col min="14092" max="14092" width="14.625" style="79" customWidth="1"/>
    <col min="14093" max="14093" width="2.875" style="79" customWidth="1"/>
    <col min="14094" max="14094" width="1.75" style="79" customWidth="1"/>
    <col min="14095" max="14095" width="5.125" style="79" customWidth="1"/>
    <col min="14096" max="14096" width="10.125" style="79" bestFit="1" customWidth="1"/>
    <col min="14097" max="14097" width="13" style="79" bestFit="1" customWidth="1"/>
    <col min="14098" max="14336" width="8.625" style="79"/>
    <col min="14337" max="14338" width="5.75" style="79" customWidth="1"/>
    <col min="14339" max="14339" width="18.375" style="79" customWidth="1"/>
    <col min="14340" max="14340" width="17.25" style="79" customWidth="1"/>
    <col min="14341" max="14341" width="25.125" style="79" customWidth="1"/>
    <col min="14342" max="14342" width="17.75" style="79" customWidth="1"/>
    <col min="14343" max="14343" width="2.75" style="79" customWidth="1"/>
    <col min="14344" max="14344" width="5.625" style="79" customWidth="1"/>
    <col min="14345" max="14345" width="5.75" style="79" customWidth="1"/>
    <col min="14346" max="14346" width="2" style="79" customWidth="1"/>
    <col min="14347" max="14347" width="2.25" style="79" customWidth="1"/>
    <col min="14348" max="14348" width="14.625" style="79" customWidth="1"/>
    <col min="14349" max="14349" width="2.875" style="79" customWidth="1"/>
    <col min="14350" max="14350" width="1.75" style="79" customWidth="1"/>
    <col min="14351" max="14351" width="5.125" style="79" customWidth="1"/>
    <col min="14352" max="14352" width="10.125" style="79" bestFit="1" customWidth="1"/>
    <col min="14353" max="14353" width="13" style="79" bestFit="1" customWidth="1"/>
    <col min="14354" max="14592" width="8.625" style="79"/>
    <col min="14593" max="14594" width="5.75" style="79" customWidth="1"/>
    <col min="14595" max="14595" width="18.375" style="79" customWidth="1"/>
    <col min="14596" max="14596" width="17.25" style="79" customWidth="1"/>
    <col min="14597" max="14597" width="25.125" style="79" customWidth="1"/>
    <col min="14598" max="14598" width="17.75" style="79" customWidth="1"/>
    <col min="14599" max="14599" width="2.75" style="79" customWidth="1"/>
    <col min="14600" max="14600" width="5.625" style="79" customWidth="1"/>
    <col min="14601" max="14601" width="5.75" style="79" customWidth="1"/>
    <col min="14602" max="14602" width="2" style="79" customWidth="1"/>
    <col min="14603" max="14603" width="2.25" style="79" customWidth="1"/>
    <col min="14604" max="14604" width="14.625" style="79" customWidth="1"/>
    <col min="14605" max="14605" width="2.875" style="79" customWidth="1"/>
    <col min="14606" max="14606" width="1.75" style="79" customWidth="1"/>
    <col min="14607" max="14607" width="5.125" style="79" customWidth="1"/>
    <col min="14608" max="14608" width="10.125" style="79" bestFit="1" customWidth="1"/>
    <col min="14609" max="14609" width="13" style="79" bestFit="1" customWidth="1"/>
    <col min="14610" max="14848" width="8.625" style="79"/>
    <col min="14849" max="14850" width="5.75" style="79" customWidth="1"/>
    <col min="14851" max="14851" width="18.375" style="79" customWidth="1"/>
    <col min="14852" max="14852" width="17.25" style="79" customWidth="1"/>
    <col min="14853" max="14853" width="25.125" style="79" customWidth="1"/>
    <col min="14854" max="14854" width="17.75" style="79" customWidth="1"/>
    <col min="14855" max="14855" width="2.75" style="79" customWidth="1"/>
    <col min="14856" max="14856" width="5.625" style="79" customWidth="1"/>
    <col min="14857" max="14857" width="5.75" style="79" customWidth="1"/>
    <col min="14858" max="14858" width="2" style="79" customWidth="1"/>
    <col min="14859" max="14859" width="2.25" style="79" customWidth="1"/>
    <col min="14860" max="14860" width="14.625" style="79" customWidth="1"/>
    <col min="14861" max="14861" width="2.875" style="79" customWidth="1"/>
    <col min="14862" max="14862" width="1.75" style="79" customWidth="1"/>
    <col min="14863" max="14863" width="5.125" style="79" customWidth="1"/>
    <col min="14864" max="14864" width="10.125" style="79" bestFit="1" customWidth="1"/>
    <col min="14865" max="14865" width="13" style="79" bestFit="1" customWidth="1"/>
    <col min="14866" max="15104" width="8.625" style="79"/>
    <col min="15105" max="15106" width="5.75" style="79" customWidth="1"/>
    <col min="15107" max="15107" width="18.375" style="79" customWidth="1"/>
    <col min="15108" max="15108" width="17.25" style="79" customWidth="1"/>
    <col min="15109" max="15109" width="25.125" style="79" customWidth="1"/>
    <col min="15110" max="15110" width="17.75" style="79" customWidth="1"/>
    <col min="15111" max="15111" width="2.75" style="79" customWidth="1"/>
    <col min="15112" max="15112" width="5.625" style="79" customWidth="1"/>
    <col min="15113" max="15113" width="5.75" style="79" customWidth="1"/>
    <col min="15114" max="15114" width="2" style="79" customWidth="1"/>
    <col min="15115" max="15115" width="2.25" style="79" customWidth="1"/>
    <col min="15116" max="15116" width="14.625" style="79" customWidth="1"/>
    <col min="15117" max="15117" width="2.875" style="79" customWidth="1"/>
    <col min="15118" max="15118" width="1.75" style="79" customWidth="1"/>
    <col min="15119" max="15119" width="5.125" style="79" customWidth="1"/>
    <col min="15120" max="15120" width="10.125" style="79" bestFit="1" customWidth="1"/>
    <col min="15121" max="15121" width="13" style="79" bestFit="1" customWidth="1"/>
    <col min="15122" max="15360" width="8.625" style="79"/>
    <col min="15361" max="15362" width="5.75" style="79" customWidth="1"/>
    <col min="15363" max="15363" width="18.375" style="79" customWidth="1"/>
    <col min="15364" max="15364" width="17.25" style="79" customWidth="1"/>
    <col min="15365" max="15365" width="25.125" style="79" customWidth="1"/>
    <col min="15366" max="15366" width="17.75" style="79" customWidth="1"/>
    <col min="15367" max="15367" width="2.75" style="79" customWidth="1"/>
    <col min="15368" max="15368" width="5.625" style="79" customWidth="1"/>
    <col min="15369" max="15369" width="5.75" style="79" customWidth="1"/>
    <col min="15370" max="15370" width="2" style="79" customWidth="1"/>
    <col min="15371" max="15371" width="2.25" style="79" customWidth="1"/>
    <col min="15372" max="15372" width="14.625" style="79" customWidth="1"/>
    <col min="15373" max="15373" width="2.875" style="79" customWidth="1"/>
    <col min="15374" max="15374" width="1.75" style="79" customWidth="1"/>
    <col min="15375" max="15375" width="5.125" style="79" customWidth="1"/>
    <col min="15376" max="15376" width="10.125" style="79" bestFit="1" customWidth="1"/>
    <col min="15377" max="15377" width="13" style="79" bestFit="1" customWidth="1"/>
    <col min="15378" max="15616" width="8.625" style="79"/>
    <col min="15617" max="15618" width="5.75" style="79" customWidth="1"/>
    <col min="15619" max="15619" width="18.375" style="79" customWidth="1"/>
    <col min="15620" max="15620" width="17.25" style="79" customWidth="1"/>
    <col min="15621" max="15621" width="25.125" style="79" customWidth="1"/>
    <col min="15622" max="15622" width="17.75" style="79" customWidth="1"/>
    <col min="15623" max="15623" width="2.75" style="79" customWidth="1"/>
    <col min="15624" max="15624" width="5.625" style="79" customWidth="1"/>
    <col min="15625" max="15625" width="5.75" style="79" customWidth="1"/>
    <col min="15626" max="15626" width="2" style="79" customWidth="1"/>
    <col min="15627" max="15627" width="2.25" style="79" customWidth="1"/>
    <col min="15628" max="15628" width="14.625" style="79" customWidth="1"/>
    <col min="15629" max="15629" width="2.875" style="79" customWidth="1"/>
    <col min="15630" max="15630" width="1.75" style="79" customWidth="1"/>
    <col min="15631" max="15631" width="5.125" style="79" customWidth="1"/>
    <col min="15632" max="15632" width="10.125" style="79" bestFit="1" customWidth="1"/>
    <col min="15633" max="15633" width="13" style="79" bestFit="1" customWidth="1"/>
    <col min="15634" max="15872" width="8.625" style="79"/>
    <col min="15873" max="15874" width="5.75" style="79" customWidth="1"/>
    <col min="15875" max="15875" width="18.375" style="79" customWidth="1"/>
    <col min="15876" max="15876" width="17.25" style="79" customWidth="1"/>
    <col min="15877" max="15877" width="25.125" style="79" customWidth="1"/>
    <col min="15878" max="15878" width="17.75" style="79" customWidth="1"/>
    <col min="15879" max="15879" width="2.75" style="79" customWidth="1"/>
    <col min="15880" max="15880" width="5.625" style="79" customWidth="1"/>
    <col min="15881" max="15881" width="5.75" style="79" customWidth="1"/>
    <col min="15882" max="15882" width="2" style="79" customWidth="1"/>
    <col min="15883" max="15883" width="2.25" style="79" customWidth="1"/>
    <col min="15884" max="15884" width="14.625" style="79" customWidth="1"/>
    <col min="15885" max="15885" width="2.875" style="79" customWidth="1"/>
    <col min="15886" max="15886" width="1.75" style="79" customWidth="1"/>
    <col min="15887" max="15887" width="5.125" style="79" customWidth="1"/>
    <col min="15888" max="15888" width="10.125" style="79" bestFit="1" customWidth="1"/>
    <col min="15889" max="15889" width="13" style="79" bestFit="1" customWidth="1"/>
    <col min="15890" max="16128" width="8.625" style="79"/>
    <col min="16129" max="16130" width="5.75" style="79" customWidth="1"/>
    <col min="16131" max="16131" width="18.375" style="79" customWidth="1"/>
    <col min="16132" max="16132" width="17.25" style="79" customWidth="1"/>
    <col min="16133" max="16133" width="25.125" style="79" customWidth="1"/>
    <col min="16134" max="16134" width="17.75" style="79" customWidth="1"/>
    <col min="16135" max="16135" width="2.75" style="79" customWidth="1"/>
    <col min="16136" max="16136" width="5.625" style="79" customWidth="1"/>
    <col min="16137" max="16137" width="5.75" style="79" customWidth="1"/>
    <col min="16138" max="16138" width="2" style="79" customWidth="1"/>
    <col min="16139" max="16139" width="2.25" style="79" customWidth="1"/>
    <col min="16140" max="16140" width="14.625" style="79" customWidth="1"/>
    <col min="16141" max="16141" width="2.875" style="79" customWidth="1"/>
    <col min="16142" max="16142" width="1.75" style="79" customWidth="1"/>
    <col min="16143" max="16143" width="5.125" style="79" customWidth="1"/>
    <col min="16144" max="16144" width="10.125" style="79" bestFit="1" customWidth="1"/>
    <col min="16145" max="16145" width="13" style="79" bestFit="1" customWidth="1"/>
    <col min="16146" max="16384" width="8.625" style="79"/>
  </cols>
  <sheetData>
    <row r="1" spans="1:17" s="22" customFormat="1" ht="14.1" customHeight="1" x14ac:dyDescent="0.3">
      <c r="A1" s="127" t="s">
        <v>64</v>
      </c>
      <c r="B1" s="128"/>
      <c r="C1" s="17" t="str">
        <f>공종별집계표!A2</f>
        <v>[공사명:잎들깨 수경재배 시스템 지원사업]</v>
      </c>
      <c r="D1" s="18"/>
      <c r="E1" s="19"/>
      <c r="F1" s="20"/>
      <c r="G1" s="20"/>
      <c r="H1" s="21"/>
      <c r="I1" s="129"/>
      <c r="J1" s="130"/>
      <c r="K1" s="130"/>
      <c r="L1" s="131"/>
      <c r="M1" s="131"/>
      <c r="N1" s="131"/>
      <c r="O1" s="132"/>
    </row>
    <row r="2" spans="1:17" s="22" customFormat="1" ht="14.1" customHeight="1" x14ac:dyDescent="0.3">
      <c r="A2" s="104" t="s">
        <v>108</v>
      </c>
      <c r="B2" s="135"/>
      <c r="C2" s="136" t="str">
        <f>"일금"&amp;NUMBERSTRING(E2,1)&amp;"원정"</f>
        <v>일금영원정</v>
      </c>
      <c r="D2" s="137"/>
      <c r="E2" s="23">
        <f>D39</f>
        <v>0</v>
      </c>
      <c r="F2" s="24"/>
      <c r="G2" s="24"/>
      <c r="H2" s="24"/>
      <c r="I2" s="116"/>
      <c r="J2" s="117"/>
      <c r="K2" s="117"/>
      <c r="L2" s="133"/>
      <c r="M2" s="133"/>
      <c r="N2" s="133"/>
      <c r="O2" s="134"/>
    </row>
    <row r="3" spans="1:17" s="22" customFormat="1" ht="14.1" customHeight="1" x14ac:dyDescent="0.3">
      <c r="A3" s="25"/>
      <c r="B3" s="26"/>
      <c r="C3" s="22" t="s">
        <v>133</v>
      </c>
      <c r="D3" s="27"/>
      <c r="E3" s="28">
        <f>D36</f>
        <v>0</v>
      </c>
      <c r="F3" s="24"/>
      <c r="G3" s="24"/>
      <c r="H3" s="24"/>
      <c r="I3" s="116"/>
      <c r="J3" s="117"/>
      <c r="K3" s="117"/>
      <c r="L3" s="120"/>
      <c r="M3" s="121"/>
      <c r="N3" s="121"/>
      <c r="O3" s="122"/>
      <c r="Q3" s="29"/>
    </row>
    <row r="4" spans="1:17" s="22" customFormat="1" ht="14.1" customHeight="1" x14ac:dyDescent="0.3">
      <c r="A4" s="25"/>
      <c r="B4" s="26"/>
      <c r="C4" s="30" t="str">
        <f>'공 종 별 집 계 표(환급재료비)'!A7</f>
        <v>01 환급재료비</v>
      </c>
      <c r="D4" s="27"/>
      <c r="E4" s="28">
        <f>'공 종 별 집 계 표(환급재료비)'!L7</f>
        <v>0</v>
      </c>
      <c r="F4" s="24"/>
      <c r="G4" s="24"/>
      <c r="H4" s="24"/>
      <c r="I4" s="116"/>
      <c r="J4" s="116"/>
      <c r="K4" s="116"/>
      <c r="L4" s="120"/>
      <c r="M4" s="121"/>
      <c r="N4" s="121"/>
      <c r="O4" s="122"/>
      <c r="Q4" s="29"/>
    </row>
    <row r="5" spans="1:17" s="22" customFormat="1" ht="14.1" customHeight="1" x14ac:dyDescent="0.3">
      <c r="A5" s="25"/>
      <c r="B5" s="26"/>
      <c r="C5" s="30" t="str">
        <f>'공 종 별 집 계 표(환급재료비)'!A8</f>
        <v>02 비환급재료비</v>
      </c>
      <c r="D5" s="27"/>
      <c r="E5" s="28">
        <f>'공 종 별 집 계 표(환급재료비)'!L8</f>
        <v>0</v>
      </c>
      <c r="F5" s="24"/>
      <c r="G5" s="24"/>
      <c r="H5" s="24"/>
      <c r="I5" s="116"/>
      <c r="J5" s="117"/>
      <c r="K5" s="117"/>
      <c r="L5" s="117"/>
      <c r="M5" s="123"/>
      <c r="N5" s="123"/>
      <c r="O5" s="124"/>
      <c r="Q5" s="31"/>
    </row>
    <row r="6" spans="1:17" s="22" customFormat="1" ht="14.1" customHeight="1" x14ac:dyDescent="0.3">
      <c r="A6" s="32"/>
      <c r="B6" s="33"/>
      <c r="C6" s="30" t="str">
        <f>'공 종 별 집 계 표(환급재료비)'!A9</f>
        <v>03 영세율자재</v>
      </c>
      <c r="D6" s="27"/>
      <c r="E6" s="28">
        <f>'공 종 별 집 계 표(환급재료비)'!L9</f>
        <v>0</v>
      </c>
      <c r="F6" s="34"/>
      <c r="G6" s="34"/>
      <c r="H6" s="34"/>
      <c r="I6" s="118"/>
      <c r="J6" s="119"/>
      <c r="K6" s="119"/>
      <c r="L6" s="125"/>
      <c r="M6" s="125"/>
      <c r="N6" s="125"/>
      <c r="O6" s="126"/>
      <c r="Q6" s="31"/>
    </row>
    <row r="7" spans="1:17" s="22" customFormat="1" ht="14.1" customHeight="1" x14ac:dyDescent="0.3">
      <c r="A7" s="98" t="s">
        <v>180</v>
      </c>
      <c r="B7" s="99"/>
      <c r="C7" s="99"/>
      <c r="D7" s="35" t="s">
        <v>47</v>
      </c>
      <c r="E7" s="100" t="s">
        <v>57</v>
      </c>
      <c r="F7" s="99"/>
      <c r="G7" s="99"/>
      <c r="H7" s="101"/>
      <c r="I7" s="99" t="s">
        <v>243</v>
      </c>
      <c r="J7" s="99"/>
      <c r="K7" s="99"/>
      <c r="L7" s="99"/>
      <c r="M7" s="99"/>
      <c r="N7" s="99"/>
      <c r="O7" s="102"/>
    </row>
    <row r="8" spans="1:17" s="22" customFormat="1" ht="14.1" customHeight="1" x14ac:dyDescent="0.3">
      <c r="A8" s="103" t="s">
        <v>195</v>
      </c>
      <c r="B8" s="105" t="s">
        <v>110</v>
      </c>
      <c r="C8" s="36" t="s">
        <v>51</v>
      </c>
      <c r="D8" s="37">
        <f>공종별집계표!F5</f>
        <v>0</v>
      </c>
      <c r="E8" s="38"/>
      <c r="F8" s="39"/>
      <c r="G8" s="40"/>
      <c r="H8" s="41"/>
      <c r="I8" s="107"/>
      <c r="J8" s="108"/>
      <c r="K8" s="108"/>
      <c r="L8" s="108"/>
      <c r="M8" s="108"/>
      <c r="N8" s="108"/>
      <c r="O8" s="109"/>
      <c r="Q8" s="31"/>
    </row>
    <row r="9" spans="1:17" s="22" customFormat="1" ht="14.1" customHeight="1" x14ac:dyDescent="0.3">
      <c r="A9" s="104"/>
      <c r="B9" s="106"/>
      <c r="C9" s="42" t="s">
        <v>49</v>
      </c>
      <c r="D9" s="43">
        <v>0</v>
      </c>
      <c r="E9" s="2"/>
      <c r="F9" s="1"/>
      <c r="G9" s="4"/>
      <c r="H9" s="3"/>
      <c r="I9" s="110"/>
      <c r="J9" s="92"/>
      <c r="K9" s="92"/>
      <c r="L9" s="92"/>
      <c r="M9" s="92"/>
      <c r="N9" s="92"/>
      <c r="O9" s="111"/>
    </row>
    <row r="10" spans="1:17" s="22" customFormat="1" ht="14.1" customHeight="1" x14ac:dyDescent="0.3">
      <c r="A10" s="104"/>
      <c r="B10" s="106"/>
      <c r="C10" s="42" t="s">
        <v>219</v>
      </c>
      <c r="D10" s="43">
        <v>0</v>
      </c>
      <c r="E10" s="44"/>
      <c r="F10" s="1"/>
      <c r="G10" s="4"/>
      <c r="H10" s="3"/>
      <c r="I10" s="110"/>
      <c r="J10" s="92"/>
      <c r="K10" s="92"/>
      <c r="L10" s="92"/>
      <c r="M10" s="92"/>
      <c r="N10" s="92"/>
      <c r="O10" s="111"/>
    </row>
    <row r="11" spans="1:17" s="22" customFormat="1" ht="14.1" customHeight="1" x14ac:dyDescent="0.3">
      <c r="A11" s="104"/>
      <c r="B11" s="106"/>
      <c r="C11" s="45" t="s">
        <v>245</v>
      </c>
      <c r="D11" s="43">
        <f>D8-D10</f>
        <v>0</v>
      </c>
      <c r="E11" s="44"/>
      <c r="F11" s="1"/>
      <c r="G11" s="4"/>
      <c r="H11" s="3"/>
      <c r="I11" s="2"/>
      <c r="J11" s="1"/>
      <c r="K11" s="1"/>
      <c r="L11" s="1"/>
      <c r="M11" s="1"/>
      <c r="N11" s="1"/>
      <c r="O11" s="46"/>
    </row>
    <row r="12" spans="1:17" s="22" customFormat="1" ht="14.1" customHeight="1" x14ac:dyDescent="0.3">
      <c r="A12" s="104"/>
      <c r="B12" s="112" t="s">
        <v>111</v>
      </c>
      <c r="C12" s="42" t="s">
        <v>41</v>
      </c>
      <c r="D12" s="47">
        <f>공종별집계표!H5</f>
        <v>0</v>
      </c>
      <c r="E12" s="2"/>
      <c r="F12" s="1"/>
      <c r="G12" s="4"/>
      <c r="H12" s="3"/>
      <c r="I12" s="110"/>
      <c r="J12" s="92"/>
      <c r="K12" s="92"/>
      <c r="L12" s="92"/>
      <c r="M12" s="92"/>
      <c r="N12" s="92"/>
      <c r="O12" s="111"/>
    </row>
    <row r="13" spans="1:17" s="22" customFormat="1" ht="14.1" customHeight="1" x14ac:dyDescent="0.3">
      <c r="A13" s="104"/>
      <c r="B13" s="106"/>
      <c r="C13" s="42" t="s">
        <v>37</v>
      </c>
      <c r="D13" s="43">
        <f>ROUNDDOWN(D12*F13,0)</f>
        <v>0</v>
      </c>
      <c r="E13" s="2" t="s">
        <v>208</v>
      </c>
      <c r="F13" s="48">
        <v>0.17499999999999999</v>
      </c>
      <c r="G13" s="48"/>
      <c r="H13" s="49"/>
      <c r="I13" s="113"/>
      <c r="J13" s="114"/>
      <c r="K13" s="114"/>
      <c r="L13" s="114"/>
      <c r="M13" s="114"/>
      <c r="N13" s="114"/>
      <c r="O13" s="115"/>
      <c r="P13" s="50"/>
    </row>
    <row r="14" spans="1:17" s="22" customFormat="1" ht="14.1" customHeight="1" x14ac:dyDescent="0.3">
      <c r="A14" s="104"/>
      <c r="B14" s="106"/>
      <c r="C14" s="42" t="s">
        <v>245</v>
      </c>
      <c r="D14" s="43">
        <f>SUM(D12:D13)</f>
        <v>0</v>
      </c>
      <c r="E14" s="2"/>
      <c r="F14" s="1"/>
      <c r="G14" s="4"/>
      <c r="H14" s="3"/>
      <c r="I14" s="4"/>
      <c r="J14" s="4"/>
      <c r="K14" s="4"/>
      <c r="L14" s="4"/>
      <c r="M14" s="4"/>
      <c r="N14" s="4"/>
      <c r="O14" s="46"/>
      <c r="P14" s="25"/>
    </row>
    <row r="15" spans="1:17" s="22" customFormat="1" ht="14.1" customHeight="1" x14ac:dyDescent="0.3">
      <c r="A15" s="104"/>
      <c r="B15" s="112" t="s">
        <v>214</v>
      </c>
      <c r="C15" s="51" t="s">
        <v>201</v>
      </c>
      <c r="D15" s="43">
        <v>0</v>
      </c>
      <c r="E15" s="2"/>
      <c r="F15" s="1"/>
      <c r="G15" s="4"/>
      <c r="H15" s="3"/>
      <c r="I15" s="4"/>
      <c r="J15" s="4"/>
      <c r="K15" s="4"/>
      <c r="L15" s="4"/>
      <c r="M15" s="4"/>
      <c r="N15" s="4"/>
      <c r="O15" s="46"/>
      <c r="P15" s="25"/>
    </row>
    <row r="16" spans="1:17" s="22" customFormat="1" ht="14.1" customHeight="1" x14ac:dyDescent="0.3">
      <c r="A16" s="104"/>
      <c r="B16" s="106"/>
      <c r="C16" s="42" t="s">
        <v>220</v>
      </c>
      <c r="D16" s="47">
        <f>공종별집계표!J5</f>
        <v>0</v>
      </c>
      <c r="E16" s="2"/>
      <c r="F16" s="1"/>
      <c r="G16" s="4"/>
      <c r="H16" s="3"/>
      <c r="I16" s="4"/>
      <c r="J16" s="4"/>
      <c r="K16" s="4"/>
      <c r="L16" s="4"/>
      <c r="M16" s="4"/>
      <c r="N16" s="4"/>
      <c r="O16" s="46"/>
      <c r="P16" s="25"/>
    </row>
    <row r="17" spans="1:19" s="22" customFormat="1" ht="14.1" customHeight="1" x14ac:dyDescent="0.3">
      <c r="A17" s="104"/>
      <c r="B17" s="106"/>
      <c r="C17" s="42" t="s">
        <v>40</v>
      </c>
      <c r="D17" s="43">
        <f>ROUNDDOWN(D14*F17,0)</f>
        <v>0</v>
      </c>
      <c r="E17" s="2" t="s">
        <v>65</v>
      </c>
      <c r="F17" s="48">
        <v>3.56E-2</v>
      </c>
      <c r="G17" s="52"/>
      <c r="H17" s="53"/>
      <c r="I17" s="52"/>
      <c r="J17" s="52"/>
      <c r="K17" s="52"/>
      <c r="L17" s="54"/>
      <c r="M17" s="52"/>
      <c r="N17" s="52"/>
      <c r="O17" s="46"/>
      <c r="P17" s="25"/>
    </row>
    <row r="18" spans="1:19" s="22" customFormat="1" ht="14.1" customHeight="1" x14ac:dyDescent="0.3">
      <c r="A18" s="104"/>
      <c r="B18" s="106"/>
      <c r="C18" s="42" t="s">
        <v>44</v>
      </c>
      <c r="D18" s="43">
        <f>ROUNDDOWN(D14*F18,0)</f>
        <v>0</v>
      </c>
      <c r="E18" s="2" t="s">
        <v>65</v>
      </c>
      <c r="F18" s="48">
        <v>1.01E-2</v>
      </c>
      <c r="G18" s="48"/>
      <c r="H18" s="55"/>
      <c r="I18" s="48"/>
      <c r="J18" s="48"/>
      <c r="K18" s="48"/>
      <c r="L18" s="54"/>
      <c r="M18" s="48"/>
      <c r="N18" s="48"/>
      <c r="O18" s="46"/>
      <c r="P18" s="25"/>
    </row>
    <row r="19" spans="1:19" s="22" customFormat="1" ht="14.1" customHeight="1" x14ac:dyDescent="0.3">
      <c r="A19" s="104"/>
      <c r="B19" s="106"/>
      <c r="C19" s="42" t="s">
        <v>54</v>
      </c>
      <c r="D19" s="43"/>
      <c r="E19" s="2" t="s">
        <v>208</v>
      </c>
      <c r="F19" s="56">
        <v>3.5950000000000003E-2</v>
      </c>
      <c r="G19" s="48"/>
      <c r="H19" s="55"/>
      <c r="I19" s="48"/>
      <c r="J19" s="48"/>
      <c r="K19" s="48"/>
      <c r="L19" s="54"/>
      <c r="M19" s="48"/>
      <c r="N19" s="48"/>
      <c r="O19" s="46"/>
      <c r="P19" s="25"/>
    </row>
    <row r="20" spans="1:19" s="22" customFormat="1" ht="14.1" customHeight="1" x14ac:dyDescent="0.3">
      <c r="A20" s="104"/>
      <c r="B20" s="106"/>
      <c r="C20" s="42" t="s">
        <v>43</v>
      </c>
      <c r="D20" s="43"/>
      <c r="E20" s="2" t="s">
        <v>208</v>
      </c>
      <c r="F20" s="48">
        <v>4.7500000000000001E-2</v>
      </c>
      <c r="G20" s="48"/>
      <c r="H20" s="55"/>
      <c r="I20" s="48"/>
      <c r="J20" s="48"/>
      <c r="K20" s="48"/>
      <c r="L20" s="54"/>
      <c r="M20" s="48"/>
      <c r="N20" s="48"/>
      <c r="O20" s="46"/>
      <c r="P20" s="25"/>
      <c r="Q20" s="31"/>
    </row>
    <row r="21" spans="1:19" s="22" customFormat="1" ht="14.1" customHeight="1" x14ac:dyDescent="0.3">
      <c r="A21" s="104"/>
      <c r="B21" s="106"/>
      <c r="C21" s="57" t="s">
        <v>212</v>
      </c>
      <c r="D21" s="43">
        <f>ROUNDDOWN((D19)*F21,0)</f>
        <v>0</v>
      </c>
      <c r="E21" s="2" t="s">
        <v>135</v>
      </c>
      <c r="F21" s="48">
        <v>0.13139999999999999</v>
      </c>
      <c r="G21" s="48"/>
      <c r="H21" s="55"/>
      <c r="I21" s="48"/>
      <c r="J21" s="48"/>
      <c r="K21" s="48"/>
      <c r="L21" s="54"/>
      <c r="M21" s="48"/>
      <c r="N21" s="48"/>
      <c r="O21" s="46"/>
      <c r="P21" s="25"/>
      <c r="Q21" s="31"/>
    </row>
    <row r="22" spans="1:19" s="22" customFormat="1" ht="14.1" customHeight="1" x14ac:dyDescent="0.3">
      <c r="A22" s="104"/>
      <c r="B22" s="106"/>
      <c r="C22" s="42" t="s">
        <v>218</v>
      </c>
      <c r="D22" s="43">
        <f>ROUNDDOWN((D12)*F22,0)*0</f>
        <v>0</v>
      </c>
      <c r="E22" s="2" t="s">
        <v>208</v>
      </c>
      <c r="F22" s="48">
        <v>2.3E-2</v>
      </c>
      <c r="G22" s="48"/>
      <c r="H22" s="55"/>
      <c r="I22" s="48"/>
      <c r="J22" s="48"/>
      <c r="K22" s="48"/>
      <c r="L22" s="58" t="s">
        <v>221</v>
      </c>
      <c r="M22" s="48"/>
      <c r="N22" s="48"/>
      <c r="O22" s="46"/>
      <c r="P22" s="25"/>
      <c r="Q22" s="31"/>
    </row>
    <row r="23" spans="1:19" s="22" customFormat="1" ht="14.1" customHeight="1" x14ac:dyDescent="0.3">
      <c r="A23" s="104"/>
      <c r="B23" s="106"/>
      <c r="C23" s="42" t="s">
        <v>203</v>
      </c>
      <c r="D23" s="43">
        <f>ROUNDDOWN((D11+D12+L37)*F23,0)</f>
        <v>0</v>
      </c>
      <c r="E23" s="59" t="s">
        <v>39</v>
      </c>
      <c r="F23" s="48">
        <v>3.1099999999999999E-2</v>
      </c>
      <c r="G23" s="48"/>
      <c r="H23" s="55"/>
      <c r="I23" s="48"/>
      <c r="J23" s="48"/>
      <c r="K23" s="48"/>
      <c r="L23" s="58" t="s">
        <v>36</v>
      </c>
      <c r="M23" s="48"/>
      <c r="N23" s="48"/>
      <c r="O23" s="46"/>
      <c r="P23" s="25"/>
      <c r="Q23" s="60"/>
      <c r="R23" s="61"/>
      <c r="S23" s="60"/>
    </row>
    <row r="24" spans="1:19" s="22" customFormat="1" ht="14.1" customHeight="1" x14ac:dyDescent="0.3">
      <c r="A24" s="104"/>
      <c r="B24" s="106"/>
      <c r="C24" s="42" t="s">
        <v>46</v>
      </c>
      <c r="D24" s="43">
        <f>ROUNDDOWN((D11+D14)*F24,0)</f>
        <v>0</v>
      </c>
      <c r="E24" s="2" t="s">
        <v>196</v>
      </c>
      <c r="F24" s="56">
        <v>0.05</v>
      </c>
      <c r="G24" s="52"/>
      <c r="H24" s="62"/>
      <c r="I24" s="52"/>
      <c r="J24" s="52"/>
      <c r="K24" s="52"/>
      <c r="L24" s="1"/>
      <c r="M24" s="52"/>
      <c r="N24" s="52"/>
      <c r="O24" s="63"/>
      <c r="P24" s="50"/>
      <c r="Q24" s="60"/>
      <c r="R24" s="61"/>
      <c r="S24" s="60"/>
    </row>
    <row r="25" spans="1:19" s="22" customFormat="1" ht="14.1" customHeight="1" x14ac:dyDescent="0.3">
      <c r="A25" s="104"/>
      <c r="B25" s="106"/>
      <c r="C25" s="42" t="s">
        <v>53</v>
      </c>
      <c r="D25" s="43">
        <f>ROUNDDOWN((D11+D12+D16)*F25,0)</f>
        <v>0</v>
      </c>
      <c r="E25" s="2" t="s">
        <v>199</v>
      </c>
      <c r="F25" s="48">
        <v>3.0000000000000001E-3</v>
      </c>
      <c r="G25" s="52"/>
      <c r="H25" s="53"/>
      <c r="I25" s="52"/>
      <c r="J25" s="52"/>
      <c r="K25" s="52"/>
      <c r="L25" s="1"/>
      <c r="M25" s="52"/>
      <c r="N25" s="52"/>
      <c r="O25" s="46"/>
      <c r="P25" s="25"/>
      <c r="R25" s="64"/>
    </row>
    <row r="26" spans="1:19" s="22" customFormat="1" ht="14.1" customHeight="1" x14ac:dyDescent="0.3">
      <c r="A26" s="104"/>
      <c r="B26" s="106"/>
      <c r="C26" s="65" t="s">
        <v>50</v>
      </c>
      <c r="D26" s="43">
        <f>ROUNDDOWN((D11+D12+D16)*F26,0)</f>
        <v>0</v>
      </c>
      <c r="E26" s="2" t="s">
        <v>199</v>
      </c>
      <c r="F26" s="56">
        <v>8.0999999999999996E-4</v>
      </c>
      <c r="G26" s="56"/>
      <c r="H26" s="66"/>
      <c r="I26" s="56"/>
      <c r="J26" s="56"/>
      <c r="K26" s="56"/>
      <c r="L26" s="1"/>
      <c r="M26" s="56"/>
      <c r="N26" s="56"/>
      <c r="O26" s="46"/>
      <c r="P26" s="25"/>
    </row>
    <row r="27" spans="1:19" s="22" customFormat="1" ht="14.1" customHeight="1" x14ac:dyDescent="0.3">
      <c r="A27" s="104"/>
      <c r="B27" s="106"/>
      <c r="C27" s="65" t="s">
        <v>42</v>
      </c>
      <c r="D27" s="43">
        <f>ROUNDDOWN((D11+D12+D16)*F27,0)</f>
        <v>0</v>
      </c>
      <c r="E27" s="2" t="s">
        <v>199</v>
      </c>
      <c r="F27" s="56">
        <v>6.9999999999999999E-4</v>
      </c>
      <c r="G27" s="56"/>
      <c r="H27" s="66"/>
      <c r="I27" s="56"/>
      <c r="J27" s="56"/>
      <c r="K27" s="56"/>
      <c r="L27" s="1"/>
      <c r="M27" s="56"/>
      <c r="N27" s="56"/>
      <c r="O27" s="46"/>
      <c r="P27" s="25"/>
    </row>
    <row r="28" spans="1:19" s="22" customFormat="1" ht="14.1" customHeight="1" x14ac:dyDescent="0.3">
      <c r="A28" s="104"/>
      <c r="B28" s="106"/>
      <c r="C28" s="45" t="s">
        <v>245</v>
      </c>
      <c r="D28" s="43">
        <f>SUM(D15:D27)</f>
        <v>0</v>
      </c>
      <c r="E28" s="2"/>
      <c r="F28" s="1"/>
      <c r="G28" s="4"/>
      <c r="H28" s="3"/>
      <c r="I28" s="4"/>
      <c r="J28" s="4"/>
      <c r="K28" s="4"/>
      <c r="L28" s="1"/>
      <c r="M28" s="4"/>
      <c r="N28" s="4"/>
      <c r="O28" s="46"/>
      <c r="P28" s="25"/>
    </row>
    <row r="29" spans="1:19" s="22" customFormat="1" ht="14.1" customHeight="1" x14ac:dyDescent="0.3">
      <c r="A29" s="91" t="s">
        <v>22</v>
      </c>
      <c r="B29" s="92"/>
      <c r="C29" s="92"/>
      <c r="D29" s="43">
        <f>D11+D14+D28</f>
        <v>0</v>
      </c>
      <c r="E29" s="2"/>
      <c r="F29" s="1"/>
      <c r="G29" s="4"/>
      <c r="H29" s="3"/>
      <c r="I29" s="4"/>
      <c r="J29" s="4"/>
      <c r="K29" s="4"/>
      <c r="L29" s="1"/>
      <c r="M29" s="4"/>
      <c r="N29" s="4"/>
      <c r="O29" s="46"/>
      <c r="P29" s="25"/>
    </row>
    <row r="30" spans="1:19" s="22" customFormat="1" ht="14.1" customHeight="1" x14ac:dyDescent="0.3">
      <c r="A30" s="91" t="s">
        <v>158</v>
      </c>
      <c r="B30" s="92"/>
      <c r="C30" s="92"/>
      <c r="D30" s="43">
        <f>ROUNDDOWN(D29*F30,0)</f>
        <v>0</v>
      </c>
      <c r="E30" s="2" t="s">
        <v>87</v>
      </c>
      <c r="F30" s="48">
        <v>0.08</v>
      </c>
      <c r="G30" s="48"/>
      <c r="H30" s="49"/>
      <c r="I30" s="48"/>
      <c r="J30" s="48"/>
      <c r="K30" s="48"/>
      <c r="L30" s="1"/>
      <c r="M30" s="48"/>
      <c r="N30" s="48"/>
      <c r="O30" s="63"/>
      <c r="P30" s="50"/>
    </row>
    <row r="31" spans="1:19" s="22" customFormat="1" ht="14.1" customHeight="1" x14ac:dyDescent="0.3">
      <c r="A31" s="91" t="s">
        <v>55</v>
      </c>
      <c r="B31" s="92"/>
      <c r="C31" s="92"/>
      <c r="D31" s="43">
        <f>ROUNDDOWN((D14+D28+D30)*F31,0)</f>
        <v>0</v>
      </c>
      <c r="E31" s="2" t="s">
        <v>52</v>
      </c>
      <c r="F31" s="48">
        <v>0.15</v>
      </c>
      <c r="G31" s="67"/>
      <c r="H31" s="68"/>
      <c r="I31" s="67"/>
      <c r="J31" s="67"/>
      <c r="K31" s="67"/>
      <c r="L31" s="1"/>
      <c r="M31" s="67"/>
      <c r="N31" s="67"/>
      <c r="O31" s="63"/>
      <c r="P31" s="50"/>
    </row>
    <row r="32" spans="1:19" s="22" customFormat="1" ht="14.1" customHeight="1" x14ac:dyDescent="0.3">
      <c r="A32" s="91" t="s">
        <v>183</v>
      </c>
      <c r="B32" s="92"/>
      <c r="C32" s="93"/>
      <c r="D32" s="43">
        <v>0</v>
      </c>
      <c r="E32" s="2"/>
      <c r="F32" s="1"/>
      <c r="G32" s="4"/>
      <c r="H32" s="3"/>
      <c r="I32" s="4"/>
      <c r="J32" s="4"/>
      <c r="K32" s="4"/>
      <c r="L32" s="1"/>
      <c r="M32" s="4"/>
      <c r="N32" s="4"/>
      <c r="O32" s="46"/>
    </row>
    <row r="33" spans="1:17" s="22" customFormat="1" ht="14.1" customHeight="1" x14ac:dyDescent="0.3">
      <c r="A33" s="91" t="s">
        <v>191</v>
      </c>
      <c r="B33" s="92"/>
      <c r="C33" s="93"/>
      <c r="D33" s="43">
        <v>0</v>
      </c>
      <c r="E33" s="2"/>
      <c r="F33" s="1"/>
      <c r="G33" s="4"/>
      <c r="H33" s="3"/>
      <c r="I33" s="4"/>
      <c r="J33" s="4"/>
      <c r="K33" s="4"/>
      <c r="L33" s="1"/>
      <c r="M33" s="4"/>
      <c r="N33" s="4"/>
      <c r="O33" s="46"/>
    </row>
    <row r="34" spans="1:17" s="22" customFormat="1" ht="14.1" customHeight="1" x14ac:dyDescent="0.3">
      <c r="A34" s="91" t="s">
        <v>144</v>
      </c>
      <c r="B34" s="92"/>
      <c r="C34" s="92"/>
      <c r="D34" s="43">
        <f>SUM(D29:D33)</f>
        <v>0</v>
      </c>
      <c r="E34" s="2"/>
      <c r="F34" s="1"/>
      <c r="G34" s="4"/>
      <c r="H34" s="3"/>
      <c r="I34" s="4"/>
      <c r="J34" s="4"/>
      <c r="K34" s="4"/>
      <c r="L34" s="4"/>
      <c r="M34" s="4"/>
      <c r="N34" s="4"/>
      <c r="O34" s="46"/>
    </row>
    <row r="35" spans="1:17" s="22" customFormat="1" ht="14.1" customHeight="1" x14ac:dyDescent="0.3">
      <c r="A35" s="91" t="s">
        <v>163</v>
      </c>
      <c r="B35" s="92"/>
      <c r="C35" s="92"/>
      <c r="D35" s="43">
        <f>ROUNDDOWN(D34*F35,0)</f>
        <v>0</v>
      </c>
      <c r="E35" s="2" t="s">
        <v>136</v>
      </c>
      <c r="F35" s="67">
        <v>0.1</v>
      </c>
      <c r="G35" s="67"/>
      <c r="H35" s="69"/>
      <c r="I35" s="67"/>
      <c r="J35" s="67"/>
      <c r="K35" s="67"/>
      <c r="L35" s="54"/>
      <c r="M35" s="67"/>
      <c r="N35" s="67"/>
      <c r="O35" s="46"/>
    </row>
    <row r="36" spans="1:17" s="22" customFormat="1" ht="14.1" customHeight="1" x14ac:dyDescent="0.3">
      <c r="A36" s="91" t="s">
        <v>56</v>
      </c>
      <c r="B36" s="92"/>
      <c r="C36" s="92"/>
      <c r="D36" s="70">
        <f>INT((D34+D35)/1000)*1000</f>
        <v>0</v>
      </c>
      <c r="E36" s="2"/>
      <c r="F36" s="1"/>
      <c r="G36" s="4"/>
      <c r="H36" s="3"/>
      <c r="I36" s="4"/>
      <c r="J36" s="4"/>
      <c r="K36" s="4"/>
      <c r="L36" s="4" t="s">
        <v>213</v>
      </c>
      <c r="M36" s="4"/>
      <c r="N36" s="4"/>
      <c r="O36" s="46"/>
    </row>
    <row r="37" spans="1:17" s="22" customFormat="1" ht="14.1" customHeight="1" x14ac:dyDescent="0.3">
      <c r="A37" s="91" t="s">
        <v>182</v>
      </c>
      <c r="B37" s="92"/>
      <c r="C37" s="93"/>
      <c r="D37" s="43">
        <f>ROUNDUP(0,-3)</f>
        <v>0</v>
      </c>
      <c r="E37" s="94" t="s">
        <v>197</v>
      </c>
      <c r="F37" s="95"/>
      <c r="G37" s="4"/>
      <c r="H37" s="3"/>
      <c r="I37" s="4"/>
      <c r="J37" s="4"/>
      <c r="K37" s="4"/>
      <c r="L37" s="71">
        <f>(D37)/1.1/1.0054</f>
        <v>0</v>
      </c>
      <c r="M37" s="4"/>
      <c r="N37" s="4"/>
      <c r="O37" s="46"/>
      <c r="Q37" s="31"/>
    </row>
    <row r="38" spans="1:17" s="22" customFormat="1" ht="14.1" customHeight="1" x14ac:dyDescent="0.3">
      <c r="A38" s="91" t="s">
        <v>189</v>
      </c>
      <c r="B38" s="92"/>
      <c r="C38" s="93"/>
      <c r="D38" s="43">
        <f>ROUNDUP(0,-3)</f>
        <v>0</v>
      </c>
      <c r="E38" s="94"/>
      <c r="F38" s="95"/>
      <c r="G38" s="4"/>
      <c r="H38" s="3"/>
      <c r="I38" s="4"/>
      <c r="J38" s="4"/>
      <c r="K38" s="4"/>
      <c r="L38" s="71"/>
      <c r="M38" s="4"/>
      <c r="N38" s="4"/>
      <c r="O38" s="46"/>
      <c r="Q38" s="31"/>
    </row>
    <row r="39" spans="1:17" s="22" customFormat="1" ht="14.1" customHeight="1" x14ac:dyDescent="0.3">
      <c r="A39" s="96" t="s">
        <v>146</v>
      </c>
      <c r="B39" s="97"/>
      <c r="C39" s="97"/>
      <c r="D39" s="72">
        <f>INT((D36+D37+D38)/1000)*1000</f>
        <v>0</v>
      </c>
      <c r="E39" s="73"/>
      <c r="F39" s="74"/>
      <c r="G39" s="75"/>
      <c r="H39" s="76"/>
      <c r="I39" s="77"/>
      <c r="J39" s="75"/>
      <c r="K39" s="75"/>
      <c r="L39" s="75" t="s">
        <v>213</v>
      </c>
      <c r="M39" s="75"/>
      <c r="N39" s="75"/>
      <c r="O39" s="78"/>
      <c r="Q39" s="31"/>
    </row>
    <row r="40" spans="1:17" x14ac:dyDescent="0.3">
      <c r="D40" s="87"/>
    </row>
    <row r="42" spans="1:17" x14ac:dyDescent="0.3">
      <c r="D42" s="88"/>
    </row>
    <row r="44" spans="1:17" x14ac:dyDescent="0.3">
      <c r="D44" s="90"/>
      <c r="E44" s="88"/>
    </row>
  </sheetData>
  <mergeCells count="34">
    <mergeCell ref="I3:K6"/>
    <mergeCell ref="L3:O3"/>
    <mergeCell ref="L5:O6"/>
    <mergeCell ref="L4:O4"/>
    <mergeCell ref="A1:B1"/>
    <mergeCell ref="I1:K2"/>
    <mergeCell ref="L1:O2"/>
    <mergeCell ref="A2:B2"/>
    <mergeCell ref="C2:D2"/>
    <mergeCell ref="A32:C32"/>
    <mergeCell ref="A7:C7"/>
    <mergeCell ref="E7:H7"/>
    <mergeCell ref="I7:O7"/>
    <mergeCell ref="A8:A28"/>
    <mergeCell ref="B8:B11"/>
    <mergeCell ref="I8:O8"/>
    <mergeCell ref="I9:O9"/>
    <mergeCell ref="I10:O10"/>
    <mergeCell ref="B12:B14"/>
    <mergeCell ref="I12:O12"/>
    <mergeCell ref="I13:O13"/>
    <mergeCell ref="B15:B28"/>
    <mergeCell ref="A29:C29"/>
    <mergeCell ref="A30:C30"/>
    <mergeCell ref="A31:C31"/>
    <mergeCell ref="A38:C38"/>
    <mergeCell ref="E38:F38"/>
    <mergeCell ref="A39:C39"/>
    <mergeCell ref="A33:C33"/>
    <mergeCell ref="A34:C34"/>
    <mergeCell ref="A35:C35"/>
    <mergeCell ref="A36:C36"/>
    <mergeCell ref="A37:C37"/>
    <mergeCell ref="E37:F37"/>
  </mergeCells>
  <phoneticPr fontId="16" type="noConversion"/>
  <pageMargins left="1.0193055868148804" right="0.35430556535720825" top="0.93902778625488281" bottom="0.37902778387069702" header="0.62000000476837158" footer="0.27541667222976685"/>
  <pageSetup paperSize="9" scale="90" orientation="landscape" horizontalDpi="4294967292" verticalDpi="300" r:id="rId1"/>
  <headerFooter>
    <oddHeader>&amp;C&amp;"돋움,Bold"&amp;U공  사  원  가  계  산  서&amp;U공  사  원  가  계  산  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24"/>
  <sheetViews>
    <sheetView zoomScale="70" zoomScaleNormal="70" workbookViewId="0">
      <selection activeCell="A17" sqref="A17"/>
    </sheetView>
  </sheetViews>
  <sheetFormatPr defaultColWidth="8.875"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6" t="s">
        <v>45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20" ht="30" customHeight="1" x14ac:dyDescent="0.3">
      <c r="A2" s="84" t="s">
        <v>244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9"/>
    </row>
    <row r="3" spans="1:20" ht="30" customHeight="1" x14ac:dyDescent="0.3">
      <c r="A3" s="138" t="s">
        <v>211</v>
      </c>
      <c r="B3" s="138" t="s">
        <v>207</v>
      </c>
      <c r="C3" s="138" t="s">
        <v>6</v>
      </c>
      <c r="D3" s="138" t="s">
        <v>20</v>
      </c>
      <c r="E3" s="138" t="s">
        <v>59</v>
      </c>
      <c r="F3" s="138"/>
      <c r="G3" s="138" t="s">
        <v>69</v>
      </c>
      <c r="H3" s="138"/>
      <c r="I3" s="138" t="s">
        <v>205</v>
      </c>
      <c r="J3" s="138"/>
      <c r="K3" s="138" t="s">
        <v>206</v>
      </c>
      <c r="L3" s="138"/>
      <c r="M3" s="138" t="s">
        <v>103</v>
      </c>
      <c r="N3" s="140" t="s">
        <v>134</v>
      </c>
      <c r="O3" s="140" t="s">
        <v>13</v>
      </c>
      <c r="P3" s="140" t="s">
        <v>79</v>
      </c>
      <c r="Q3" s="140" t="s">
        <v>125</v>
      </c>
      <c r="R3" s="140" t="s">
        <v>82</v>
      </c>
      <c r="S3" s="140" t="s">
        <v>80</v>
      </c>
      <c r="T3" s="140" t="s">
        <v>217</v>
      </c>
    </row>
    <row r="4" spans="1:20" ht="30" customHeight="1" x14ac:dyDescent="0.3">
      <c r="A4" s="139"/>
      <c r="B4" s="139"/>
      <c r="C4" s="139"/>
      <c r="D4" s="139"/>
      <c r="E4" s="12" t="s">
        <v>78</v>
      </c>
      <c r="F4" s="12" t="s">
        <v>94</v>
      </c>
      <c r="G4" s="12" t="s">
        <v>78</v>
      </c>
      <c r="H4" s="12" t="s">
        <v>94</v>
      </c>
      <c r="I4" s="12" t="s">
        <v>78</v>
      </c>
      <c r="J4" s="12" t="s">
        <v>94</v>
      </c>
      <c r="K4" s="12" t="s">
        <v>78</v>
      </c>
      <c r="L4" s="12" t="s">
        <v>94</v>
      </c>
      <c r="M4" s="139"/>
      <c r="N4" s="140"/>
      <c r="O4" s="140"/>
      <c r="P4" s="140"/>
      <c r="Q4" s="140"/>
      <c r="R4" s="140"/>
      <c r="S4" s="140"/>
      <c r="T4" s="140"/>
    </row>
    <row r="5" spans="1:20" ht="30" customHeight="1" x14ac:dyDescent="0.3">
      <c r="A5" s="141" t="s">
        <v>249</v>
      </c>
      <c r="B5" s="13" t="s">
        <v>9</v>
      </c>
      <c r="C5" s="13" t="s">
        <v>9</v>
      </c>
      <c r="D5" s="14">
        <v>1</v>
      </c>
      <c r="E5" s="15">
        <f>F6</f>
        <v>0</v>
      </c>
      <c r="F5" s="15">
        <f>E5*D5</f>
        <v>0</v>
      </c>
      <c r="G5" s="15">
        <f>H6</f>
        <v>0</v>
      </c>
      <c r="H5" s="15">
        <f>G5*D5</f>
        <v>0</v>
      </c>
      <c r="I5" s="15"/>
      <c r="J5" s="15">
        <f>I5*D5</f>
        <v>0</v>
      </c>
      <c r="K5" s="15">
        <f t="shared" ref="K5:L9" si="0">E5+G5+I5</f>
        <v>0</v>
      </c>
      <c r="L5" s="15">
        <f t="shared" si="0"/>
        <v>0</v>
      </c>
      <c r="M5" s="13" t="s">
        <v>9</v>
      </c>
      <c r="N5" s="5" t="s">
        <v>18</v>
      </c>
      <c r="O5" s="5" t="s">
        <v>9</v>
      </c>
      <c r="P5" s="5" t="s">
        <v>9</v>
      </c>
      <c r="Q5" s="5" t="s">
        <v>9</v>
      </c>
      <c r="R5">
        <v>1</v>
      </c>
      <c r="S5" s="5" t="s">
        <v>9</v>
      </c>
      <c r="T5" s="11"/>
    </row>
    <row r="6" spans="1:20" ht="30" customHeight="1" x14ac:dyDescent="0.3">
      <c r="A6" s="80" t="s">
        <v>38</v>
      </c>
      <c r="B6" s="13" t="s">
        <v>9</v>
      </c>
      <c r="C6" s="13" t="s">
        <v>9</v>
      </c>
      <c r="D6" s="14">
        <v>1</v>
      </c>
      <c r="E6" s="15">
        <f>F7+F8+F9+F10</f>
        <v>0</v>
      </c>
      <c r="F6" s="15">
        <f>E6*D6</f>
        <v>0</v>
      </c>
      <c r="G6" s="15"/>
      <c r="H6" s="15"/>
      <c r="I6" s="15"/>
      <c r="J6" s="15">
        <f>I6*D6</f>
        <v>0</v>
      </c>
      <c r="K6" s="15">
        <f t="shared" si="0"/>
        <v>0</v>
      </c>
      <c r="L6" s="15">
        <f t="shared" si="0"/>
        <v>0</v>
      </c>
      <c r="M6" s="13" t="s">
        <v>9</v>
      </c>
      <c r="N6" s="5" t="s">
        <v>115</v>
      </c>
      <c r="O6" s="5" t="s">
        <v>9</v>
      </c>
      <c r="P6" s="5" t="s">
        <v>18</v>
      </c>
      <c r="Q6" s="5" t="s">
        <v>9</v>
      </c>
      <c r="R6">
        <v>2</v>
      </c>
      <c r="S6" s="5" t="s">
        <v>9</v>
      </c>
      <c r="T6" s="11"/>
    </row>
    <row r="7" spans="1:20" ht="30" customHeight="1" x14ac:dyDescent="0.3">
      <c r="A7" s="81" t="s">
        <v>210</v>
      </c>
      <c r="B7" s="13" t="s">
        <v>9</v>
      </c>
      <c r="C7" s="13" t="s">
        <v>9</v>
      </c>
      <c r="D7" s="14">
        <v>1</v>
      </c>
      <c r="E7" s="15">
        <f>공종별내역서!AX70</f>
        <v>0</v>
      </c>
      <c r="F7" s="15">
        <f>E7*D7</f>
        <v>0</v>
      </c>
      <c r="G7" s="15"/>
      <c r="H7" s="15"/>
      <c r="I7" s="15"/>
      <c r="J7" s="15">
        <f>I7*D7</f>
        <v>0</v>
      </c>
      <c r="K7" s="15">
        <f t="shared" si="0"/>
        <v>0</v>
      </c>
      <c r="L7" s="15">
        <f t="shared" si="0"/>
        <v>0</v>
      </c>
      <c r="M7" s="13" t="s">
        <v>9</v>
      </c>
      <c r="N7" s="5" t="s">
        <v>77</v>
      </c>
      <c r="O7" s="5" t="s">
        <v>9</v>
      </c>
      <c r="P7" s="5" t="s">
        <v>115</v>
      </c>
      <c r="Q7" s="5" t="s">
        <v>9</v>
      </c>
      <c r="R7">
        <v>3</v>
      </c>
      <c r="S7" s="5" t="s">
        <v>9</v>
      </c>
      <c r="T7" s="11"/>
    </row>
    <row r="8" spans="1:20" ht="30" customHeight="1" x14ac:dyDescent="0.3">
      <c r="A8" s="81" t="s">
        <v>204</v>
      </c>
      <c r="B8" s="13" t="s">
        <v>9</v>
      </c>
      <c r="C8" s="13" t="s">
        <v>9</v>
      </c>
      <c r="D8" s="14">
        <v>1</v>
      </c>
      <c r="E8" s="15">
        <f>공종별내역서!AY70</f>
        <v>0</v>
      </c>
      <c r="F8" s="15">
        <f>E8*D8</f>
        <v>0</v>
      </c>
      <c r="G8" s="15"/>
      <c r="H8" s="15"/>
      <c r="I8" s="15"/>
      <c r="J8" s="15">
        <f>I8*D8</f>
        <v>0</v>
      </c>
      <c r="K8" s="15">
        <f t="shared" si="0"/>
        <v>0</v>
      </c>
      <c r="L8" s="15">
        <f t="shared" si="0"/>
        <v>0</v>
      </c>
      <c r="M8" s="13" t="s">
        <v>9</v>
      </c>
      <c r="N8" s="5" t="s">
        <v>137</v>
      </c>
      <c r="O8" s="5" t="s">
        <v>9</v>
      </c>
      <c r="P8" s="5" t="s">
        <v>115</v>
      </c>
      <c r="Q8" s="5" t="s">
        <v>9</v>
      </c>
      <c r="R8">
        <v>3</v>
      </c>
      <c r="S8" s="5" t="s">
        <v>9</v>
      </c>
      <c r="T8" s="11"/>
    </row>
    <row r="9" spans="1:20" ht="30" customHeight="1" x14ac:dyDescent="0.3">
      <c r="A9" s="81" t="s">
        <v>35</v>
      </c>
      <c r="B9" s="13" t="s">
        <v>9</v>
      </c>
      <c r="C9" s="13" t="s">
        <v>9</v>
      </c>
      <c r="D9" s="14">
        <v>1</v>
      </c>
      <c r="E9" s="15"/>
      <c r="F9" s="15"/>
      <c r="G9" s="15"/>
      <c r="H9" s="15"/>
      <c r="I9" s="15"/>
      <c r="J9" s="15">
        <f>I9*D9</f>
        <v>0</v>
      </c>
      <c r="K9" s="15">
        <f t="shared" si="0"/>
        <v>0</v>
      </c>
      <c r="L9" s="15">
        <f t="shared" si="0"/>
        <v>0</v>
      </c>
      <c r="M9" s="13" t="s">
        <v>9</v>
      </c>
      <c r="N9" s="5" t="s">
        <v>63</v>
      </c>
      <c r="O9" s="5" t="s">
        <v>9</v>
      </c>
      <c r="P9" s="5" t="s">
        <v>115</v>
      </c>
      <c r="Q9" s="5" t="s">
        <v>9</v>
      </c>
      <c r="R9">
        <v>3</v>
      </c>
      <c r="S9" s="5" t="s">
        <v>9</v>
      </c>
      <c r="T9" s="11"/>
    </row>
    <row r="10" spans="1:20" ht="30" customHeight="1" x14ac:dyDescent="0.3">
      <c r="A10" s="13"/>
      <c r="B10" s="13"/>
      <c r="C10" s="13"/>
      <c r="D10" s="14"/>
      <c r="E10" s="15"/>
      <c r="F10" s="15"/>
      <c r="G10" s="15"/>
      <c r="H10" s="15"/>
      <c r="I10" s="15"/>
      <c r="J10" s="15"/>
      <c r="K10" s="15"/>
      <c r="L10" s="15"/>
      <c r="M10" s="13"/>
      <c r="N10" s="5" t="s">
        <v>68</v>
      </c>
      <c r="O10" s="5" t="s">
        <v>9</v>
      </c>
      <c r="P10" s="5" t="s">
        <v>115</v>
      </c>
      <c r="Q10" s="5" t="s">
        <v>9</v>
      </c>
      <c r="R10">
        <v>3</v>
      </c>
      <c r="S10" s="5" t="s">
        <v>9</v>
      </c>
      <c r="T10" s="11"/>
    </row>
    <row r="11" spans="1:20" ht="30" customHeight="1" x14ac:dyDescent="0.3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T11" s="11"/>
    </row>
    <row r="12" spans="1:20" ht="30" customHeight="1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T12" s="11"/>
    </row>
    <row r="13" spans="1:20" ht="30" customHeight="1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T13" s="11"/>
    </row>
    <row r="14" spans="1:20" ht="30" customHeigh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1"/>
    </row>
    <row r="15" spans="1:20" ht="30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1"/>
    </row>
    <row r="16" spans="1:20" ht="30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1"/>
    </row>
    <row r="17" spans="1:20" ht="30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1"/>
    </row>
    <row r="18" spans="1:20" ht="30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1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1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1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1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1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1"/>
    </row>
    <row r="24" spans="1:20" ht="30" customHeight="1" x14ac:dyDescent="0.3">
      <c r="A24" s="13" t="s">
        <v>48</v>
      </c>
      <c r="B24" s="14"/>
      <c r="C24" s="14"/>
      <c r="D24" s="14"/>
      <c r="E24" s="14"/>
      <c r="F24" s="15">
        <f>F5</f>
        <v>0</v>
      </c>
      <c r="G24" s="14"/>
      <c r="H24" s="15">
        <f>H5</f>
        <v>0</v>
      </c>
      <c r="I24" s="14"/>
      <c r="J24" s="15">
        <f>J5</f>
        <v>0</v>
      </c>
      <c r="K24" s="14"/>
      <c r="L24" s="15">
        <f>L5</f>
        <v>0</v>
      </c>
      <c r="M24" s="14"/>
      <c r="T24" s="11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6" type="noConversion"/>
  <pageMargins left="0.78680557012557983" right="0" top="0.39305555820465088" bottom="0.39305555820465088" header="0" footer="0"/>
  <pageSetup paperSize="9" scale="65" fitToHeight="0" orientation="landscape" horizontalDpi="429496729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T25"/>
  <sheetViews>
    <sheetView zoomScale="85" zoomScaleNormal="85" workbookViewId="0">
      <selection activeCell="A5" sqref="A5"/>
    </sheetView>
  </sheetViews>
  <sheetFormatPr defaultColWidth="8.875"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6" t="s">
        <v>216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20" ht="30" customHeight="1" x14ac:dyDescent="0.3">
      <c r="A2" s="84" t="s">
        <v>244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9"/>
    </row>
    <row r="3" spans="1:20" ht="30" customHeight="1" x14ac:dyDescent="0.3">
      <c r="A3" s="138" t="s">
        <v>211</v>
      </c>
      <c r="B3" s="138" t="s">
        <v>207</v>
      </c>
      <c r="C3" s="138" t="s">
        <v>6</v>
      </c>
      <c r="D3" s="138" t="s">
        <v>20</v>
      </c>
      <c r="E3" s="138" t="s">
        <v>59</v>
      </c>
      <c r="F3" s="138"/>
      <c r="G3" s="138" t="s">
        <v>69</v>
      </c>
      <c r="H3" s="138"/>
      <c r="I3" s="138" t="s">
        <v>205</v>
      </c>
      <c r="J3" s="138"/>
      <c r="K3" s="138" t="s">
        <v>206</v>
      </c>
      <c r="L3" s="138"/>
      <c r="M3" s="138" t="s">
        <v>103</v>
      </c>
      <c r="N3" s="140" t="s">
        <v>134</v>
      </c>
      <c r="O3" s="140" t="s">
        <v>13</v>
      </c>
      <c r="P3" s="140" t="s">
        <v>79</v>
      </c>
      <c r="Q3" s="140" t="s">
        <v>125</v>
      </c>
      <c r="R3" s="140" t="s">
        <v>82</v>
      </c>
      <c r="S3" s="140" t="s">
        <v>80</v>
      </c>
      <c r="T3" s="140" t="s">
        <v>217</v>
      </c>
    </row>
    <row r="4" spans="1:20" ht="30" customHeight="1" x14ac:dyDescent="0.3">
      <c r="A4" s="139"/>
      <c r="B4" s="139"/>
      <c r="C4" s="139"/>
      <c r="D4" s="139"/>
      <c r="E4" s="12" t="s">
        <v>78</v>
      </c>
      <c r="F4" s="12" t="s">
        <v>94</v>
      </c>
      <c r="G4" s="12" t="s">
        <v>78</v>
      </c>
      <c r="H4" s="12" t="s">
        <v>94</v>
      </c>
      <c r="I4" s="12" t="s">
        <v>78</v>
      </c>
      <c r="J4" s="12" t="s">
        <v>94</v>
      </c>
      <c r="K4" s="12" t="s">
        <v>78</v>
      </c>
      <c r="L4" s="12" t="s">
        <v>94</v>
      </c>
      <c r="M4" s="139"/>
      <c r="N4" s="140"/>
      <c r="O4" s="140"/>
      <c r="P4" s="140"/>
      <c r="Q4" s="140"/>
      <c r="R4" s="140"/>
      <c r="S4" s="140"/>
      <c r="T4" s="140"/>
    </row>
    <row r="5" spans="1:20" ht="30" customHeight="1" x14ac:dyDescent="0.3">
      <c r="A5" s="141" t="s">
        <v>249</v>
      </c>
      <c r="B5" s="13" t="s">
        <v>9</v>
      </c>
      <c r="C5" s="13" t="s">
        <v>9</v>
      </c>
      <c r="D5" s="14">
        <v>1</v>
      </c>
      <c r="E5" s="15">
        <f>F6</f>
        <v>0</v>
      </c>
      <c r="F5" s="15">
        <f>E5*D5</f>
        <v>0</v>
      </c>
      <c r="G5" s="15">
        <f>H6</f>
        <v>0</v>
      </c>
      <c r="H5" s="15">
        <f>G5*D5</f>
        <v>0</v>
      </c>
      <c r="I5" s="15"/>
      <c r="J5" s="15">
        <f>I5*D5</f>
        <v>0</v>
      </c>
      <c r="K5" s="15">
        <f t="shared" ref="K5:L9" si="0">E5+G5+I5</f>
        <v>0</v>
      </c>
      <c r="L5" s="15">
        <f t="shared" si="0"/>
        <v>0</v>
      </c>
      <c r="M5" s="13" t="s">
        <v>9</v>
      </c>
      <c r="N5" s="5" t="s">
        <v>18</v>
      </c>
      <c r="O5" s="5" t="s">
        <v>9</v>
      </c>
      <c r="P5" s="5" t="s">
        <v>9</v>
      </c>
      <c r="Q5" s="5" t="s">
        <v>9</v>
      </c>
      <c r="R5">
        <v>1</v>
      </c>
      <c r="S5" s="5" t="s">
        <v>9</v>
      </c>
      <c r="T5" s="11"/>
    </row>
    <row r="6" spans="1:20" ht="30" customHeight="1" x14ac:dyDescent="0.3">
      <c r="A6" s="13" t="s">
        <v>38</v>
      </c>
      <c r="B6" s="13" t="s">
        <v>9</v>
      </c>
      <c r="C6" s="13" t="s">
        <v>9</v>
      </c>
      <c r="D6" s="14">
        <v>1</v>
      </c>
      <c r="E6" s="15">
        <f>F7+F8+F9</f>
        <v>0</v>
      </c>
      <c r="F6" s="15">
        <f>E6*D6</f>
        <v>0</v>
      </c>
      <c r="G6" s="15">
        <f>H7+H8+H9</f>
        <v>0</v>
      </c>
      <c r="H6" s="15">
        <f>G6*D6</f>
        <v>0</v>
      </c>
      <c r="I6" s="15"/>
      <c r="J6" s="15">
        <f>I6*D6</f>
        <v>0</v>
      </c>
      <c r="K6" s="15">
        <f t="shared" si="0"/>
        <v>0</v>
      </c>
      <c r="L6" s="15">
        <f t="shared" si="0"/>
        <v>0</v>
      </c>
      <c r="M6" s="13" t="s">
        <v>9</v>
      </c>
      <c r="N6" s="5" t="s">
        <v>115</v>
      </c>
      <c r="O6" s="5" t="s">
        <v>9</v>
      </c>
      <c r="P6" s="5" t="s">
        <v>18</v>
      </c>
      <c r="Q6" s="5" t="s">
        <v>9</v>
      </c>
      <c r="R6">
        <v>2</v>
      </c>
      <c r="S6" s="5" t="s">
        <v>9</v>
      </c>
      <c r="T6" s="11"/>
    </row>
    <row r="7" spans="1:20" ht="30" customHeight="1" x14ac:dyDescent="0.3">
      <c r="A7" s="13" t="s">
        <v>247</v>
      </c>
      <c r="B7" s="13" t="s">
        <v>9</v>
      </c>
      <c r="C7" s="13" t="s">
        <v>9</v>
      </c>
      <c r="D7" s="14">
        <v>1</v>
      </c>
      <c r="E7" s="15">
        <f>공종별내역서!F27</f>
        <v>0</v>
      </c>
      <c r="F7" s="15">
        <f>E7*D7</f>
        <v>0</v>
      </c>
      <c r="G7" s="15">
        <f>공종별내역서!H27</f>
        <v>0</v>
      </c>
      <c r="H7" s="15">
        <f>G7*D7</f>
        <v>0</v>
      </c>
      <c r="I7" s="15"/>
      <c r="J7" s="15">
        <f>I7*D7</f>
        <v>0</v>
      </c>
      <c r="K7" s="15">
        <f t="shared" si="0"/>
        <v>0</v>
      </c>
      <c r="L7" s="15">
        <f t="shared" si="0"/>
        <v>0</v>
      </c>
      <c r="M7" s="13" t="s">
        <v>9</v>
      </c>
      <c r="N7" s="5" t="s">
        <v>137</v>
      </c>
      <c r="O7" s="5" t="s">
        <v>9</v>
      </c>
      <c r="P7" s="5" t="s">
        <v>115</v>
      </c>
      <c r="Q7" s="5" t="s">
        <v>9</v>
      </c>
      <c r="R7">
        <v>3</v>
      </c>
      <c r="S7" s="5" t="s">
        <v>9</v>
      </c>
      <c r="T7" s="11"/>
    </row>
    <row r="8" spans="1:20" ht="30" customHeight="1" x14ac:dyDescent="0.3">
      <c r="A8" s="13" t="s">
        <v>248</v>
      </c>
      <c r="B8" s="13" t="s">
        <v>9</v>
      </c>
      <c r="C8" s="13" t="s">
        <v>9</v>
      </c>
      <c r="D8" s="14">
        <v>1</v>
      </c>
      <c r="E8" s="15">
        <f>공종별내역서!F49</f>
        <v>0</v>
      </c>
      <c r="F8" s="15">
        <f>E8*D8</f>
        <v>0</v>
      </c>
      <c r="G8" s="15">
        <f>공종별내역서!H49</f>
        <v>0</v>
      </c>
      <c r="H8" s="15">
        <f>G8*D8</f>
        <v>0</v>
      </c>
      <c r="I8" s="15">
        <f>공종별내역서!J49</f>
        <v>0</v>
      </c>
      <c r="J8" s="15">
        <f>I8*D8</f>
        <v>0</v>
      </c>
      <c r="K8" s="15">
        <f t="shared" si="0"/>
        <v>0</v>
      </c>
      <c r="L8" s="15">
        <f t="shared" si="0"/>
        <v>0</v>
      </c>
      <c r="M8" s="13" t="s">
        <v>9</v>
      </c>
      <c r="N8" s="5" t="s">
        <v>63</v>
      </c>
      <c r="O8" s="5" t="s">
        <v>9</v>
      </c>
      <c r="P8" s="5" t="s">
        <v>115</v>
      </c>
      <c r="Q8" s="5" t="s">
        <v>9</v>
      </c>
      <c r="R8">
        <v>3</v>
      </c>
      <c r="S8" s="5" t="s">
        <v>9</v>
      </c>
      <c r="T8" s="11"/>
    </row>
    <row r="9" spans="1:20" ht="30" customHeight="1" x14ac:dyDescent="0.3">
      <c r="A9" s="13" t="s">
        <v>246</v>
      </c>
      <c r="B9" s="13" t="s">
        <v>9</v>
      </c>
      <c r="C9" s="13" t="s">
        <v>9</v>
      </c>
      <c r="D9" s="14">
        <v>1</v>
      </c>
      <c r="E9" s="15">
        <f>공종별내역서!F70</f>
        <v>0</v>
      </c>
      <c r="F9" s="15">
        <f>E9*D9</f>
        <v>0</v>
      </c>
      <c r="G9" s="15">
        <f>공종별내역서!H70</f>
        <v>0</v>
      </c>
      <c r="H9" s="15">
        <f>G9*D9</f>
        <v>0</v>
      </c>
      <c r="I9" s="15">
        <f>공종별내역서!J70</f>
        <v>0</v>
      </c>
      <c r="J9" s="15">
        <f>I9*D9</f>
        <v>0</v>
      </c>
      <c r="K9" s="15">
        <f t="shared" si="0"/>
        <v>0</v>
      </c>
      <c r="L9" s="15">
        <f t="shared" si="0"/>
        <v>0</v>
      </c>
      <c r="M9" s="13" t="s">
        <v>9</v>
      </c>
      <c r="N9" s="5" t="s">
        <v>68</v>
      </c>
      <c r="O9" s="5" t="s">
        <v>9</v>
      </c>
      <c r="P9" s="5" t="s">
        <v>115</v>
      </c>
      <c r="Q9" s="5" t="s">
        <v>9</v>
      </c>
      <c r="R9">
        <v>3</v>
      </c>
      <c r="S9" s="5" t="s">
        <v>9</v>
      </c>
      <c r="T9" s="11"/>
    </row>
    <row r="10" spans="1:20" ht="30" customHeight="1" x14ac:dyDescent="0.3">
      <c r="A10" s="13"/>
      <c r="B10" s="13"/>
      <c r="C10" s="13"/>
      <c r="D10" s="14"/>
      <c r="E10" s="15"/>
      <c r="F10" s="15"/>
      <c r="G10" s="15"/>
      <c r="H10" s="15"/>
      <c r="I10" s="15"/>
      <c r="J10" s="15"/>
      <c r="K10" s="15"/>
      <c r="L10" s="15"/>
      <c r="M10" s="13"/>
      <c r="N10" s="5"/>
      <c r="O10" s="5"/>
      <c r="P10" s="5"/>
      <c r="Q10" s="5"/>
      <c r="S10" s="5"/>
      <c r="T10" s="11"/>
    </row>
    <row r="11" spans="1:20" ht="30" customHeight="1" x14ac:dyDescent="0.3">
      <c r="A11" s="13"/>
      <c r="B11" s="13"/>
      <c r="C11" s="13"/>
      <c r="D11" s="14"/>
      <c r="E11" s="15"/>
      <c r="F11" s="15"/>
      <c r="G11" s="15"/>
      <c r="H11" s="15"/>
      <c r="I11" s="15"/>
      <c r="J11" s="15"/>
      <c r="K11" s="15"/>
      <c r="L11" s="15"/>
      <c r="M11" s="13"/>
      <c r="N11" s="5"/>
      <c r="O11" s="5"/>
      <c r="P11" s="5"/>
      <c r="Q11" s="5"/>
      <c r="S11" s="5"/>
      <c r="T11" s="11"/>
    </row>
    <row r="12" spans="1:20" ht="30" customHeight="1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T12" s="11"/>
    </row>
    <row r="13" spans="1:20" ht="30" customHeight="1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T13" s="11"/>
    </row>
    <row r="14" spans="1:20" ht="30" customHeigh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1"/>
    </row>
    <row r="15" spans="1:20" ht="30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1"/>
    </row>
    <row r="16" spans="1:20" ht="30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1"/>
    </row>
    <row r="17" spans="1:20" ht="30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1"/>
    </row>
    <row r="18" spans="1:20" ht="30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1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1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1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1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1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1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1"/>
    </row>
    <row r="25" spans="1:20" ht="30" customHeight="1" x14ac:dyDescent="0.3">
      <c r="A25" s="13" t="s">
        <v>48</v>
      </c>
      <c r="B25" s="14"/>
      <c r="C25" s="14"/>
      <c r="D25" s="14"/>
      <c r="E25" s="14"/>
      <c r="F25" s="15">
        <f>F5</f>
        <v>0</v>
      </c>
      <c r="G25" s="14"/>
      <c r="H25" s="15">
        <f>H5</f>
        <v>0</v>
      </c>
      <c r="I25" s="14"/>
      <c r="J25" s="15">
        <f>J5</f>
        <v>0</v>
      </c>
      <c r="K25" s="14"/>
      <c r="L25" s="15">
        <f>L5</f>
        <v>0</v>
      </c>
      <c r="M25" s="14"/>
      <c r="T25" s="11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6" type="noConversion"/>
  <pageMargins left="0.78680557012557983" right="0" top="0.39305555820465088" bottom="0.39305555820465088" header="0" footer="0"/>
  <pageSetup paperSize="9" scale="65" fitToHeight="0" orientation="landscape" horizontalDpi="429496729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Z70"/>
  <sheetViews>
    <sheetView zoomScale="80" zoomScaleNormal="80" workbookViewId="0">
      <selection activeCell="E29" sqref="E29:L39"/>
    </sheetView>
  </sheetViews>
  <sheetFormatPr defaultColWidth="8.87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49" max="49" width="11.5" bestFit="1" customWidth="1"/>
    <col min="50" max="52" width="15.75" customWidth="1"/>
  </cols>
  <sheetData>
    <row r="1" spans="1:52" ht="30" customHeight="1" x14ac:dyDescent="0.3">
      <c r="A1" s="84" t="s">
        <v>244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9"/>
    </row>
    <row r="2" spans="1:52" ht="30" customHeight="1" x14ac:dyDescent="0.3">
      <c r="A2" s="138" t="s">
        <v>211</v>
      </c>
      <c r="B2" s="138" t="s">
        <v>207</v>
      </c>
      <c r="C2" s="138" t="s">
        <v>6</v>
      </c>
      <c r="D2" s="138" t="s">
        <v>20</v>
      </c>
      <c r="E2" s="138" t="s">
        <v>59</v>
      </c>
      <c r="F2" s="138"/>
      <c r="G2" s="138" t="s">
        <v>69</v>
      </c>
      <c r="H2" s="138"/>
      <c r="I2" s="138" t="s">
        <v>205</v>
      </c>
      <c r="J2" s="138"/>
      <c r="K2" s="138" t="s">
        <v>206</v>
      </c>
      <c r="L2" s="138"/>
      <c r="M2" s="138" t="s">
        <v>103</v>
      </c>
      <c r="N2" s="140" t="s">
        <v>127</v>
      </c>
      <c r="O2" s="140" t="s">
        <v>13</v>
      </c>
      <c r="P2" s="140" t="s">
        <v>16</v>
      </c>
      <c r="Q2" s="140" t="s">
        <v>134</v>
      </c>
      <c r="R2" s="140" t="s">
        <v>15</v>
      </c>
      <c r="S2" s="140" t="s">
        <v>10</v>
      </c>
      <c r="T2" s="140" t="s">
        <v>17</v>
      </c>
      <c r="U2" s="140" t="s">
        <v>97</v>
      </c>
      <c r="V2" s="140" t="s">
        <v>124</v>
      </c>
      <c r="W2" s="140" t="s">
        <v>19</v>
      </c>
      <c r="X2" s="140" t="s">
        <v>85</v>
      </c>
      <c r="Y2" s="140" t="s">
        <v>86</v>
      </c>
      <c r="Z2" s="140" t="s">
        <v>132</v>
      </c>
      <c r="AA2" s="140" t="s">
        <v>88</v>
      </c>
      <c r="AB2" s="140" t="s">
        <v>105</v>
      </c>
      <c r="AC2" s="140" t="s">
        <v>113</v>
      </c>
      <c r="AD2" s="140" t="s">
        <v>91</v>
      </c>
      <c r="AE2" s="140" t="s">
        <v>123</v>
      </c>
      <c r="AF2" s="140" t="s">
        <v>121</v>
      </c>
      <c r="AG2" s="140" t="s">
        <v>116</v>
      </c>
      <c r="AH2" s="140" t="s">
        <v>90</v>
      </c>
      <c r="AI2" s="140" t="s">
        <v>112</v>
      </c>
      <c r="AJ2" s="140" t="s">
        <v>109</v>
      </c>
      <c r="AK2" s="140" t="s">
        <v>83</v>
      </c>
      <c r="AL2" s="140" t="s">
        <v>114</v>
      </c>
      <c r="AM2" s="140" t="s">
        <v>118</v>
      </c>
      <c r="AN2" s="140" t="s">
        <v>117</v>
      </c>
      <c r="AO2" s="140" t="s">
        <v>104</v>
      </c>
      <c r="AP2" s="140" t="s">
        <v>138</v>
      </c>
      <c r="AQ2" s="140" t="s">
        <v>84</v>
      </c>
      <c r="AR2" s="140" t="s">
        <v>128</v>
      </c>
      <c r="AS2" s="140" t="s">
        <v>125</v>
      </c>
      <c r="AT2" s="140" t="s">
        <v>82</v>
      </c>
      <c r="AU2" s="140" t="s">
        <v>130</v>
      </c>
      <c r="AV2" s="140" t="s">
        <v>101</v>
      </c>
    </row>
    <row r="3" spans="1:52" ht="30" customHeight="1" x14ac:dyDescent="0.3">
      <c r="A3" s="138"/>
      <c r="B3" s="138"/>
      <c r="C3" s="138"/>
      <c r="D3" s="138"/>
      <c r="E3" s="10" t="s">
        <v>78</v>
      </c>
      <c r="F3" s="10" t="s">
        <v>94</v>
      </c>
      <c r="G3" s="10" t="s">
        <v>78</v>
      </c>
      <c r="H3" s="10" t="s">
        <v>94</v>
      </c>
      <c r="I3" s="10" t="s">
        <v>78</v>
      </c>
      <c r="J3" s="10" t="s">
        <v>94</v>
      </c>
      <c r="K3" s="10" t="s">
        <v>78</v>
      </c>
      <c r="L3" s="10" t="s">
        <v>94</v>
      </c>
      <c r="M3" s="138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</row>
    <row r="4" spans="1:52" ht="30" customHeight="1" x14ac:dyDescent="0.3">
      <c r="A4" s="13" t="s">
        <v>247</v>
      </c>
      <c r="B4" s="13" t="s">
        <v>9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Q4" s="5" t="s">
        <v>137</v>
      </c>
      <c r="AX4" s="82" t="s">
        <v>120</v>
      </c>
      <c r="AY4" s="83" t="s">
        <v>66</v>
      </c>
      <c r="AZ4" s="83" t="s">
        <v>92</v>
      </c>
    </row>
    <row r="5" spans="1:52" ht="30" customHeight="1" x14ac:dyDescent="0.3">
      <c r="A5" s="13" t="s">
        <v>75</v>
      </c>
      <c r="B5" s="13" t="s">
        <v>7</v>
      </c>
      <c r="C5" s="13" t="s">
        <v>28</v>
      </c>
      <c r="D5" s="14">
        <v>200</v>
      </c>
      <c r="E5" s="15"/>
      <c r="F5" s="15"/>
      <c r="G5" s="15"/>
      <c r="H5" s="15"/>
      <c r="I5" s="15"/>
      <c r="J5" s="15"/>
      <c r="K5" s="15"/>
      <c r="L5" s="15"/>
      <c r="M5" s="13" t="s">
        <v>9</v>
      </c>
      <c r="N5" s="5" t="s">
        <v>177</v>
      </c>
      <c r="O5" s="5" t="s">
        <v>9</v>
      </c>
      <c r="P5" s="5" t="s">
        <v>9</v>
      </c>
      <c r="Q5" s="5" t="s">
        <v>137</v>
      </c>
      <c r="R5" s="5" t="s">
        <v>23</v>
      </c>
      <c r="S5" s="5" t="s">
        <v>27</v>
      </c>
      <c r="T5" s="5" t="s">
        <v>27</v>
      </c>
      <c r="AR5" s="5" t="s">
        <v>9</v>
      </c>
      <c r="AS5" s="5" t="s">
        <v>9</v>
      </c>
      <c r="AU5" s="5" t="s">
        <v>167</v>
      </c>
      <c r="AV5">
        <v>30</v>
      </c>
      <c r="AY5" s="11">
        <f>F5+F6+F7+F8+F9+F10+F11+F12+F13+F14+F15+F16</f>
        <v>0</v>
      </c>
      <c r="AZ5" t="s">
        <v>30</v>
      </c>
    </row>
    <row r="6" spans="1:52" ht="30" customHeight="1" x14ac:dyDescent="0.3">
      <c r="A6" s="13" t="s">
        <v>228</v>
      </c>
      <c r="B6" s="13" t="s">
        <v>7</v>
      </c>
      <c r="C6" s="13" t="s">
        <v>32</v>
      </c>
      <c r="D6" s="14">
        <v>4</v>
      </c>
      <c r="E6" s="15"/>
      <c r="F6" s="15"/>
      <c r="G6" s="15"/>
      <c r="H6" s="15"/>
      <c r="I6" s="15"/>
      <c r="J6" s="15"/>
      <c r="K6" s="15"/>
      <c r="L6" s="15"/>
      <c r="M6" s="13" t="s">
        <v>9</v>
      </c>
      <c r="N6" s="5" t="s">
        <v>173</v>
      </c>
      <c r="O6" s="5" t="s">
        <v>9</v>
      </c>
      <c r="P6" s="5" t="s">
        <v>9</v>
      </c>
      <c r="Q6" s="5" t="s">
        <v>137</v>
      </c>
      <c r="R6" s="5" t="s">
        <v>23</v>
      </c>
      <c r="S6" s="5" t="s">
        <v>27</v>
      </c>
      <c r="T6" s="5" t="s">
        <v>27</v>
      </c>
      <c r="AR6" s="5" t="s">
        <v>9</v>
      </c>
      <c r="AS6" s="5" t="s">
        <v>9</v>
      </c>
      <c r="AU6" s="5" t="s">
        <v>155</v>
      </c>
      <c r="AV6">
        <v>31</v>
      </c>
    </row>
    <row r="7" spans="1:52" ht="30" customHeight="1" x14ac:dyDescent="0.3">
      <c r="A7" s="13" t="s">
        <v>1</v>
      </c>
      <c r="B7" s="13" t="s">
        <v>72</v>
      </c>
      <c r="C7" s="13" t="s">
        <v>29</v>
      </c>
      <c r="D7" s="14">
        <v>96</v>
      </c>
      <c r="E7" s="15"/>
      <c r="F7" s="15"/>
      <c r="G7" s="15"/>
      <c r="H7" s="15"/>
      <c r="I7" s="15"/>
      <c r="J7" s="15"/>
      <c r="K7" s="15"/>
      <c r="L7" s="15"/>
      <c r="M7" s="13" t="s">
        <v>9</v>
      </c>
      <c r="N7" s="5" t="s">
        <v>176</v>
      </c>
      <c r="O7" s="5" t="s">
        <v>9</v>
      </c>
      <c r="P7" s="5" t="s">
        <v>9</v>
      </c>
      <c r="Q7" s="5" t="s">
        <v>137</v>
      </c>
      <c r="R7" s="5" t="s">
        <v>23</v>
      </c>
      <c r="S7" s="5" t="s">
        <v>27</v>
      </c>
      <c r="T7" s="5" t="s">
        <v>27</v>
      </c>
      <c r="AR7" s="5" t="s">
        <v>9</v>
      </c>
      <c r="AS7" s="5" t="s">
        <v>9</v>
      </c>
      <c r="AU7" s="5" t="s">
        <v>161</v>
      </c>
      <c r="AV7">
        <v>32</v>
      </c>
    </row>
    <row r="8" spans="1:52" ht="30" customHeight="1" x14ac:dyDescent="0.3">
      <c r="A8" s="13" t="s">
        <v>99</v>
      </c>
      <c r="B8" s="13" t="s">
        <v>126</v>
      </c>
      <c r="C8" s="13" t="s">
        <v>34</v>
      </c>
      <c r="D8" s="14">
        <v>5</v>
      </c>
      <c r="E8" s="15"/>
      <c r="F8" s="15"/>
      <c r="G8" s="15"/>
      <c r="H8" s="15"/>
      <c r="I8" s="15"/>
      <c r="J8" s="15"/>
      <c r="K8" s="15"/>
      <c r="L8" s="15"/>
      <c r="M8" s="13" t="s">
        <v>9</v>
      </c>
      <c r="N8" s="5" t="s">
        <v>147</v>
      </c>
      <c r="O8" s="5" t="s">
        <v>9</v>
      </c>
      <c r="P8" s="5" t="s">
        <v>9</v>
      </c>
      <c r="Q8" s="5" t="s">
        <v>137</v>
      </c>
      <c r="R8" s="5" t="s">
        <v>27</v>
      </c>
      <c r="S8" s="5" t="s">
        <v>27</v>
      </c>
      <c r="T8" s="5" t="s">
        <v>23</v>
      </c>
      <c r="AR8" s="5" t="s">
        <v>9</v>
      </c>
      <c r="AS8" s="5" t="s">
        <v>9</v>
      </c>
      <c r="AU8" s="5" t="s">
        <v>230</v>
      </c>
      <c r="AV8">
        <v>25</v>
      </c>
    </row>
    <row r="9" spans="1:52" ht="30" customHeight="1" x14ac:dyDescent="0.3">
      <c r="A9" s="13" t="s">
        <v>100</v>
      </c>
      <c r="B9" s="13" t="s">
        <v>81</v>
      </c>
      <c r="C9" s="13" t="s">
        <v>34</v>
      </c>
      <c r="D9" s="14">
        <v>2</v>
      </c>
      <c r="E9" s="15"/>
      <c r="F9" s="15"/>
      <c r="G9" s="15"/>
      <c r="H9" s="15"/>
      <c r="I9" s="15"/>
      <c r="J9" s="15"/>
      <c r="K9" s="15"/>
      <c r="L9" s="15"/>
      <c r="M9" s="13" t="s">
        <v>9</v>
      </c>
      <c r="N9" s="5" t="s">
        <v>143</v>
      </c>
      <c r="O9" s="5" t="s">
        <v>9</v>
      </c>
      <c r="P9" s="5" t="s">
        <v>9</v>
      </c>
      <c r="Q9" s="5" t="s">
        <v>137</v>
      </c>
      <c r="R9" s="5" t="s">
        <v>27</v>
      </c>
      <c r="S9" s="5" t="s">
        <v>27</v>
      </c>
      <c r="T9" s="5" t="s">
        <v>23</v>
      </c>
      <c r="AR9" s="5" t="s">
        <v>9</v>
      </c>
      <c r="AS9" s="5" t="s">
        <v>9</v>
      </c>
      <c r="AU9" s="5" t="s">
        <v>236</v>
      </c>
      <c r="AV9">
        <v>26</v>
      </c>
    </row>
    <row r="10" spans="1:52" ht="30" customHeight="1" x14ac:dyDescent="0.3">
      <c r="A10" s="13" t="s">
        <v>61</v>
      </c>
      <c r="B10" s="13" t="s">
        <v>0</v>
      </c>
      <c r="C10" s="13" t="s">
        <v>29</v>
      </c>
      <c r="D10" s="14">
        <v>96</v>
      </c>
      <c r="E10" s="15"/>
      <c r="F10" s="15"/>
      <c r="G10" s="15"/>
      <c r="H10" s="15"/>
      <c r="I10" s="15"/>
      <c r="J10" s="15"/>
      <c r="K10" s="15"/>
      <c r="L10" s="15"/>
      <c r="M10" s="13" t="s">
        <v>9</v>
      </c>
      <c r="N10" s="5" t="s">
        <v>170</v>
      </c>
      <c r="O10" s="5" t="s">
        <v>9</v>
      </c>
      <c r="P10" s="5" t="s">
        <v>9</v>
      </c>
      <c r="Q10" s="5" t="s">
        <v>137</v>
      </c>
      <c r="R10" s="5" t="s">
        <v>27</v>
      </c>
      <c r="S10" s="5" t="s">
        <v>27</v>
      </c>
      <c r="T10" s="5" t="s">
        <v>23</v>
      </c>
      <c r="AR10" s="5" t="s">
        <v>9</v>
      </c>
      <c r="AS10" s="5" t="s">
        <v>9</v>
      </c>
      <c r="AU10" s="5" t="s">
        <v>233</v>
      </c>
      <c r="AV10">
        <v>27</v>
      </c>
    </row>
    <row r="11" spans="1:52" ht="30" customHeight="1" x14ac:dyDescent="0.3">
      <c r="A11" s="13" t="s">
        <v>96</v>
      </c>
      <c r="B11" s="13" t="s">
        <v>0</v>
      </c>
      <c r="C11" s="13" t="s">
        <v>29</v>
      </c>
      <c r="D11" s="14">
        <v>192</v>
      </c>
      <c r="E11" s="15"/>
      <c r="F11" s="15"/>
      <c r="G11" s="15"/>
      <c r="H11" s="15"/>
      <c r="I11" s="15"/>
      <c r="J11" s="15"/>
      <c r="K11" s="15"/>
      <c r="L11" s="15"/>
      <c r="M11" s="13" t="s">
        <v>9</v>
      </c>
      <c r="N11" s="5" t="s">
        <v>172</v>
      </c>
      <c r="O11" s="5" t="s">
        <v>9</v>
      </c>
      <c r="P11" s="5" t="s">
        <v>9</v>
      </c>
      <c r="Q11" s="5" t="s">
        <v>137</v>
      </c>
      <c r="R11" s="5" t="s">
        <v>27</v>
      </c>
      <c r="S11" s="5" t="s">
        <v>27</v>
      </c>
      <c r="T11" s="5" t="s">
        <v>23</v>
      </c>
      <c r="AR11" s="5" t="s">
        <v>9</v>
      </c>
      <c r="AS11" s="5" t="s">
        <v>9</v>
      </c>
      <c r="AU11" s="5" t="s">
        <v>237</v>
      </c>
      <c r="AV11">
        <v>28</v>
      </c>
    </row>
    <row r="12" spans="1:52" ht="30" customHeight="1" x14ac:dyDescent="0.3">
      <c r="A12" s="13" t="s">
        <v>95</v>
      </c>
      <c r="B12" s="13" t="s">
        <v>7</v>
      </c>
      <c r="C12" s="13" t="s">
        <v>29</v>
      </c>
      <c r="D12" s="14">
        <v>6</v>
      </c>
      <c r="E12" s="15"/>
      <c r="F12" s="15"/>
      <c r="G12" s="15"/>
      <c r="H12" s="15"/>
      <c r="I12" s="15"/>
      <c r="J12" s="15"/>
      <c r="K12" s="15"/>
      <c r="L12" s="15"/>
      <c r="M12" s="13" t="s">
        <v>9</v>
      </c>
      <c r="N12" s="5" t="s">
        <v>186</v>
      </c>
      <c r="O12" s="5" t="s">
        <v>9</v>
      </c>
      <c r="P12" s="5" t="s">
        <v>9</v>
      </c>
      <c r="Q12" s="5" t="s">
        <v>137</v>
      </c>
      <c r="R12" s="5" t="s">
        <v>23</v>
      </c>
      <c r="S12" s="5" t="s">
        <v>27</v>
      </c>
      <c r="T12" s="5" t="s">
        <v>27</v>
      </c>
      <c r="AR12" s="5" t="s">
        <v>9</v>
      </c>
      <c r="AS12" s="5" t="s">
        <v>9</v>
      </c>
      <c r="AU12" s="5" t="s">
        <v>160</v>
      </c>
      <c r="AV12">
        <v>33</v>
      </c>
    </row>
    <row r="13" spans="1:52" ht="30" customHeight="1" x14ac:dyDescent="0.3">
      <c r="A13" s="13" t="s">
        <v>58</v>
      </c>
      <c r="B13" s="13" t="s">
        <v>7</v>
      </c>
      <c r="C13" s="13" t="s">
        <v>29</v>
      </c>
      <c r="D13" s="14">
        <v>18</v>
      </c>
      <c r="E13" s="15"/>
      <c r="F13" s="15"/>
      <c r="G13" s="15"/>
      <c r="H13" s="15"/>
      <c r="I13" s="15"/>
      <c r="J13" s="15"/>
      <c r="K13" s="15"/>
      <c r="L13" s="15"/>
      <c r="M13" s="13" t="s">
        <v>9</v>
      </c>
      <c r="N13" s="5" t="s">
        <v>178</v>
      </c>
      <c r="O13" s="5" t="s">
        <v>9</v>
      </c>
      <c r="P13" s="5" t="s">
        <v>9</v>
      </c>
      <c r="Q13" s="5" t="s">
        <v>137</v>
      </c>
      <c r="R13" s="5" t="s">
        <v>23</v>
      </c>
      <c r="S13" s="5" t="s">
        <v>27</v>
      </c>
      <c r="T13" s="5" t="s">
        <v>27</v>
      </c>
      <c r="AR13" s="5" t="s">
        <v>9</v>
      </c>
      <c r="AS13" s="5" t="s">
        <v>9</v>
      </c>
      <c r="AU13" s="5" t="s">
        <v>150</v>
      </c>
      <c r="AV13">
        <v>34</v>
      </c>
    </row>
    <row r="14" spans="1:52" ht="30" customHeight="1" x14ac:dyDescent="0.3">
      <c r="A14" s="13" t="s">
        <v>76</v>
      </c>
      <c r="B14" s="13" t="s">
        <v>7</v>
      </c>
      <c r="C14" s="13" t="s">
        <v>29</v>
      </c>
      <c r="D14" s="14">
        <v>10</v>
      </c>
      <c r="E14" s="15"/>
      <c r="F14" s="15"/>
      <c r="G14" s="15"/>
      <c r="H14" s="15"/>
      <c r="I14" s="15"/>
      <c r="J14" s="15"/>
      <c r="K14" s="15"/>
      <c r="L14" s="15"/>
      <c r="M14" s="13" t="s">
        <v>9</v>
      </c>
      <c r="N14" s="5" t="s">
        <v>179</v>
      </c>
      <c r="O14" s="5" t="s">
        <v>9</v>
      </c>
      <c r="P14" s="5" t="s">
        <v>9</v>
      </c>
      <c r="Q14" s="5" t="s">
        <v>137</v>
      </c>
      <c r="R14" s="5" t="s">
        <v>23</v>
      </c>
      <c r="S14" s="5" t="s">
        <v>27</v>
      </c>
      <c r="T14" s="5" t="s">
        <v>27</v>
      </c>
      <c r="AR14" s="5" t="s">
        <v>9</v>
      </c>
      <c r="AS14" s="5" t="s">
        <v>9</v>
      </c>
      <c r="AU14" s="5" t="s">
        <v>165</v>
      </c>
      <c r="AV14">
        <v>35</v>
      </c>
    </row>
    <row r="15" spans="1:52" ht="30" customHeight="1" x14ac:dyDescent="0.3">
      <c r="A15" s="13" t="s">
        <v>21</v>
      </c>
      <c r="B15" s="13" t="s">
        <v>70</v>
      </c>
      <c r="C15" s="13" t="s">
        <v>28</v>
      </c>
      <c r="D15" s="14">
        <v>300</v>
      </c>
      <c r="E15" s="15"/>
      <c r="F15" s="15"/>
      <c r="G15" s="15"/>
      <c r="H15" s="15"/>
      <c r="I15" s="15"/>
      <c r="J15" s="15"/>
      <c r="K15" s="15"/>
      <c r="L15" s="15"/>
      <c r="M15" s="13" t="s">
        <v>9</v>
      </c>
      <c r="N15" s="5" t="s">
        <v>140</v>
      </c>
      <c r="O15" s="5" t="s">
        <v>9</v>
      </c>
      <c r="P15" s="5" t="s">
        <v>9</v>
      </c>
      <c r="Q15" s="5" t="s">
        <v>137</v>
      </c>
      <c r="R15" s="5" t="s">
        <v>27</v>
      </c>
      <c r="S15" s="5" t="s">
        <v>27</v>
      </c>
      <c r="T15" s="5" t="s">
        <v>23</v>
      </c>
      <c r="AR15" s="5" t="s">
        <v>9</v>
      </c>
      <c r="AS15" s="5" t="s">
        <v>9</v>
      </c>
      <c r="AU15" s="5" t="s">
        <v>235</v>
      </c>
      <c r="AV15">
        <v>29</v>
      </c>
    </row>
    <row r="16" spans="1:52" ht="30" customHeight="1" x14ac:dyDescent="0.3">
      <c r="A16" s="13" t="s">
        <v>131</v>
      </c>
      <c r="B16" s="13" t="s">
        <v>7</v>
      </c>
      <c r="C16" s="13" t="s">
        <v>26</v>
      </c>
      <c r="D16" s="14">
        <v>3</v>
      </c>
      <c r="E16" s="15"/>
      <c r="F16" s="15"/>
      <c r="G16" s="15"/>
      <c r="H16" s="15"/>
      <c r="I16" s="15"/>
      <c r="J16" s="15"/>
      <c r="K16" s="15"/>
      <c r="L16" s="15"/>
      <c r="M16" s="13" t="s">
        <v>9</v>
      </c>
      <c r="N16" s="5" t="s">
        <v>139</v>
      </c>
      <c r="O16" s="5" t="s">
        <v>9</v>
      </c>
      <c r="P16" s="5" t="s">
        <v>9</v>
      </c>
      <c r="Q16" s="5" t="s">
        <v>137</v>
      </c>
      <c r="R16" s="5" t="s">
        <v>27</v>
      </c>
      <c r="S16" s="5" t="s">
        <v>27</v>
      </c>
      <c r="T16" s="5" t="s">
        <v>23</v>
      </c>
      <c r="AR16" s="5" t="s">
        <v>9</v>
      </c>
      <c r="AS16" s="5" t="s">
        <v>9</v>
      </c>
      <c r="AU16" s="5" t="s">
        <v>241</v>
      </c>
      <c r="AV16">
        <v>24</v>
      </c>
    </row>
    <row r="17" spans="1:52" ht="30" customHeight="1" x14ac:dyDescent="0.3">
      <c r="A17" s="85" t="s">
        <v>122</v>
      </c>
      <c r="B17" s="13"/>
      <c r="C17" s="85" t="s">
        <v>33</v>
      </c>
      <c r="D17" s="14">
        <v>14</v>
      </c>
      <c r="E17" s="15"/>
      <c r="F17" s="15"/>
      <c r="G17" s="15"/>
      <c r="H17" s="15"/>
      <c r="I17" s="15"/>
      <c r="J17" s="15"/>
      <c r="K17" s="15"/>
      <c r="L17" s="15"/>
      <c r="M17" s="13" t="s">
        <v>9</v>
      </c>
      <c r="N17" s="5"/>
      <c r="O17" s="5"/>
      <c r="P17" s="5"/>
      <c r="Q17" s="5"/>
      <c r="R17" s="5"/>
      <c r="S17" s="5"/>
      <c r="T17" s="5"/>
      <c r="AR17" s="5"/>
      <c r="AS17" s="5"/>
      <c r="AU17" s="5"/>
    </row>
    <row r="18" spans="1:52" ht="30" customHeight="1" x14ac:dyDescent="0.3">
      <c r="A18" s="86"/>
      <c r="B18" s="14"/>
      <c r="C18" s="85"/>
      <c r="D18" s="14"/>
      <c r="E18" s="15"/>
      <c r="F18" s="15"/>
      <c r="G18" s="15"/>
      <c r="H18" s="15"/>
      <c r="I18" s="15"/>
      <c r="J18" s="15"/>
      <c r="K18" s="15"/>
      <c r="L18" s="15"/>
      <c r="M18" s="13"/>
    </row>
    <row r="19" spans="1:52" ht="30" customHeight="1" x14ac:dyDescent="0.3">
      <c r="A19" s="86"/>
      <c r="B19" s="14"/>
      <c r="C19" s="85"/>
      <c r="D19" s="14"/>
      <c r="E19" s="15"/>
      <c r="F19" s="15"/>
      <c r="G19" s="15"/>
      <c r="H19" s="15"/>
      <c r="I19" s="15"/>
      <c r="J19" s="15"/>
      <c r="K19" s="15"/>
      <c r="L19" s="15"/>
      <c r="M19" s="13"/>
    </row>
    <row r="20" spans="1:52" ht="30" customHeight="1" x14ac:dyDescent="0.3">
      <c r="A20" s="86"/>
      <c r="B20" s="14"/>
      <c r="C20" s="85"/>
      <c r="D20" s="14"/>
      <c r="E20" s="15"/>
      <c r="F20" s="15"/>
      <c r="G20" s="15"/>
      <c r="H20" s="15"/>
      <c r="I20" s="15"/>
      <c r="J20" s="15"/>
      <c r="K20" s="15"/>
      <c r="L20" s="15"/>
      <c r="M20" s="13"/>
    </row>
    <row r="21" spans="1:52" ht="30" customHeight="1" x14ac:dyDescent="0.3">
      <c r="A21" s="86"/>
      <c r="B21" s="14"/>
      <c r="C21" s="85"/>
      <c r="D21" s="14"/>
      <c r="E21" s="15"/>
      <c r="F21" s="15"/>
      <c r="G21" s="15"/>
      <c r="H21" s="15"/>
      <c r="I21" s="15"/>
      <c r="J21" s="15"/>
      <c r="K21" s="15"/>
      <c r="L21" s="15"/>
      <c r="M21" s="13"/>
    </row>
    <row r="22" spans="1:52" ht="30" customHeight="1" x14ac:dyDescent="0.3">
      <c r="A22" s="86"/>
      <c r="B22" s="14"/>
      <c r="C22" s="85"/>
      <c r="D22" s="14"/>
      <c r="E22" s="15"/>
      <c r="F22" s="15"/>
      <c r="G22" s="15"/>
      <c r="H22" s="15"/>
      <c r="I22" s="15"/>
      <c r="J22" s="15"/>
      <c r="K22" s="15"/>
      <c r="L22" s="15"/>
      <c r="M22" s="13"/>
    </row>
    <row r="23" spans="1:52" ht="30" customHeight="1" x14ac:dyDescent="0.3">
      <c r="A23" s="86"/>
      <c r="B23" s="14"/>
      <c r="C23" s="85"/>
      <c r="D23" s="14"/>
      <c r="E23" s="15"/>
      <c r="F23" s="15"/>
      <c r="G23" s="15"/>
      <c r="H23" s="15"/>
      <c r="I23" s="15"/>
      <c r="J23" s="15"/>
      <c r="K23" s="15"/>
      <c r="L23" s="15"/>
      <c r="M23" s="13"/>
    </row>
    <row r="24" spans="1:52" ht="30" customHeight="1" x14ac:dyDescent="0.3">
      <c r="A24" s="86"/>
      <c r="B24" s="14"/>
      <c r="C24" s="85"/>
      <c r="D24" s="14"/>
      <c r="E24" s="15"/>
      <c r="F24" s="15"/>
      <c r="G24" s="15"/>
      <c r="H24" s="15"/>
      <c r="I24" s="15"/>
      <c r="J24" s="15"/>
      <c r="K24" s="15"/>
      <c r="L24" s="15"/>
      <c r="M24" s="13"/>
    </row>
    <row r="25" spans="1:52" ht="30" customHeight="1" x14ac:dyDescent="0.3">
      <c r="A25" s="86"/>
      <c r="B25" s="14"/>
      <c r="C25" s="85"/>
      <c r="D25" s="14"/>
      <c r="E25" s="15"/>
      <c r="F25" s="15"/>
      <c r="G25" s="15"/>
      <c r="H25" s="15"/>
      <c r="I25" s="15"/>
      <c r="J25" s="15"/>
      <c r="K25" s="15"/>
      <c r="L25" s="15"/>
      <c r="M25" s="13"/>
    </row>
    <row r="26" spans="1:52" ht="30" customHeight="1" x14ac:dyDescent="0.3">
      <c r="A26" s="86"/>
      <c r="B26" s="14"/>
      <c r="C26" s="85"/>
      <c r="D26" s="14"/>
      <c r="E26" s="15"/>
      <c r="F26" s="15"/>
      <c r="G26" s="15"/>
      <c r="H26" s="15"/>
      <c r="I26" s="15"/>
      <c r="J26" s="15"/>
      <c r="K26" s="15"/>
      <c r="L26" s="15"/>
      <c r="M26" s="13"/>
    </row>
    <row r="27" spans="1:52" ht="30" customHeight="1" x14ac:dyDescent="0.3">
      <c r="A27" s="13" t="s">
        <v>48</v>
      </c>
      <c r="B27" s="14"/>
      <c r="C27" s="14"/>
      <c r="D27" s="14"/>
      <c r="E27" s="15"/>
      <c r="F27" s="15">
        <f>SUM(F5:F26)</f>
        <v>0</v>
      </c>
      <c r="G27" s="15"/>
      <c r="H27" s="15">
        <f>SUM(H5:H26)</f>
        <v>0</v>
      </c>
      <c r="I27" s="15">
        <f>SUM(I5:I26)</f>
        <v>0</v>
      </c>
      <c r="J27" s="15">
        <f>SUM(J5:J26)</f>
        <v>0</v>
      </c>
      <c r="K27" s="15"/>
      <c r="L27" s="15">
        <f>SUM(L5:L26)</f>
        <v>0</v>
      </c>
      <c r="M27" s="14"/>
      <c r="AW27" s="11">
        <f>F27+H27</f>
        <v>0</v>
      </c>
    </row>
    <row r="28" spans="1:52" ht="30" customHeight="1" x14ac:dyDescent="0.3">
      <c r="A28" s="13" t="s">
        <v>248</v>
      </c>
      <c r="B28" s="13" t="s">
        <v>9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Q28" s="5" t="s">
        <v>63</v>
      </c>
      <c r="AX28" s="82" t="s">
        <v>120</v>
      </c>
      <c r="AY28" s="83" t="s">
        <v>66</v>
      </c>
      <c r="AZ28" s="83" t="s">
        <v>92</v>
      </c>
    </row>
    <row r="29" spans="1:52" ht="30" customHeight="1" x14ac:dyDescent="0.3">
      <c r="A29" s="13" t="s">
        <v>71</v>
      </c>
      <c r="B29" s="85" t="s">
        <v>198</v>
      </c>
      <c r="C29" s="85" t="s">
        <v>31</v>
      </c>
      <c r="D29" s="14">
        <v>486</v>
      </c>
      <c r="E29" s="15"/>
      <c r="F29" s="15"/>
      <c r="G29" s="15"/>
      <c r="H29" s="15"/>
      <c r="I29" s="15"/>
      <c r="J29" s="15"/>
      <c r="K29" s="15"/>
      <c r="L29" s="15"/>
      <c r="M29" s="13" t="s">
        <v>9</v>
      </c>
      <c r="N29" s="5"/>
      <c r="O29" s="5"/>
      <c r="P29" s="5"/>
      <c r="Q29" s="5"/>
      <c r="R29" s="5"/>
      <c r="S29" s="5"/>
      <c r="T29" s="5"/>
      <c r="AR29" s="5"/>
      <c r="AS29" s="5"/>
      <c r="AU29" s="5"/>
      <c r="AX29" s="11">
        <f>F31+F32</f>
        <v>0</v>
      </c>
      <c r="AY29" s="11">
        <f>F33+F34+F35+F36+F37</f>
        <v>0</v>
      </c>
      <c r="AZ29" s="11" t="s">
        <v>30</v>
      </c>
    </row>
    <row r="30" spans="1:52" ht="30" customHeight="1" x14ac:dyDescent="0.3">
      <c r="A30" s="13" t="s">
        <v>5</v>
      </c>
      <c r="B30" s="13" t="s">
        <v>119</v>
      </c>
      <c r="C30" s="13" t="s">
        <v>29</v>
      </c>
      <c r="D30" s="16">
        <v>1846</v>
      </c>
      <c r="E30" s="15"/>
      <c r="F30" s="15"/>
      <c r="G30" s="15"/>
      <c r="H30" s="15"/>
      <c r="I30" s="15"/>
      <c r="J30" s="15"/>
      <c r="K30" s="15"/>
      <c r="L30" s="15"/>
      <c r="M30" s="13" t="s">
        <v>9</v>
      </c>
      <c r="N30" s="5" t="s">
        <v>188</v>
      </c>
      <c r="O30" s="5" t="s">
        <v>9</v>
      </c>
      <c r="P30" s="5" t="s">
        <v>9</v>
      </c>
      <c r="Q30" s="5" t="s">
        <v>63</v>
      </c>
      <c r="R30" s="5" t="s">
        <v>23</v>
      </c>
      <c r="S30" s="5" t="s">
        <v>27</v>
      </c>
      <c r="T30" s="5" t="s">
        <v>27</v>
      </c>
      <c r="AR30" s="5" t="s">
        <v>9</v>
      </c>
      <c r="AS30" s="5" t="s">
        <v>9</v>
      </c>
      <c r="AU30" s="5" t="s">
        <v>159</v>
      </c>
      <c r="AV30">
        <v>41</v>
      </c>
      <c r="AX30" s="11"/>
    </row>
    <row r="31" spans="1:52" ht="30" customHeight="1" x14ac:dyDescent="0.3">
      <c r="A31" s="13" t="s">
        <v>89</v>
      </c>
      <c r="B31" s="85" t="s">
        <v>200</v>
      </c>
      <c r="C31" s="13" t="s">
        <v>34</v>
      </c>
      <c r="D31" s="14">
        <v>12</v>
      </c>
      <c r="E31" s="15"/>
      <c r="F31" s="15"/>
      <c r="G31" s="15"/>
      <c r="H31" s="15"/>
      <c r="I31" s="15"/>
      <c r="J31" s="15"/>
      <c r="K31" s="15"/>
      <c r="L31" s="15"/>
      <c r="M31" s="13" t="s">
        <v>9</v>
      </c>
      <c r="N31" s="5" t="s">
        <v>192</v>
      </c>
      <c r="O31" s="5" t="s">
        <v>9</v>
      </c>
      <c r="P31" s="5" t="s">
        <v>9</v>
      </c>
      <c r="Q31" s="5" t="s">
        <v>63</v>
      </c>
      <c r="R31" s="5" t="s">
        <v>23</v>
      </c>
      <c r="S31" s="5" t="s">
        <v>27</v>
      </c>
      <c r="T31" s="5" t="s">
        <v>27</v>
      </c>
      <c r="AR31" s="5" t="s">
        <v>9</v>
      </c>
      <c r="AS31" s="5" t="s">
        <v>9</v>
      </c>
      <c r="AU31" s="5" t="s">
        <v>154</v>
      </c>
      <c r="AV31">
        <v>42</v>
      </c>
      <c r="AX31" s="11"/>
    </row>
    <row r="32" spans="1:52" ht="30" customHeight="1" x14ac:dyDescent="0.3">
      <c r="A32" s="13" t="s">
        <v>12</v>
      </c>
      <c r="B32" s="85" t="s">
        <v>209</v>
      </c>
      <c r="C32" s="13" t="s">
        <v>34</v>
      </c>
      <c r="D32" s="14">
        <v>3</v>
      </c>
      <c r="E32" s="15"/>
      <c r="F32" s="15"/>
      <c r="G32" s="15"/>
      <c r="H32" s="15"/>
      <c r="I32" s="15"/>
      <c r="J32" s="15"/>
      <c r="K32" s="15"/>
      <c r="L32" s="15"/>
      <c r="M32" s="13" t="s">
        <v>9</v>
      </c>
      <c r="N32" s="5" t="s">
        <v>194</v>
      </c>
      <c r="O32" s="5" t="s">
        <v>9</v>
      </c>
      <c r="P32" s="5" t="s">
        <v>9</v>
      </c>
      <c r="Q32" s="5" t="s">
        <v>63</v>
      </c>
      <c r="R32" s="5" t="s">
        <v>23</v>
      </c>
      <c r="S32" s="5" t="s">
        <v>27</v>
      </c>
      <c r="T32" s="5" t="s">
        <v>27</v>
      </c>
      <c r="AR32" s="5" t="s">
        <v>9</v>
      </c>
      <c r="AS32" s="5" t="s">
        <v>9</v>
      </c>
      <c r="AU32" s="5" t="s">
        <v>156</v>
      </c>
      <c r="AV32">
        <v>43</v>
      </c>
    </row>
    <row r="33" spans="1:49" ht="30" customHeight="1" x14ac:dyDescent="0.3">
      <c r="A33" s="13" t="s">
        <v>62</v>
      </c>
      <c r="B33" s="13" t="s">
        <v>3</v>
      </c>
      <c r="C33" s="13" t="s">
        <v>26</v>
      </c>
      <c r="D33" s="14">
        <v>9</v>
      </c>
      <c r="E33" s="15"/>
      <c r="F33" s="15"/>
      <c r="G33" s="15"/>
      <c r="H33" s="15"/>
      <c r="I33" s="15"/>
      <c r="J33" s="15"/>
      <c r="K33" s="15"/>
      <c r="L33" s="15"/>
      <c r="M33" s="13" t="s">
        <v>9</v>
      </c>
      <c r="N33" s="5" t="s">
        <v>171</v>
      </c>
      <c r="O33" s="5" t="s">
        <v>9</v>
      </c>
      <c r="P33" s="5" t="s">
        <v>9</v>
      </c>
      <c r="Q33" s="5" t="s">
        <v>63</v>
      </c>
      <c r="R33" s="5" t="s">
        <v>27</v>
      </c>
      <c r="S33" s="5" t="s">
        <v>27</v>
      </c>
      <c r="T33" s="5" t="s">
        <v>23</v>
      </c>
      <c r="AR33" s="5" t="s">
        <v>9</v>
      </c>
      <c r="AS33" s="5" t="s">
        <v>9</v>
      </c>
      <c r="AU33" s="5" t="s">
        <v>231</v>
      </c>
      <c r="AV33">
        <v>37</v>
      </c>
    </row>
    <row r="34" spans="1:49" ht="30" customHeight="1" x14ac:dyDescent="0.3">
      <c r="A34" s="13" t="s">
        <v>102</v>
      </c>
      <c r="B34" s="13" t="s">
        <v>3</v>
      </c>
      <c r="C34" s="13" t="s">
        <v>29</v>
      </c>
      <c r="D34" s="14">
        <v>24</v>
      </c>
      <c r="E34" s="15"/>
      <c r="F34" s="15"/>
      <c r="G34" s="15"/>
      <c r="H34" s="15"/>
      <c r="I34" s="15"/>
      <c r="J34" s="15"/>
      <c r="K34" s="15"/>
      <c r="L34" s="15"/>
      <c r="M34" s="13" t="s">
        <v>9</v>
      </c>
      <c r="N34" s="5" t="s">
        <v>174</v>
      </c>
      <c r="O34" s="5" t="s">
        <v>9</v>
      </c>
      <c r="P34" s="5" t="s">
        <v>9</v>
      </c>
      <c r="Q34" s="5" t="s">
        <v>63</v>
      </c>
      <c r="R34" s="5" t="s">
        <v>23</v>
      </c>
      <c r="S34" s="5" t="s">
        <v>27</v>
      </c>
      <c r="T34" s="5" t="s">
        <v>27</v>
      </c>
      <c r="AR34" s="5" t="s">
        <v>9</v>
      </c>
      <c r="AS34" s="5" t="s">
        <v>9</v>
      </c>
      <c r="AU34" s="5" t="s">
        <v>152</v>
      </c>
      <c r="AV34">
        <v>44</v>
      </c>
    </row>
    <row r="35" spans="1:49" ht="30" customHeight="1" x14ac:dyDescent="0.3">
      <c r="A35" s="13" t="s">
        <v>67</v>
      </c>
      <c r="B35" s="13" t="s">
        <v>3</v>
      </c>
      <c r="C35" s="13" t="s">
        <v>29</v>
      </c>
      <c r="D35" s="14">
        <v>3</v>
      </c>
      <c r="E35" s="15"/>
      <c r="F35" s="15"/>
      <c r="G35" s="15"/>
      <c r="H35" s="15"/>
      <c r="I35" s="15"/>
      <c r="J35" s="15"/>
      <c r="K35" s="15"/>
      <c r="L35" s="15"/>
      <c r="M35" s="13" t="s">
        <v>9</v>
      </c>
      <c r="N35" s="5" t="s">
        <v>148</v>
      </c>
      <c r="O35" s="5" t="s">
        <v>9</v>
      </c>
      <c r="P35" s="5" t="s">
        <v>9</v>
      </c>
      <c r="Q35" s="5" t="s">
        <v>63</v>
      </c>
      <c r="R35" s="5" t="s">
        <v>27</v>
      </c>
      <c r="S35" s="5" t="s">
        <v>27</v>
      </c>
      <c r="T35" s="5" t="s">
        <v>23</v>
      </c>
      <c r="AR35" s="5" t="s">
        <v>9</v>
      </c>
      <c r="AS35" s="5" t="s">
        <v>9</v>
      </c>
      <c r="AU35" s="5" t="s">
        <v>239</v>
      </c>
      <c r="AV35">
        <v>38</v>
      </c>
    </row>
    <row r="36" spans="1:49" ht="30" customHeight="1" x14ac:dyDescent="0.3">
      <c r="A36" s="13" t="s">
        <v>2</v>
      </c>
      <c r="B36" s="13" t="s">
        <v>4</v>
      </c>
      <c r="C36" s="13" t="s">
        <v>29</v>
      </c>
      <c r="D36" s="14">
        <v>24</v>
      </c>
      <c r="E36" s="15"/>
      <c r="F36" s="15"/>
      <c r="G36" s="15"/>
      <c r="H36" s="15"/>
      <c r="I36" s="15"/>
      <c r="J36" s="15"/>
      <c r="K36" s="15"/>
      <c r="L36" s="15"/>
      <c r="M36" s="13" t="s">
        <v>9</v>
      </c>
      <c r="N36" s="5" t="s">
        <v>175</v>
      </c>
      <c r="O36" s="5" t="s">
        <v>9</v>
      </c>
      <c r="P36" s="5" t="s">
        <v>9</v>
      </c>
      <c r="Q36" s="5" t="s">
        <v>63</v>
      </c>
      <c r="R36" s="5" t="s">
        <v>23</v>
      </c>
      <c r="S36" s="5" t="s">
        <v>27</v>
      </c>
      <c r="T36" s="5" t="s">
        <v>27</v>
      </c>
      <c r="AR36" s="5" t="s">
        <v>9</v>
      </c>
      <c r="AS36" s="5" t="s">
        <v>9</v>
      </c>
      <c r="AU36" s="5" t="s">
        <v>162</v>
      </c>
      <c r="AV36">
        <v>45</v>
      </c>
    </row>
    <row r="37" spans="1:49" ht="30" customHeight="1" x14ac:dyDescent="0.3">
      <c r="A37" s="13" t="s">
        <v>60</v>
      </c>
      <c r="B37" s="13" t="s">
        <v>14</v>
      </c>
      <c r="C37" s="13" t="s">
        <v>25</v>
      </c>
      <c r="D37" s="14">
        <v>1</v>
      </c>
      <c r="E37" s="15"/>
      <c r="F37" s="15"/>
      <c r="G37" s="15"/>
      <c r="H37" s="15"/>
      <c r="I37" s="15"/>
      <c r="J37" s="15"/>
      <c r="K37" s="15"/>
      <c r="L37" s="15"/>
      <c r="M37" s="13" t="s">
        <v>9</v>
      </c>
      <c r="N37" s="5" t="s">
        <v>168</v>
      </c>
      <c r="O37" s="5" t="s">
        <v>9</v>
      </c>
      <c r="P37" s="5" t="s">
        <v>9</v>
      </c>
      <c r="Q37" s="5" t="s">
        <v>63</v>
      </c>
      <c r="R37" s="5" t="s">
        <v>27</v>
      </c>
      <c r="S37" s="5" t="s">
        <v>27</v>
      </c>
      <c r="T37" s="5" t="s">
        <v>23</v>
      </c>
      <c r="AR37" s="5" t="s">
        <v>9</v>
      </c>
      <c r="AS37" s="5" t="s">
        <v>9</v>
      </c>
      <c r="AU37" s="5" t="s">
        <v>240</v>
      </c>
      <c r="AV37">
        <v>39</v>
      </c>
    </row>
    <row r="38" spans="1:49" ht="30" customHeight="1" x14ac:dyDescent="0.3">
      <c r="A38" s="85" t="s">
        <v>122</v>
      </c>
      <c r="B38" s="13"/>
      <c r="C38" s="85" t="s">
        <v>33</v>
      </c>
      <c r="D38" s="14">
        <v>16</v>
      </c>
      <c r="E38" s="15"/>
      <c r="F38" s="15"/>
      <c r="G38" s="15"/>
      <c r="H38" s="15"/>
      <c r="I38" s="15"/>
      <c r="J38" s="15"/>
      <c r="K38" s="15"/>
      <c r="L38" s="15"/>
      <c r="M38" s="13" t="s">
        <v>9</v>
      </c>
      <c r="N38" s="5"/>
      <c r="O38" s="5"/>
      <c r="P38" s="5"/>
      <c r="Q38" s="5"/>
      <c r="R38" s="5"/>
      <c r="S38" s="5"/>
      <c r="T38" s="5"/>
      <c r="AR38" s="5"/>
      <c r="AS38" s="5"/>
      <c r="AU38" s="5"/>
    </row>
    <row r="39" spans="1:49" ht="30" customHeight="1" x14ac:dyDescent="0.3">
      <c r="A39" s="86"/>
      <c r="B39" s="14"/>
      <c r="C39" s="85"/>
      <c r="D39" s="14"/>
      <c r="E39" s="15"/>
      <c r="F39" s="15"/>
      <c r="G39" s="15"/>
      <c r="H39" s="15"/>
      <c r="I39" s="15"/>
      <c r="J39" s="15"/>
      <c r="K39" s="15"/>
      <c r="L39" s="15"/>
      <c r="M39" s="13" t="s">
        <v>9</v>
      </c>
    </row>
    <row r="40" spans="1:49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</row>
    <row r="41" spans="1:49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</row>
    <row r="42" spans="1:49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</row>
    <row r="43" spans="1:49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</row>
    <row r="44" spans="1:49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</row>
    <row r="45" spans="1:49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</row>
    <row r="46" spans="1:49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</row>
    <row r="47" spans="1:49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</row>
    <row r="48" spans="1:49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AW48" s="11">
        <f>L49-AW49</f>
        <v>0</v>
      </c>
    </row>
    <row r="49" spans="1:52" ht="30" customHeight="1" x14ac:dyDescent="0.3">
      <c r="A49" s="13" t="s">
        <v>48</v>
      </c>
      <c r="B49" s="14"/>
      <c r="C49" s="14"/>
      <c r="D49" s="14"/>
      <c r="E49" s="15"/>
      <c r="F49" s="15">
        <f>SUM(F29:F38)</f>
        <v>0</v>
      </c>
      <c r="G49" s="15"/>
      <c r="H49" s="15">
        <f>SUM(H29:H38)</f>
        <v>0</v>
      </c>
      <c r="I49" s="15">
        <f>SUM(I29:I38)</f>
        <v>0</v>
      </c>
      <c r="J49" s="15">
        <f>SUM(J29:J38)</f>
        <v>0</v>
      </c>
      <c r="K49" s="15"/>
      <c r="L49" s="15">
        <f>SUM(L29:L38)</f>
        <v>0</v>
      </c>
      <c r="M49" s="15">
        <f>SUM(M29:M38)</f>
        <v>0</v>
      </c>
      <c r="N49" t="s">
        <v>107</v>
      </c>
      <c r="AW49" s="11">
        <f>F49+H49</f>
        <v>0</v>
      </c>
    </row>
    <row r="50" spans="1:52" ht="30" customHeight="1" x14ac:dyDescent="0.3">
      <c r="A50" s="13" t="s">
        <v>246</v>
      </c>
      <c r="B50" s="13" t="s">
        <v>9</v>
      </c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5" t="s">
        <v>68</v>
      </c>
    </row>
    <row r="51" spans="1:52" ht="30" customHeight="1" x14ac:dyDescent="0.3">
      <c r="A51" s="13" t="s">
        <v>73</v>
      </c>
      <c r="B51" s="13" t="s">
        <v>224</v>
      </c>
      <c r="C51" s="13" t="s">
        <v>26</v>
      </c>
      <c r="D51" s="14">
        <v>1068</v>
      </c>
      <c r="E51" s="15"/>
      <c r="F51" s="15"/>
      <c r="G51" s="15"/>
      <c r="H51" s="15"/>
      <c r="I51" s="15"/>
      <c r="J51" s="15"/>
      <c r="K51" s="15"/>
      <c r="L51" s="15"/>
      <c r="M51" s="13" t="s">
        <v>9</v>
      </c>
      <c r="N51" s="5" t="s">
        <v>187</v>
      </c>
      <c r="O51" s="5" t="s">
        <v>9</v>
      </c>
      <c r="P51" s="5" t="s">
        <v>9</v>
      </c>
      <c r="Q51" s="5" t="s">
        <v>68</v>
      </c>
      <c r="R51" s="5" t="s">
        <v>23</v>
      </c>
      <c r="S51" s="5" t="s">
        <v>27</v>
      </c>
      <c r="T51" s="5" t="s">
        <v>27</v>
      </c>
      <c r="AR51" s="5" t="s">
        <v>9</v>
      </c>
      <c r="AS51" s="5" t="s">
        <v>9</v>
      </c>
      <c r="AU51" s="5" t="s">
        <v>164</v>
      </c>
      <c r="AV51">
        <v>52</v>
      </c>
      <c r="AX51" s="82" t="s">
        <v>120</v>
      </c>
      <c r="AY51" s="83" t="s">
        <v>66</v>
      </c>
      <c r="AZ51" s="83" t="s">
        <v>92</v>
      </c>
    </row>
    <row r="52" spans="1:52" ht="30" customHeight="1" x14ac:dyDescent="0.3">
      <c r="A52" s="13" t="s">
        <v>223</v>
      </c>
      <c r="B52" s="13" t="s">
        <v>226</v>
      </c>
      <c r="C52" s="13" t="s">
        <v>26</v>
      </c>
      <c r="D52" s="14">
        <v>534</v>
      </c>
      <c r="E52" s="15"/>
      <c r="F52" s="15"/>
      <c r="G52" s="15"/>
      <c r="H52" s="15"/>
      <c r="I52" s="15"/>
      <c r="J52" s="15"/>
      <c r="K52" s="15"/>
      <c r="L52" s="15"/>
      <c r="M52" s="13" t="s">
        <v>9</v>
      </c>
      <c r="N52" s="5" t="s">
        <v>193</v>
      </c>
      <c r="O52" s="5" t="s">
        <v>9</v>
      </c>
      <c r="P52" s="5" t="s">
        <v>9</v>
      </c>
      <c r="Q52" s="5" t="s">
        <v>68</v>
      </c>
      <c r="R52" s="5" t="s">
        <v>23</v>
      </c>
      <c r="S52" s="5" t="s">
        <v>27</v>
      </c>
      <c r="T52" s="5" t="s">
        <v>27</v>
      </c>
      <c r="AR52" s="5" t="s">
        <v>9</v>
      </c>
      <c r="AS52" s="5" t="s">
        <v>9</v>
      </c>
      <c r="AU52" s="5" t="s">
        <v>149</v>
      </c>
      <c r="AV52">
        <v>53</v>
      </c>
      <c r="AX52" s="11">
        <f>F51+F52+F53+F54+F55+F56+F57+F58</f>
        <v>0</v>
      </c>
      <c r="AY52" s="11">
        <f>F59+F60+F61</f>
        <v>0</v>
      </c>
    </row>
    <row r="53" spans="1:52" ht="30" customHeight="1" x14ac:dyDescent="0.3">
      <c r="A53" s="13" t="s">
        <v>74</v>
      </c>
      <c r="B53" s="85" t="s">
        <v>229</v>
      </c>
      <c r="C53" s="13" t="s">
        <v>26</v>
      </c>
      <c r="D53" s="14">
        <v>534</v>
      </c>
      <c r="E53" s="15"/>
      <c r="F53" s="15"/>
      <c r="G53" s="15"/>
      <c r="H53" s="15"/>
      <c r="I53" s="15"/>
      <c r="J53" s="15"/>
      <c r="K53" s="15"/>
      <c r="L53" s="15"/>
      <c r="M53" s="13" t="s">
        <v>9</v>
      </c>
      <c r="N53" s="5" t="s">
        <v>185</v>
      </c>
      <c r="O53" s="5" t="s">
        <v>9</v>
      </c>
      <c r="P53" s="5" t="s">
        <v>9</v>
      </c>
      <c r="Q53" s="5" t="s">
        <v>68</v>
      </c>
      <c r="R53" s="5" t="s">
        <v>23</v>
      </c>
      <c r="S53" s="5" t="s">
        <v>27</v>
      </c>
      <c r="T53" s="5" t="s">
        <v>27</v>
      </c>
      <c r="AR53" s="5" t="s">
        <v>9</v>
      </c>
      <c r="AS53" s="5" t="s">
        <v>9</v>
      </c>
      <c r="AU53" s="5" t="s">
        <v>166</v>
      </c>
      <c r="AV53">
        <v>54</v>
      </c>
    </row>
    <row r="54" spans="1:52" ht="30" customHeight="1" x14ac:dyDescent="0.3">
      <c r="A54" s="13" t="s">
        <v>202</v>
      </c>
      <c r="B54" s="13" t="s">
        <v>222</v>
      </c>
      <c r="C54" s="13" t="s">
        <v>26</v>
      </c>
      <c r="D54" s="14">
        <v>216</v>
      </c>
      <c r="E54" s="15"/>
      <c r="F54" s="15"/>
      <c r="G54" s="15"/>
      <c r="H54" s="15"/>
      <c r="I54" s="15"/>
      <c r="J54" s="15"/>
      <c r="K54" s="15"/>
      <c r="L54" s="15"/>
      <c r="M54" s="13" t="s">
        <v>9</v>
      </c>
      <c r="N54" s="5" t="s">
        <v>181</v>
      </c>
      <c r="O54" s="5" t="s">
        <v>9</v>
      </c>
      <c r="P54" s="5" t="s">
        <v>9</v>
      </c>
      <c r="Q54" s="5" t="s">
        <v>68</v>
      </c>
      <c r="R54" s="5" t="s">
        <v>23</v>
      </c>
      <c r="S54" s="5" t="s">
        <v>27</v>
      </c>
      <c r="T54" s="5" t="s">
        <v>27</v>
      </c>
      <c r="AR54" s="5" t="s">
        <v>9</v>
      </c>
      <c r="AS54" s="5" t="s">
        <v>9</v>
      </c>
      <c r="AU54" s="5" t="s">
        <v>153</v>
      </c>
      <c r="AV54">
        <v>55</v>
      </c>
    </row>
    <row r="55" spans="1:52" ht="30" customHeight="1" x14ac:dyDescent="0.3">
      <c r="A55" s="13" t="s">
        <v>227</v>
      </c>
      <c r="B55" s="13" t="s">
        <v>222</v>
      </c>
      <c r="C55" s="13" t="s">
        <v>26</v>
      </c>
      <c r="D55" s="14">
        <v>108</v>
      </c>
      <c r="E55" s="15"/>
      <c r="F55" s="15"/>
      <c r="G55" s="15"/>
      <c r="H55" s="15"/>
      <c r="I55" s="15"/>
      <c r="J55" s="15"/>
      <c r="K55" s="15"/>
      <c r="L55" s="15"/>
      <c r="M55" s="13" t="s">
        <v>9</v>
      </c>
      <c r="N55" s="5" t="s">
        <v>190</v>
      </c>
      <c r="O55" s="5" t="s">
        <v>9</v>
      </c>
      <c r="P55" s="5" t="s">
        <v>9</v>
      </c>
      <c r="Q55" s="5" t="s">
        <v>68</v>
      </c>
      <c r="R55" s="5" t="s">
        <v>23</v>
      </c>
      <c r="S55" s="5" t="s">
        <v>27</v>
      </c>
      <c r="T55" s="5" t="s">
        <v>27</v>
      </c>
      <c r="AR55" s="5" t="s">
        <v>9</v>
      </c>
      <c r="AS55" s="5" t="s">
        <v>9</v>
      </c>
      <c r="AU55" s="5" t="s">
        <v>157</v>
      </c>
      <c r="AV55">
        <v>56</v>
      </c>
    </row>
    <row r="56" spans="1:52" ht="30" customHeight="1" x14ac:dyDescent="0.3">
      <c r="A56" s="13" t="s">
        <v>98</v>
      </c>
      <c r="B56" s="13" t="s">
        <v>11</v>
      </c>
      <c r="C56" s="13" t="s">
        <v>29</v>
      </c>
      <c r="D56" s="14">
        <v>1610</v>
      </c>
      <c r="E56" s="15"/>
      <c r="F56" s="15"/>
      <c r="G56" s="15"/>
      <c r="H56" s="15"/>
      <c r="I56" s="15"/>
      <c r="J56" s="15"/>
      <c r="K56" s="15"/>
      <c r="L56" s="15"/>
      <c r="M56" s="13" t="s">
        <v>9</v>
      </c>
      <c r="N56" s="5" t="s">
        <v>142</v>
      </c>
      <c r="O56" s="5" t="s">
        <v>9</v>
      </c>
      <c r="P56" s="5" t="s">
        <v>9</v>
      </c>
      <c r="Q56" s="5" t="s">
        <v>68</v>
      </c>
      <c r="R56" s="5" t="s">
        <v>27</v>
      </c>
      <c r="S56" s="5" t="s">
        <v>27</v>
      </c>
      <c r="T56" s="5" t="s">
        <v>23</v>
      </c>
      <c r="AR56" s="5" t="s">
        <v>9</v>
      </c>
      <c r="AS56" s="5" t="s">
        <v>9</v>
      </c>
      <c r="AU56" s="5" t="s">
        <v>232</v>
      </c>
      <c r="AV56">
        <v>47</v>
      </c>
    </row>
    <row r="57" spans="1:52" ht="30" customHeight="1" x14ac:dyDescent="0.3">
      <c r="A57" s="13" t="s">
        <v>1</v>
      </c>
      <c r="B57" s="13" t="s">
        <v>11</v>
      </c>
      <c r="C57" s="13" t="s">
        <v>29</v>
      </c>
      <c r="D57" s="14">
        <v>300</v>
      </c>
      <c r="E57" s="15"/>
      <c r="F57" s="15"/>
      <c r="G57" s="15"/>
      <c r="H57" s="15"/>
      <c r="I57" s="15"/>
      <c r="J57" s="15"/>
      <c r="K57" s="15"/>
      <c r="L57" s="15"/>
      <c r="M57" s="13" t="s">
        <v>9</v>
      </c>
      <c r="N57" s="5" t="s">
        <v>145</v>
      </c>
      <c r="O57" s="5" t="s">
        <v>9</v>
      </c>
      <c r="P57" s="5" t="s">
        <v>9</v>
      </c>
      <c r="Q57" s="5" t="s">
        <v>68</v>
      </c>
      <c r="R57" s="5" t="s">
        <v>27</v>
      </c>
      <c r="S57" s="5" t="s">
        <v>27</v>
      </c>
      <c r="T57" s="5" t="s">
        <v>23</v>
      </c>
      <c r="AR57" s="5" t="s">
        <v>9</v>
      </c>
      <c r="AS57" s="5" t="s">
        <v>9</v>
      </c>
      <c r="AU57" s="5" t="s">
        <v>234</v>
      </c>
      <c r="AV57">
        <v>49</v>
      </c>
    </row>
    <row r="58" spans="1:52" ht="30" customHeight="1" x14ac:dyDescent="0.3">
      <c r="A58" s="13" t="s">
        <v>93</v>
      </c>
      <c r="B58" s="13" t="s">
        <v>11</v>
      </c>
      <c r="C58" s="13" t="s">
        <v>29</v>
      </c>
      <c r="D58" s="14">
        <v>2680</v>
      </c>
      <c r="E58" s="15"/>
      <c r="F58" s="15"/>
      <c r="G58" s="15"/>
      <c r="H58" s="15"/>
      <c r="I58" s="15"/>
      <c r="J58" s="15"/>
      <c r="K58" s="15"/>
      <c r="L58" s="15"/>
      <c r="M58" s="13" t="s">
        <v>9</v>
      </c>
      <c r="N58" s="5" t="s">
        <v>169</v>
      </c>
      <c r="O58" s="5" t="s">
        <v>9</v>
      </c>
      <c r="P58" s="5" t="s">
        <v>9</v>
      </c>
      <c r="Q58" s="5" t="s">
        <v>68</v>
      </c>
      <c r="R58" s="5" t="s">
        <v>27</v>
      </c>
      <c r="S58" s="5" t="s">
        <v>27</v>
      </c>
      <c r="T58" s="5" t="s">
        <v>23</v>
      </c>
      <c r="AR58" s="5" t="s">
        <v>9</v>
      </c>
      <c r="AS58" s="5" t="s">
        <v>9</v>
      </c>
      <c r="AU58" s="5" t="s">
        <v>238</v>
      </c>
      <c r="AV58">
        <v>48</v>
      </c>
    </row>
    <row r="59" spans="1:52" ht="30" customHeight="1" x14ac:dyDescent="0.3">
      <c r="A59" s="13" t="s">
        <v>8</v>
      </c>
      <c r="B59" s="13" t="s">
        <v>225</v>
      </c>
      <c r="C59" s="13" t="s">
        <v>24</v>
      </c>
      <c r="D59" s="14">
        <v>40</v>
      </c>
      <c r="E59" s="15"/>
      <c r="F59" s="15"/>
      <c r="G59" s="15"/>
      <c r="H59" s="15"/>
      <c r="I59" s="15"/>
      <c r="J59" s="15"/>
      <c r="K59" s="15"/>
      <c r="L59" s="15"/>
      <c r="M59" s="13" t="s">
        <v>9</v>
      </c>
      <c r="N59" s="5" t="s">
        <v>141</v>
      </c>
      <c r="O59" s="5" t="s">
        <v>9</v>
      </c>
      <c r="P59" s="5" t="s">
        <v>9</v>
      </c>
      <c r="Q59" s="5" t="s">
        <v>68</v>
      </c>
      <c r="R59" s="5" t="s">
        <v>27</v>
      </c>
      <c r="S59" s="5" t="s">
        <v>27</v>
      </c>
      <c r="T59" s="5" t="s">
        <v>23</v>
      </c>
      <c r="AR59" s="5" t="s">
        <v>9</v>
      </c>
      <c r="AS59" s="5" t="s">
        <v>9</v>
      </c>
      <c r="AU59" s="5" t="s">
        <v>242</v>
      </c>
      <c r="AV59">
        <v>50</v>
      </c>
    </row>
    <row r="60" spans="1:52" ht="30" customHeight="1" x14ac:dyDescent="0.3">
      <c r="A60" s="13" t="s">
        <v>215</v>
      </c>
      <c r="B60" s="89" t="s">
        <v>129</v>
      </c>
      <c r="C60" s="13" t="s">
        <v>34</v>
      </c>
      <c r="D60" s="14">
        <v>4</v>
      </c>
      <c r="E60" s="15"/>
      <c r="F60" s="15"/>
      <c r="G60" s="15"/>
      <c r="H60" s="15"/>
      <c r="I60" s="15"/>
      <c r="J60" s="15"/>
      <c r="K60" s="15"/>
      <c r="L60" s="15"/>
      <c r="M60" s="13" t="s">
        <v>9</v>
      </c>
      <c r="N60" s="5" t="s">
        <v>184</v>
      </c>
      <c r="O60" s="5" t="s">
        <v>9</v>
      </c>
      <c r="P60" s="5" t="s">
        <v>9</v>
      </c>
      <c r="Q60" s="5" t="s">
        <v>68</v>
      </c>
      <c r="R60" s="5" t="s">
        <v>23</v>
      </c>
      <c r="S60" s="5" t="s">
        <v>27</v>
      </c>
      <c r="T60" s="5" t="s">
        <v>27</v>
      </c>
      <c r="AR60" s="5" t="s">
        <v>9</v>
      </c>
      <c r="AS60" s="5" t="s">
        <v>9</v>
      </c>
      <c r="AU60" s="5" t="s">
        <v>151</v>
      </c>
      <c r="AV60">
        <v>57</v>
      </c>
    </row>
    <row r="61" spans="1:52" ht="30" customHeight="1" x14ac:dyDescent="0.3">
      <c r="A61" s="14" t="s">
        <v>106</v>
      </c>
      <c r="B61" s="89"/>
      <c r="C61" s="14" t="s">
        <v>29</v>
      </c>
      <c r="D61" s="14">
        <v>2136</v>
      </c>
      <c r="E61" s="15"/>
      <c r="F61" s="15"/>
      <c r="G61" s="15"/>
      <c r="H61" s="15"/>
      <c r="I61" s="15"/>
      <c r="J61" s="15"/>
      <c r="K61" s="15"/>
      <c r="L61" s="15"/>
      <c r="M61" s="13" t="s">
        <v>9</v>
      </c>
      <c r="N61" s="5" t="s">
        <v>184</v>
      </c>
      <c r="O61" s="5" t="s">
        <v>9</v>
      </c>
      <c r="P61" s="5" t="s">
        <v>9</v>
      </c>
      <c r="Q61" s="5" t="s">
        <v>68</v>
      </c>
      <c r="R61" s="5" t="s">
        <v>23</v>
      </c>
      <c r="S61" s="5" t="s">
        <v>27</v>
      </c>
      <c r="T61" s="5" t="s">
        <v>27</v>
      </c>
      <c r="AR61" s="5" t="s">
        <v>9</v>
      </c>
      <c r="AS61" s="5" t="s">
        <v>9</v>
      </c>
      <c r="AU61" s="5" t="s">
        <v>151</v>
      </c>
      <c r="AV61">
        <v>57</v>
      </c>
    </row>
    <row r="62" spans="1:52" ht="30" customHeight="1" x14ac:dyDescent="0.3">
      <c r="A62" s="85" t="s">
        <v>122</v>
      </c>
      <c r="B62" s="89"/>
      <c r="C62" s="14" t="s">
        <v>33</v>
      </c>
      <c r="D62" s="14">
        <v>15</v>
      </c>
      <c r="E62" s="15"/>
      <c r="F62" s="15"/>
      <c r="G62" s="15"/>
      <c r="H62" s="15"/>
      <c r="I62" s="15"/>
      <c r="J62" s="15"/>
      <c r="K62" s="15"/>
      <c r="L62" s="15"/>
      <c r="M62" s="13" t="s">
        <v>9</v>
      </c>
      <c r="N62" s="5" t="s">
        <v>184</v>
      </c>
      <c r="O62" s="5" t="s">
        <v>9</v>
      </c>
      <c r="P62" s="5" t="s">
        <v>9</v>
      </c>
      <c r="Q62" s="5" t="s">
        <v>68</v>
      </c>
      <c r="R62" s="5" t="s">
        <v>23</v>
      </c>
      <c r="S62" s="5" t="s">
        <v>27</v>
      </c>
      <c r="T62" s="5" t="s">
        <v>27</v>
      </c>
      <c r="AR62" s="5" t="s">
        <v>9</v>
      </c>
      <c r="AS62" s="5" t="s">
        <v>9</v>
      </c>
      <c r="AU62" s="5" t="s">
        <v>151</v>
      </c>
      <c r="AV62">
        <v>57</v>
      </c>
    </row>
    <row r="63" spans="1:52" ht="30" customHeight="1" x14ac:dyDescent="0.3">
      <c r="A63" s="13"/>
      <c r="B63" s="13"/>
      <c r="C63" s="13"/>
      <c r="D63" s="14"/>
      <c r="E63" s="15"/>
      <c r="F63" s="15"/>
      <c r="G63" s="15"/>
      <c r="H63" s="15"/>
      <c r="I63" s="15"/>
      <c r="J63" s="15"/>
      <c r="K63" s="15"/>
      <c r="L63" s="15"/>
      <c r="M63" s="13"/>
      <c r="N63" s="5"/>
      <c r="O63" s="5"/>
      <c r="P63" s="5"/>
      <c r="Q63" s="5"/>
      <c r="R63" s="5"/>
      <c r="S63" s="5"/>
      <c r="T63" s="5"/>
      <c r="AR63" s="5"/>
      <c r="AS63" s="5"/>
      <c r="AU63" s="5"/>
    </row>
    <row r="64" spans="1:52" ht="30" customHeight="1" x14ac:dyDescent="0.3">
      <c r="A64" s="13"/>
      <c r="B64" s="13"/>
      <c r="C64" s="13"/>
      <c r="D64" s="14"/>
      <c r="E64" s="15"/>
      <c r="F64" s="15"/>
      <c r="G64" s="15"/>
      <c r="H64" s="15"/>
      <c r="I64" s="15"/>
      <c r="J64" s="15"/>
      <c r="K64" s="15"/>
      <c r="L64" s="15"/>
      <c r="M64" s="13"/>
      <c r="N64" s="5"/>
      <c r="O64" s="5"/>
      <c r="P64" s="5"/>
      <c r="Q64" s="5"/>
      <c r="R64" s="5"/>
      <c r="S64" s="5"/>
      <c r="T64" s="5"/>
      <c r="AR64" s="5"/>
      <c r="AS64" s="5"/>
      <c r="AU64" s="5"/>
    </row>
    <row r="65" spans="1:52" ht="30" customHeight="1" x14ac:dyDescent="0.3">
      <c r="A65" s="13"/>
      <c r="B65" s="13"/>
      <c r="C65" s="13"/>
      <c r="D65" s="14"/>
      <c r="E65" s="15"/>
      <c r="F65" s="15"/>
      <c r="G65" s="15"/>
      <c r="H65" s="15"/>
      <c r="I65" s="15"/>
      <c r="J65" s="15"/>
      <c r="K65" s="15"/>
      <c r="L65" s="15"/>
      <c r="M65" s="13"/>
      <c r="N65" s="5"/>
      <c r="O65" s="5"/>
      <c r="P65" s="5"/>
      <c r="Q65" s="5"/>
      <c r="R65" s="5"/>
      <c r="S65" s="5"/>
      <c r="T65" s="5"/>
      <c r="AR65" s="5"/>
      <c r="AS65" s="5"/>
      <c r="AU65" s="5"/>
    </row>
    <row r="66" spans="1:52" ht="30" customHeight="1" x14ac:dyDescent="0.3">
      <c r="A66" s="13"/>
      <c r="B66" s="13"/>
      <c r="C66" s="13"/>
      <c r="D66" s="14"/>
      <c r="E66" s="15"/>
      <c r="F66" s="15"/>
      <c r="G66" s="15"/>
      <c r="H66" s="15"/>
      <c r="I66" s="15"/>
      <c r="J66" s="15"/>
      <c r="K66" s="15"/>
      <c r="L66" s="15"/>
      <c r="M66" s="13"/>
      <c r="N66" s="5"/>
      <c r="O66" s="5"/>
      <c r="P66" s="5"/>
      <c r="Q66" s="5"/>
      <c r="R66" s="5"/>
      <c r="S66" s="5"/>
      <c r="T66" s="5"/>
      <c r="AR66" s="5"/>
      <c r="AS66" s="5"/>
      <c r="AU66" s="5"/>
    </row>
    <row r="67" spans="1:52" ht="30" customHeight="1" x14ac:dyDescent="0.3">
      <c r="A67" s="13"/>
      <c r="B67" s="13"/>
      <c r="C67" s="13"/>
      <c r="D67" s="14"/>
      <c r="E67" s="15"/>
      <c r="F67" s="15"/>
      <c r="G67" s="15"/>
      <c r="H67" s="15"/>
      <c r="I67" s="15"/>
      <c r="J67" s="15"/>
      <c r="K67" s="15"/>
      <c r="L67" s="15"/>
      <c r="M67" s="13"/>
      <c r="N67" s="5"/>
      <c r="O67" s="5"/>
      <c r="P67" s="5"/>
      <c r="Q67" s="5"/>
      <c r="R67" s="5"/>
      <c r="S67" s="5"/>
      <c r="T67" s="5"/>
      <c r="AR67" s="5"/>
      <c r="AS67" s="5"/>
      <c r="AU67" s="5"/>
    </row>
    <row r="68" spans="1:52" ht="30" customHeight="1" x14ac:dyDescent="0.3">
      <c r="A68" s="13"/>
      <c r="B68" s="13"/>
      <c r="C68" s="13"/>
      <c r="D68" s="14"/>
      <c r="E68" s="15"/>
      <c r="F68" s="15"/>
      <c r="G68" s="15"/>
      <c r="H68" s="15"/>
      <c r="I68" s="15"/>
      <c r="J68" s="15"/>
      <c r="K68" s="15"/>
      <c r="L68" s="15"/>
      <c r="M68" s="13"/>
      <c r="N68" s="5"/>
      <c r="O68" s="5"/>
      <c r="P68" s="5"/>
      <c r="Q68" s="5"/>
      <c r="R68" s="5"/>
      <c r="S68" s="5"/>
      <c r="T68" s="5"/>
      <c r="AR68" s="5"/>
      <c r="AS68" s="5"/>
      <c r="AU68" s="5"/>
    </row>
    <row r="69" spans="1:52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AW69" s="11">
        <f>L70-AW70</f>
        <v>0</v>
      </c>
    </row>
    <row r="70" spans="1:52" ht="30" customHeight="1" x14ac:dyDescent="0.3">
      <c r="A70" s="13" t="s">
        <v>48</v>
      </c>
      <c r="B70" s="14"/>
      <c r="C70" s="14"/>
      <c r="D70" s="14"/>
      <c r="E70" s="15"/>
      <c r="F70" s="15">
        <f>SUM(F51:F62)</f>
        <v>0</v>
      </c>
      <c r="G70" s="15"/>
      <c r="H70" s="15">
        <f>SUM(H51:H64)</f>
        <v>0</v>
      </c>
      <c r="I70" s="15">
        <f>SUM(I51:I64)</f>
        <v>0</v>
      </c>
      <c r="J70" s="15">
        <f>SUM(J51:J64)</f>
        <v>0</v>
      </c>
      <c r="K70" s="15"/>
      <c r="L70" s="15">
        <f>SUM(L51:L64)</f>
        <v>0</v>
      </c>
      <c r="M70" s="14"/>
      <c r="N70" t="s">
        <v>107</v>
      </c>
      <c r="AW70" s="11">
        <f>F70+H70</f>
        <v>0</v>
      </c>
      <c r="AX70" s="11">
        <f>AX5+AX29+AX52</f>
        <v>0</v>
      </c>
      <c r="AY70" s="11">
        <f>AY5+AY29+AY52</f>
        <v>0</v>
      </c>
      <c r="AZ70" s="11" t="e">
        <f>AZ</f>
        <v>#NAME?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6" type="noConversion"/>
  <pageMargins left="0.78680557012557983" right="0" top="0.39305555820465088" bottom="0.39305555820465088" header="0" footer="0"/>
  <pageSetup paperSize="9" scale="64" fitToHeight="0" orientation="landscape" horizontalDpi="4294967293"/>
  <rowBreaks count="1" manualBreakCount="1">
    <brk id="28" max="104857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"/>
  <dimension ref="A1"/>
  <sheetViews>
    <sheetView zoomScaleNormal="100" workbookViewId="0"/>
  </sheetViews>
  <sheetFormatPr defaultColWidth="8.875" defaultRowHeight="16.5" x14ac:dyDescent="0.3"/>
  <sheetData/>
  <phoneticPr fontId="16" type="noConversion"/>
  <pageMargins left="0.74805557727813721" right="0.74805557727813721" top="0.98430556058883667" bottom="0.98430556058883667" header="0.51138889789581299" footer="0.51138889789581299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7</vt:i4>
      </vt:variant>
    </vt:vector>
  </HeadingPairs>
  <TitlesOfParts>
    <vt:vector size="12" baseType="lpstr">
      <vt:lpstr>원가계산서</vt:lpstr>
      <vt:lpstr>공 종 별 집 계 표(환급재료비)</vt:lpstr>
      <vt:lpstr>공종별집계표</vt:lpstr>
      <vt:lpstr>공종별내역서</vt:lpstr>
      <vt:lpstr>Sheet12</vt:lpstr>
      <vt:lpstr>'공 종 별 집 계 표(환급재료비)'!Print_Area</vt:lpstr>
      <vt:lpstr>공종별내역서!Print_Area</vt:lpstr>
      <vt:lpstr>공종별집계표!Print_Area</vt:lpstr>
      <vt:lpstr>원가계산서!Print_Area</vt:lpstr>
      <vt:lpstr>'공 종 별 집 계 표(환급재료비)'!Print_Titles</vt:lpstr>
      <vt:lpstr>공종별내역서!Print_Titles</vt:lpstr>
      <vt:lpstr>공종별집계표!Print_Titles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GEUMSAN</cp:lastModifiedBy>
  <cp:revision>110</cp:revision>
  <cp:lastPrinted>2025-06-24T22:40:18Z</cp:lastPrinted>
  <dcterms:created xsi:type="dcterms:W3CDTF">2024-04-01T05:22:32Z</dcterms:created>
  <dcterms:modified xsi:type="dcterms:W3CDTF">2026-10-14T11:31:48Z</dcterms:modified>
</cp:coreProperties>
</file>