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externalLinks/externalLink338.xml" ContentType="application/vnd.openxmlformats-officedocument.spreadsheetml.externalLink+xml"/>
  <Override PartName="/xl/externalLinks/externalLink339.xml" ContentType="application/vnd.openxmlformats-officedocument.spreadsheetml.externalLink+xml"/>
  <Override PartName="/xl/externalLinks/externalLink340.xml" ContentType="application/vnd.openxmlformats-officedocument.spreadsheetml.externalLink+xml"/>
  <Override PartName="/xl/externalLinks/externalLink341.xml" ContentType="application/vnd.openxmlformats-officedocument.spreadsheetml.externalLink+xml"/>
  <Override PartName="/xl/externalLinks/externalLink342.xml" ContentType="application/vnd.openxmlformats-officedocument.spreadsheetml.externalLink+xml"/>
  <Override PartName="/xl/externalLinks/externalLink343.xml" ContentType="application/vnd.openxmlformats-officedocument.spreadsheetml.externalLink+xml"/>
  <Override PartName="/xl/externalLinks/externalLink344.xml" ContentType="application/vnd.openxmlformats-officedocument.spreadsheetml.externalLink+xml"/>
  <Override PartName="/xl/externalLinks/externalLink345.xml" ContentType="application/vnd.openxmlformats-officedocument.spreadsheetml.externalLink+xml"/>
  <Override PartName="/xl/externalLinks/externalLink346.xml" ContentType="application/vnd.openxmlformats-officedocument.spreadsheetml.externalLink+xml"/>
  <Override PartName="/xl/externalLinks/externalLink347.xml" ContentType="application/vnd.openxmlformats-officedocument.spreadsheetml.externalLink+xml"/>
  <Override PartName="/xl/externalLinks/externalLink348.xml" ContentType="application/vnd.openxmlformats-officedocument.spreadsheetml.externalLink+xml"/>
  <Override PartName="/xl/externalLinks/externalLink349.xml" ContentType="application/vnd.openxmlformats-officedocument.spreadsheetml.externalLink+xml"/>
  <Override PartName="/xl/externalLinks/externalLink350.xml" ContentType="application/vnd.openxmlformats-officedocument.spreadsheetml.externalLink+xml"/>
  <Override PartName="/xl/externalLinks/externalLink351.xml" ContentType="application/vnd.openxmlformats-officedocument.spreadsheetml.externalLink+xml"/>
  <Override PartName="/xl/externalLinks/externalLink352.xml" ContentType="application/vnd.openxmlformats-officedocument.spreadsheetml.externalLink+xml"/>
  <Override PartName="/xl/externalLinks/externalLink353.xml" ContentType="application/vnd.openxmlformats-officedocument.spreadsheetml.externalLink+xml"/>
  <Override PartName="/xl/externalLinks/externalLink354.xml" ContentType="application/vnd.openxmlformats-officedocument.spreadsheetml.externalLink+xml"/>
  <Override PartName="/xl/externalLinks/externalLink355.xml" ContentType="application/vnd.openxmlformats-officedocument.spreadsheetml.externalLink+xml"/>
  <Override PartName="/xl/externalLinks/externalLink356.xml" ContentType="application/vnd.openxmlformats-officedocument.spreadsheetml.externalLink+xml"/>
  <Override PartName="/xl/externalLinks/externalLink357.xml" ContentType="application/vnd.openxmlformats-officedocument.spreadsheetml.externalLink+xml"/>
  <Override PartName="/xl/externalLinks/externalLink358.xml" ContentType="application/vnd.openxmlformats-officedocument.spreadsheetml.externalLink+xml"/>
  <Override PartName="/xl/externalLinks/externalLink359.xml" ContentType="application/vnd.openxmlformats-officedocument.spreadsheetml.externalLink+xml"/>
  <Override PartName="/xl/externalLinks/externalLink360.xml" ContentType="application/vnd.openxmlformats-officedocument.spreadsheetml.externalLink+xml"/>
  <Override PartName="/xl/externalLinks/externalLink361.xml" ContentType="application/vnd.openxmlformats-officedocument.spreadsheetml.externalLink+xml"/>
  <Override PartName="/xl/externalLinks/externalLink362.xml" ContentType="application/vnd.openxmlformats-officedocument.spreadsheetml.externalLink+xml"/>
  <Override PartName="/xl/externalLinks/externalLink363.xml" ContentType="application/vnd.openxmlformats-officedocument.spreadsheetml.externalLink+xml"/>
  <Override PartName="/xl/externalLinks/externalLink364.xml" ContentType="application/vnd.openxmlformats-officedocument.spreadsheetml.externalLink+xml"/>
  <Override PartName="/xl/externalLinks/externalLink365.xml" ContentType="application/vnd.openxmlformats-officedocument.spreadsheetml.externalLink+xml"/>
  <Override PartName="/xl/externalLinks/externalLink366.xml" ContentType="application/vnd.openxmlformats-officedocument.spreadsheetml.externalLink+xml"/>
  <Override PartName="/xl/externalLinks/externalLink367.xml" ContentType="application/vnd.openxmlformats-officedocument.spreadsheetml.externalLink+xml"/>
  <Override PartName="/xl/externalLinks/externalLink368.xml" ContentType="application/vnd.openxmlformats-officedocument.spreadsheetml.externalLink+xml"/>
  <Override PartName="/xl/externalLinks/externalLink369.xml" ContentType="application/vnd.openxmlformats-officedocument.spreadsheetml.externalLink+xml"/>
  <Override PartName="/xl/externalLinks/externalLink370.xml" ContentType="application/vnd.openxmlformats-officedocument.spreadsheetml.externalLink+xml"/>
  <Override PartName="/xl/externalLinks/externalLink371.xml" ContentType="application/vnd.openxmlformats-officedocument.spreadsheetml.externalLink+xml"/>
  <Override PartName="/xl/externalLinks/externalLink372.xml" ContentType="application/vnd.openxmlformats-officedocument.spreadsheetml.externalLink+xml"/>
  <Override PartName="/xl/externalLinks/externalLink373.xml" ContentType="application/vnd.openxmlformats-officedocument.spreadsheetml.externalLink+xml"/>
  <Override PartName="/xl/externalLinks/externalLink374.xml" ContentType="application/vnd.openxmlformats-officedocument.spreadsheetml.externalLink+xml"/>
  <Override PartName="/xl/externalLinks/externalLink375.xml" ContentType="application/vnd.openxmlformats-officedocument.spreadsheetml.externalLink+xml"/>
  <Override PartName="/xl/externalLinks/externalLink376.xml" ContentType="application/vnd.openxmlformats-officedocument.spreadsheetml.externalLink+xml"/>
  <Override PartName="/xl/externalLinks/externalLink377.xml" ContentType="application/vnd.openxmlformats-officedocument.spreadsheetml.externalLink+xml"/>
  <Override PartName="/xl/externalLinks/externalLink378.xml" ContentType="application/vnd.openxmlformats-officedocument.spreadsheetml.externalLink+xml"/>
  <Override PartName="/xl/externalLinks/externalLink379.xml" ContentType="application/vnd.openxmlformats-officedocument.spreadsheetml.externalLink+xml"/>
  <Override PartName="/xl/externalLinks/externalLink380.xml" ContentType="application/vnd.openxmlformats-officedocument.spreadsheetml.externalLink+xml"/>
  <Override PartName="/xl/externalLinks/externalLink381.xml" ContentType="application/vnd.openxmlformats-officedocument.spreadsheetml.externalLink+xml"/>
  <Override PartName="/xl/externalLinks/externalLink382.xml" ContentType="application/vnd.openxmlformats-officedocument.spreadsheetml.externalLink+xml"/>
  <Override PartName="/xl/externalLinks/externalLink383.xml" ContentType="application/vnd.openxmlformats-officedocument.spreadsheetml.externalLink+xml"/>
  <Override PartName="/xl/externalLinks/externalLink384.xml" ContentType="application/vnd.openxmlformats-officedocument.spreadsheetml.externalLink+xml"/>
  <Override PartName="/xl/externalLinks/externalLink385.xml" ContentType="application/vnd.openxmlformats-officedocument.spreadsheetml.externalLink+xml"/>
  <Override PartName="/xl/externalLinks/externalLink386.xml" ContentType="application/vnd.openxmlformats-officedocument.spreadsheetml.externalLink+xml"/>
  <Override PartName="/xl/externalLinks/externalLink387.xml" ContentType="application/vnd.openxmlformats-officedocument.spreadsheetml.externalLink+xml"/>
  <Override PartName="/xl/externalLinks/externalLink388.xml" ContentType="application/vnd.openxmlformats-officedocument.spreadsheetml.externalLink+xml"/>
  <Override PartName="/xl/externalLinks/externalLink389.xml" ContentType="application/vnd.openxmlformats-officedocument.spreadsheetml.externalLink+xml"/>
  <Override PartName="/xl/externalLinks/externalLink390.xml" ContentType="application/vnd.openxmlformats-officedocument.spreadsheetml.externalLink+xml"/>
  <Override PartName="/xl/externalLinks/externalLink391.xml" ContentType="application/vnd.openxmlformats-officedocument.spreadsheetml.externalLink+xml"/>
  <Override PartName="/xl/externalLinks/externalLink392.xml" ContentType="application/vnd.openxmlformats-officedocument.spreadsheetml.externalLink+xml"/>
  <Override PartName="/xl/externalLinks/externalLink393.xml" ContentType="application/vnd.openxmlformats-officedocument.spreadsheetml.externalLink+xml"/>
  <Override PartName="/xl/externalLinks/externalLink394.xml" ContentType="application/vnd.openxmlformats-officedocument.spreadsheetml.externalLink+xml"/>
  <Override PartName="/xl/externalLinks/externalLink395.xml" ContentType="application/vnd.openxmlformats-officedocument.spreadsheetml.externalLink+xml"/>
  <Override PartName="/xl/externalLinks/externalLink396.xml" ContentType="application/vnd.openxmlformats-officedocument.spreadsheetml.externalLink+xml"/>
  <Override PartName="/xl/externalLinks/externalLink397.xml" ContentType="application/vnd.openxmlformats-officedocument.spreadsheetml.externalLink+xml"/>
  <Override PartName="/xl/externalLinks/externalLink398.xml" ContentType="application/vnd.openxmlformats-officedocument.spreadsheetml.externalLink+xml"/>
  <Override PartName="/xl/externalLinks/externalLink399.xml" ContentType="application/vnd.openxmlformats-officedocument.spreadsheetml.externalLink+xml"/>
  <Override PartName="/xl/externalLinks/externalLink400.xml" ContentType="application/vnd.openxmlformats-officedocument.spreadsheetml.externalLink+xml"/>
  <Override PartName="/xl/externalLinks/externalLink401.xml" ContentType="application/vnd.openxmlformats-officedocument.spreadsheetml.externalLink+xml"/>
  <Override PartName="/xl/externalLinks/externalLink402.xml" ContentType="application/vnd.openxmlformats-officedocument.spreadsheetml.externalLink+xml"/>
  <Override PartName="/xl/externalLinks/externalLink403.xml" ContentType="application/vnd.openxmlformats-officedocument.spreadsheetml.externalLink+xml"/>
  <Override PartName="/xl/externalLinks/externalLink404.xml" ContentType="application/vnd.openxmlformats-officedocument.spreadsheetml.externalLink+xml"/>
  <Override PartName="/xl/externalLinks/externalLink405.xml" ContentType="application/vnd.openxmlformats-officedocument.spreadsheetml.externalLink+xml"/>
  <Override PartName="/xl/externalLinks/externalLink406.xml" ContentType="application/vnd.openxmlformats-officedocument.spreadsheetml.externalLink+xml"/>
  <Override PartName="/xl/externalLinks/externalLink407.xml" ContentType="application/vnd.openxmlformats-officedocument.spreadsheetml.externalLink+xml"/>
  <Override PartName="/xl/externalLinks/externalLink408.xml" ContentType="application/vnd.openxmlformats-officedocument.spreadsheetml.externalLink+xml"/>
  <Override PartName="/xl/externalLinks/externalLink409.xml" ContentType="application/vnd.openxmlformats-officedocument.spreadsheetml.externalLink+xml"/>
  <Override PartName="/xl/externalLinks/externalLink410.xml" ContentType="application/vnd.openxmlformats-officedocument.spreadsheetml.externalLink+xml"/>
  <Override PartName="/xl/externalLinks/externalLink411.xml" ContentType="application/vnd.openxmlformats-officedocument.spreadsheetml.externalLink+xml"/>
  <Override PartName="/xl/externalLinks/externalLink412.xml" ContentType="application/vnd.openxmlformats-officedocument.spreadsheetml.externalLink+xml"/>
  <Override PartName="/xl/externalLinks/externalLink413.xml" ContentType="application/vnd.openxmlformats-officedocument.spreadsheetml.externalLink+xml"/>
  <Override PartName="/xl/externalLinks/externalLink414.xml" ContentType="application/vnd.openxmlformats-officedocument.spreadsheetml.externalLink+xml"/>
  <Override PartName="/xl/externalLinks/externalLink415.xml" ContentType="application/vnd.openxmlformats-officedocument.spreadsheetml.externalLink+xml"/>
  <Override PartName="/xl/externalLinks/externalLink416.xml" ContentType="application/vnd.openxmlformats-officedocument.spreadsheetml.externalLink+xml"/>
  <Override PartName="/xl/externalLinks/externalLink417.xml" ContentType="application/vnd.openxmlformats-officedocument.spreadsheetml.externalLink+xml"/>
  <Override PartName="/xl/externalLinks/externalLink418.xml" ContentType="application/vnd.openxmlformats-officedocument.spreadsheetml.externalLink+xml"/>
  <Override PartName="/xl/externalLinks/externalLink419.xml" ContentType="application/vnd.openxmlformats-officedocument.spreadsheetml.externalLink+xml"/>
  <Override PartName="/xl/externalLinks/externalLink420.xml" ContentType="application/vnd.openxmlformats-officedocument.spreadsheetml.externalLink+xml"/>
  <Override PartName="/xl/externalLinks/externalLink421.xml" ContentType="application/vnd.openxmlformats-officedocument.spreadsheetml.externalLink+xml"/>
  <Override PartName="/xl/externalLinks/externalLink422.xml" ContentType="application/vnd.openxmlformats-officedocument.spreadsheetml.externalLink+xml"/>
  <Override PartName="/xl/externalLinks/externalLink423.xml" ContentType="application/vnd.openxmlformats-officedocument.spreadsheetml.externalLink+xml"/>
  <Override PartName="/xl/externalLinks/externalLink424.xml" ContentType="application/vnd.openxmlformats-officedocument.spreadsheetml.externalLink+xml"/>
  <Override PartName="/xl/externalLinks/externalLink425.xml" ContentType="application/vnd.openxmlformats-officedocument.spreadsheetml.externalLink+xml"/>
  <Override PartName="/xl/externalLinks/externalLink426.xml" ContentType="application/vnd.openxmlformats-officedocument.spreadsheetml.externalLink+xml"/>
  <Override PartName="/xl/externalLinks/externalLink427.xml" ContentType="application/vnd.openxmlformats-officedocument.spreadsheetml.externalLink+xml"/>
  <Override PartName="/xl/externalLinks/externalLink428.xml" ContentType="application/vnd.openxmlformats-officedocument.spreadsheetml.externalLink+xml"/>
  <Override PartName="/xl/externalLinks/externalLink429.xml" ContentType="application/vnd.openxmlformats-officedocument.spreadsheetml.externalLink+xml"/>
  <Override PartName="/xl/externalLinks/externalLink430.xml" ContentType="application/vnd.openxmlformats-officedocument.spreadsheetml.externalLink+xml"/>
  <Override PartName="/xl/externalLinks/externalLink431.xml" ContentType="application/vnd.openxmlformats-officedocument.spreadsheetml.externalLink+xml"/>
  <Override PartName="/xl/externalLinks/externalLink432.xml" ContentType="application/vnd.openxmlformats-officedocument.spreadsheetml.externalLink+xml"/>
  <Override PartName="/xl/externalLinks/externalLink433.xml" ContentType="application/vnd.openxmlformats-officedocument.spreadsheetml.externalLink+xml"/>
  <Override PartName="/xl/externalLinks/externalLink434.xml" ContentType="application/vnd.openxmlformats-officedocument.spreadsheetml.externalLink+xml"/>
  <Override PartName="/xl/externalLinks/externalLink435.xml" ContentType="application/vnd.openxmlformats-officedocument.spreadsheetml.externalLink+xml"/>
  <Override PartName="/xl/externalLinks/externalLink436.xml" ContentType="application/vnd.openxmlformats-officedocument.spreadsheetml.externalLink+xml"/>
  <Override PartName="/xl/externalLinks/externalLink437.xml" ContentType="application/vnd.openxmlformats-officedocument.spreadsheetml.externalLink+xml"/>
  <Override PartName="/xl/externalLinks/externalLink438.xml" ContentType="application/vnd.openxmlformats-officedocument.spreadsheetml.externalLink+xml"/>
  <Override PartName="/xl/externalLinks/externalLink439.xml" ContentType="application/vnd.openxmlformats-officedocument.spreadsheetml.externalLink+xml"/>
  <Override PartName="/xl/externalLinks/externalLink440.xml" ContentType="application/vnd.openxmlformats-officedocument.spreadsheetml.externalLink+xml"/>
  <Override PartName="/xl/externalLinks/externalLink441.xml" ContentType="application/vnd.openxmlformats-officedocument.spreadsheetml.externalLink+xml"/>
  <Override PartName="/xl/externalLinks/externalLink442.xml" ContentType="application/vnd.openxmlformats-officedocument.spreadsheetml.externalLink+xml"/>
  <Override PartName="/xl/externalLinks/externalLink443.xml" ContentType="application/vnd.openxmlformats-officedocument.spreadsheetml.externalLink+xml"/>
  <Override PartName="/xl/externalLinks/externalLink444.xml" ContentType="application/vnd.openxmlformats-officedocument.spreadsheetml.externalLink+xml"/>
  <Override PartName="/xl/externalLinks/externalLink445.xml" ContentType="application/vnd.openxmlformats-officedocument.spreadsheetml.externalLink+xml"/>
  <Override PartName="/xl/externalLinks/externalLink446.xml" ContentType="application/vnd.openxmlformats-officedocument.spreadsheetml.externalLink+xml"/>
  <Override PartName="/xl/externalLinks/externalLink447.xml" ContentType="application/vnd.openxmlformats-officedocument.spreadsheetml.externalLink+xml"/>
  <Override PartName="/xl/externalLinks/externalLink448.xml" ContentType="application/vnd.openxmlformats-officedocument.spreadsheetml.externalLink+xml"/>
  <Override PartName="/xl/externalLinks/externalLink449.xml" ContentType="application/vnd.openxmlformats-officedocument.spreadsheetml.externalLink+xml"/>
  <Override PartName="/xl/externalLinks/externalLink450.xml" ContentType="application/vnd.openxmlformats-officedocument.spreadsheetml.externalLink+xml"/>
  <Override PartName="/xl/externalLinks/externalLink451.xml" ContentType="application/vnd.openxmlformats-officedocument.spreadsheetml.externalLink+xml"/>
  <Override PartName="/xl/externalLinks/externalLink452.xml" ContentType="application/vnd.openxmlformats-officedocument.spreadsheetml.externalLink+xml"/>
  <Override PartName="/xl/externalLinks/externalLink453.xml" ContentType="application/vnd.openxmlformats-officedocument.spreadsheetml.externalLink+xml"/>
  <Override PartName="/xl/externalLinks/externalLink454.xml" ContentType="application/vnd.openxmlformats-officedocument.spreadsheetml.externalLink+xml"/>
  <Override PartName="/xl/externalLinks/externalLink455.xml" ContentType="application/vnd.openxmlformats-officedocument.spreadsheetml.externalLink+xml"/>
  <Override PartName="/xl/externalLinks/externalLink456.xml" ContentType="application/vnd.openxmlformats-officedocument.spreadsheetml.externalLink+xml"/>
  <Override PartName="/xl/externalLinks/externalLink457.xml" ContentType="application/vnd.openxmlformats-officedocument.spreadsheetml.externalLink+xml"/>
  <Override PartName="/xl/externalLinks/externalLink458.xml" ContentType="application/vnd.openxmlformats-officedocument.spreadsheetml.externalLink+xml"/>
  <Override PartName="/xl/externalLinks/externalLink459.xml" ContentType="application/vnd.openxmlformats-officedocument.spreadsheetml.externalLink+xml"/>
  <Override PartName="/xl/externalLinks/externalLink460.xml" ContentType="application/vnd.openxmlformats-officedocument.spreadsheetml.externalLink+xml"/>
  <Override PartName="/xl/externalLinks/externalLink461.xml" ContentType="application/vnd.openxmlformats-officedocument.spreadsheetml.externalLink+xml"/>
  <Override PartName="/xl/externalLinks/externalLink462.xml" ContentType="application/vnd.openxmlformats-officedocument.spreadsheetml.externalLink+xml"/>
  <Override PartName="/xl/externalLinks/externalLink463.xml" ContentType="application/vnd.openxmlformats-officedocument.spreadsheetml.externalLink+xml"/>
  <Override PartName="/xl/externalLinks/externalLink464.xml" ContentType="application/vnd.openxmlformats-officedocument.spreadsheetml.externalLink+xml"/>
  <Override PartName="/xl/externalLinks/externalLink465.xml" ContentType="application/vnd.openxmlformats-officedocument.spreadsheetml.externalLink+xml"/>
  <Override PartName="/xl/externalLinks/externalLink466.xml" ContentType="application/vnd.openxmlformats-officedocument.spreadsheetml.externalLink+xml"/>
  <Override PartName="/xl/externalLinks/externalLink467.xml" ContentType="application/vnd.openxmlformats-officedocument.spreadsheetml.externalLink+xml"/>
  <Override PartName="/xl/externalLinks/externalLink468.xml" ContentType="application/vnd.openxmlformats-officedocument.spreadsheetml.externalLink+xml"/>
  <Override PartName="/xl/externalLinks/externalLink469.xml" ContentType="application/vnd.openxmlformats-officedocument.spreadsheetml.externalLink+xml"/>
  <Override PartName="/xl/externalLinks/externalLink470.xml" ContentType="application/vnd.openxmlformats-officedocument.spreadsheetml.externalLink+xml"/>
  <Override PartName="/xl/externalLinks/externalLink471.xml" ContentType="application/vnd.openxmlformats-officedocument.spreadsheetml.externalLink+xml"/>
  <Override PartName="/xl/externalLinks/externalLink472.xml" ContentType="application/vnd.openxmlformats-officedocument.spreadsheetml.externalLink+xml"/>
  <Override PartName="/xl/externalLinks/externalLink473.xml" ContentType="application/vnd.openxmlformats-officedocument.spreadsheetml.externalLink+xml"/>
  <Override PartName="/xl/externalLinks/externalLink474.xml" ContentType="application/vnd.openxmlformats-officedocument.spreadsheetml.externalLink+xml"/>
  <Override PartName="/xl/externalLinks/externalLink475.xml" ContentType="application/vnd.openxmlformats-officedocument.spreadsheetml.externalLink+xml"/>
  <Override PartName="/xl/externalLinks/externalLink476.xml" ContentType="application/vnd.openxmlformats-officedocument.spreadsheetml.externalLink+xml"/>
  <Override PartName="/xl/externalLinks/externalLink477.xml" ContentType="application/vnd.openxmlformats-officedocument.spreadsheetml.externalLink+xml"/>
  <Override PartName="/xl/externalLinks/externalLink478.xml" ContentType="application/vnd.openxmlformats-officedocument.spreadsheetml.externalLink+xml"/>
  <Override PartName="/xl/externalLinks/externalLink479.xml" ContentType="application/vnd.openxmlformats-officedocument.spreadsheetml.externalLink+xml"/>
  <Override PartName="/xl/externalLinks/externalLink480.xml" ContentType="application/vnd.openxmlformats-officedocument.spreadsheetml.externalLink+xml"/>
  <Override PartName="/xl/externalLinks/externalLink481.xml" ContentType="application/vnd.openxmlformats-officedocument.spreadsheetml.externalLink+xml"/>
  <Override PartName="/xl/externalLinks/externalLink482.xml" ContentType="application/vnd.openxmlformats-officedocument.spreadsheetml.externalLink+xml"/>
  <Override PartName="/xl/externalLinks/externalLink483.xml" ContentType="application/vnd.openxmlformats-officedocument.spreadsheetml.externalLink+xml"/>
  <Override PartName="/xl/externalLinks/externalLink484.xml" ContentType="application/vnd.openxmlformats-officedocument.spreadsheetml.externalLink+xml"/>
  <Override PartName="/xl/externalLinks/externalLink485.xml" ContentType="application/vnd.openxmlformats-officedocument.spreadsheetml.externalLink+xml"/>
  <Override PartName="/xl/externalLinks/externalLink486.xml" ContentType="application/vnd.openxmlformats-officedocument.spreadsheetml.externalLink+xml"/>
  <Override PartName="/xl/externalLinks/externalLink487.xml" ContentType="application/vnd.openxmlformats-officedocument.spreadsheetml.externalLink+xml"/>
  <Override PartName="/xl/externalLinks/externalLink488.xml" ContentType="application/vnd.openxmlformats-officedocument.spreadsheetml.externalLink+xml"/>
  <Override PartName="/xl/externalLinks/externalLink489.xml" ContentType="application/vnd.openxmlformats-officedocument.spreadsheetml.externalLink+xml"/>
  <Override PartName="/xl/externalLinks/externalLink490.xml" ContentType="application/vnd.openxmlformats-officedocument.spreadsheetml.externalLink+xml"/>
  <Override PartName="/xl/externalLinks/externalLink491.xml" ContentType="application/vnd.openxmlformats-officedocument.spreadsheetml.externalLink+xml"/>
  <Override PartName="/xl/externalLinks/externalLink492.xml" ContentType="application/vnd.openxmlformats-officedocument.spreadsheetml.externalLink+xml"/>
  <Override PartName="/xl/externalLinks/externalLink493.xml" ContentType="application/vnd.openxmlformats-officedocument.spreadsheetml.externalLink+xml"/>
  <Override PartName="/xl/externalLinks/externalLink494.xml" ContentType="application/vnd.openxmlformats-officedocument.spreadsheetml.externalLink+xml"/>
  <Override PartName="/xl/externalLinks/externalLink495.xml" ContentType="application/vnd.openxmlformats-officedocument.spreadsheetml.externalLink+xml"/>
  <Override PartName="/xl/externalLinks/externalLink496.xml" ContentType="application/vnd.openxmlformats-officedocument.spreadsheetml.externalLink+xml"/>
  <Override PartName="/xl/externalLinks/externalLink497.xml" ContentType="application/vnd.openxmlformats-officedocument.spreadsheetml.externalLink+xml"/>
  <Override PartName="/xl/externalLinks/externalLink498.xml" ContentType="application/vnd.openxmlformats-officedocument.spreadsheetml.externalLink+xml"/>
  <Override PartName="/xl/externalLinks/externalLink499.xml" ContentType="application/vnd.openxmlformats-officedocument.spreadsheetml.externalLink+xml"/>
  <Override PartName="/xl/externalLinks/externalLink500.xml" ContentType="application/vnd.openxmlformats-officedocument.spreadsheetml.externalLink+xml"/>
  <Override PartName="/xl/externalLinks/externalLink501.xml" ContentType="application/vnd.openxmlformats-officedocument.spreadsheetml.externalLink+xml"/>
  <Override PartName="/xl/externalLinks/externalLink502.xml" ContentType="application/vnd.openxmlformats-officedocument.spreadsheetml.externalLink+xml"/>
  <Override PartName="/xl/externalLinks/externalLink503.xml" ContentType="application/vnd.openxmlformats-officedocument.spreadsheetml.externalLink+xml"/>
  <Override PartName="/xl/externalLinks/externalLink504.xml" ContentType="application/vnd.openxmlformats-officedocument.spreadsheetml.externalLink+xml"/>
  <Override PartName="/xl/externalLinks/externalLink505.xml" ContentType="application/vnd.openxmlformats-officedocument.spreadsheetml.externalLink+xml"/>
  <Override PartName="/xl/externalLinks/externalLink506.xml" ContentType="application/vnd.openxmlformats-officedocument.spreadsheetml.externalLink+xml"/>
  <Override PartName="/xl/externalLinks/externalLink507.xml" ContentType="application/vnd.openxmlformats-officedocument.spreadsheetml.externalLink+xml"/>
  <Override PartName="/xl/externalLinks/externalLink508.xml" ContentType="application/vnd.openxmlformats-officedocument.spreadsheetml.externalLink+xml"/>
  <Override PartName="/xl/externalLinks/externalLink509.xml" ContentType="application/vnd.openxmlformats-officedocument.spreadsheetml.externalLink+xml"/>
  <Override PartName="/xl/externalLinks/externalLink510.xml" ContentType="application/vnd.openxmlformats-officedocument.spreadsheetml.externalLink+xml"/>
  <Override PartName="/xl/externalLinks/externalLink511.xml" ContentType="application/vnd.openxmlformats-officedocument.spreadsheetml.externalLink+xml"/>
  <Override PartName="/xl/externalLinks/externalLink512.xml" ContentType="application/vnd.openxmlformats-officedocument.spreadsheetml.externalLink+xml"/>
  <Override PartName="/xl/externalLinks/externalLink513.xml" ContentType="application/vnd.openxmlformats-officedocument.spreadsheetml.externalLink+xml"/>
  <Override PartName="/xl/externalLinks/externalLink514.xml" ContentType="application/vnd.openxmlformats-officedocument.spreadsheetml.externalLink+xml"/>
  <Override PartName="/xl/externalLinks/externalLink515.xml" ContentType="application/vnd.openxmlformats-officedocument.spreadsheetml.externalLink+xml"/>
  <Override PartName="/xl/externalLinks/externalLink516.xml" ContentType="application/vnd.openxmlformats-officedocument.spreadsheetml.externalLink+xml"/>
  <Override PartName="/xl/externalLinks/externalLink517.xml" ContentType="application/vnd.openxmlformats-officedocument.spreadsheetml.externalLink+xml"/>
  <Override PartName="/xl/externalLinks/externalLink518.xml" ContentType="application/vnd.openxmlformats-officedocument.spreadsheetml.externalLink+xml"/>
  <Override PartName="/xl/externalLinks/externalLink519.xml" ContentType="application/vnd.openxmlformats-officedocument.spreadsheetml.externalLink+xml"/>
  <Override PartName="/xl/externalLinks/externalLink520.xml" ContentType="application/vnd.openxmlformats-officedocument.spreadsheetml.externalLink+xml"/>
  <Override PartName="/xl/externalLinks/externalLink521.xml" ContentType="application/vnd.openxmlformats-officedocument.spreadsheetml.externalLink+xml"/>
  <Override PartName="/xl/externalLinks/externalLink522.xml" ContentType="application/vnd.openxmlformats-officedocument.spreadsheetml.externalLink+xml"/>
  <Override PartName="/xl/externalLinks/externalLink523.xml" ContentType="application/vnd.openxmlformats-officedocument.spreadsheetml.externalLink+xml"/>
  <Override PartName="/xl/externalLinks/externalLink524.xml" ContentType="application/vnd.openxmlformats-officedocument.spreadsheetml.externalLink+xml"/>
  <Override PartName="/xl/externalLinks/externalLink525.xml" ContentType="application/vnd.openxmlformats-officedocument.spreadsheetml.externalLink+xml"/>
  <Override PartName="/xl/externalLinks/externalLink526.xml" ContentType="application/vnd.openxmlformats-officedocument.spreadsheetml.externalLink+xml"/>
  <Override PartName="/xl/externalLinks/externalLink527.xml" ContentType="application/vnd.openxmlformats-officedocument.spreadsheetml.externalLink+xml"/>
  <Override PartName="/xl/externalLinks/externalLink528.xml" ContentType="application/vnd.openxmlformats-officedocument.spreadsheetml.externalLink+xml"/>
  <Override PartName="/xl/externalLinks/externalLink529.xml" ContentType="application/vnd.openxmlformats-officedocument.spreadsheetml.externalLink+xml"/>
  <Override PartName="/xl/externalLinks/externalLink530.xml" ContentType="application/vnd.openxmlformats-officedocument.spreadsheetml.externalLink+xml"/>
  <Override PartName="/xl/externalLinks/externalLink531.xml" ContentType="application/vnd.openxmlformats-officedocument.spreadsheetml.externalLink+xml"/>
  <Override PartName="/xl/externalLinks/externalLink532.xml" ContentType="application/vnd.openxmlformats-officedocument.spreadsheetml.externalLink+xml"/>
  <Override PartName="/xl/externalLinks/externalLink533.xml" ContentType="application/vnd.openxmlformats-officedocument.spreadsheetml.externalLink+xml"/>
  <Override PartName="/xl/externalLinks/externalLink534.xml" ContentType="application/vnd.openxmlformats-officedocument.spreadsheetml.externalLink+xml"/>
  <Override PartName="/xl/externalLinks/externalLink535.xml" ContentType="application/vnd.openxmlformats-officedocument.spreadsheetml.externalLink+xml"/>
  <Override PartName="/xl/externalLinks/externalLink536.xml" ContentType="application/vnd.openxmlformats-officedocument.spreadsheetml.externalLink+xml"/>
  <Override PartName="/xl/externalLinks/externalLink537.xml" ContentType="application/vnd.openxmlformats-officedocument.spreadsheetml.externalLink+xml"/>
  <Override PartName="/xl/externalLinks/externalLink538.xml" ContentType="application/vnd.openxmlformats-officedocument.spreadsheetml.externalLink+xml"/>
  <Override PartName="/xl/externalLinks/externalLink539.xml" ContentType="application/vnd.openxmlformats-officedocument.spreadsheetml.externalLink+xml"/>
  <Override PartName="/xl/externalLinks/externalLink540.xml" ContentType="application/vnd.openxmlformats-officedocument.spreadsheetml.externalLink+xml"/>
  <Override PartName="/xl/externalLinks/externalLink541.xml" ContentType="application/vnd.openxmlformats-officedocument.spreadsheetml.externalLink+xml"/>
  <Override PartName="/xl/externalLinks/externalLink542.xml" ContentType="application/vnd.openxmlformats-officedocument.spreadsheetml.externalLink+xml"/>
  <Override PartName="/xl/externalLinks/externalLink543.xml" ContentType="application/vnd.openxmlformats-officedocument.spreadsheetml.externalLink+xml"/>
  <Override PartName="/xl/externalLinks/externalLink544.xml" ContentType="application/vnd.openxmlformats-officedocument.spreadsheetml.externalLink+xml"/>
  <Override PartName="/xl/externalLinks/externalLink545.xml" ContentType="application/vnd.openxmlformats-officedocument.spreadsheetml.externalLink+xml"/>
  <Override PartName="/xl/externalLinks/externalLink546.xml" ContentType="application/vnd.openxmlformats-officedocument.spreadsheetml.externalLink+xml"/>
  <Override PartName="/xl/externalLinks/externalLink547.xml" ContentType="application/vnd.openxmlformats-officedocument.spreadsheetml.externalLink+xml"/>
  <Override PartName="/xl/externalLinks/externalLink548.xml" ContentType="application/vnd.openxmlformats-officedocument.spreadsheetml.externalLink+xml"/>
  <Override PartName="/xl/externalLinks/externalLink549.xml" ContentType="application/vnd.openxmlformats-officedocument.spreadsheetml.externalLink+xml"/>
  <Override PartName="/xl/externalLinks/externalLink550.xml" ContentType="application/vnd.openxmlformats-officedocument.spreadsheetml.externalLink+xml"/>
  <Override PartName="/xl/externalLinks/externalLink551.xml" ContentType="application/vnd.openxmlformats-officedocument.spreadsheetml.externalLink+xml"/>
  <Override PartName="/xl/externalLinks/externalLink552.xml" ContentType="application/vnd.openxmlformats-officedocument.spreadsheetml.externalLink+xml"/>
  <Override PartName="/xl/externalLinks/externalLink553.xml" ContentType="application/vnd.openxmlformats-officedocument.spreadsheetml.externalLink+xml"/>
  <Override PartName="/xl/externalLinks/externalLink554.xml" ContentType="application/vnd.openxmlformats-officedocument.spreadsheetml.externalLink+xml"/>
  <Override PartName="/xl/externalLinks/externalLink555.xml" ContentType="application/vnd.openxmlformats-officedocument.spreadsheetml.externalLink+xml"/>
  <Override PartName="/xl/externalLinks/externalLink556.xml" ContentType="application/vnd.openxmlformats-officedocument.spreadsheetml.externalLink+xml"/>
  <Override PartName="/xl/externalLinks/externalLink557.xml" ContentType="application/vnd.openxmlformats-officedocument.spreadsheetml.externalLink+xml"/>
  <Override PartName="/xl/externalLinks/externalLink558.xml" ContentType="application/vnd.openxmlformats-officedocument.spreadsheetml.externalLink+xml"/>
  <Override PartName="/xl/externalLinks/externalLink559.xml" ContentType="application/vnd.openxmlformats-officedocument.spreadsheetml.externalLink+xml"/>
  <Override PartName="/xl/externalLinks/externalLink560.xml" ContentType="application/vnd.openxmlformats-officedocument.spreadsheetml.externalLink+xml"/>
  <Override PartName="/xl/externalLinks/externalLink561.xml" ContentType="application/vnd.openxmlformats-officedocument.spreadsheetml.externalLink+xml"/>
  <Override PartName="/xl/externalLinks/externalLink562.xml" ContentType="application/vnd.openxmlformats-officedocument.spreadsheetml.externalLink+xml"/>
  <Override PartName="/xl/externalLinks/externalLink563.xml" ContentType="application/vnd.openxmlformats-officedocument.spreadsheetml.externalLink+xml"/>
  <Override PartName="/xl/externalLinks/externalLink564.xml" ContentType="application/vnd.openxmlformats-officedocument.spreadsheetml.externalLink+xml"/>
  <Override PartName="/xl/externalLinks/externalLink565.xml" ContentType="application/vnd.openxmlformats-officedocument.spreadsheetml.externalLink+xml"/>
  <Override PartName="/xl/externalLinks/externalLink566.xml" ContentType="application/vnd.openxmlformats-officedocument.spreadsheetml.externalLink+xml"/>
  <Override PartName="/xl/externalLinks/externalLink567.xml" ContentType="application/vnd.openxmlformats-officedocument.spreadsheetml.externalLink+xml"/>
  <Override PartName="/xl/externalLinks/externalLink568.xml" ContentType="application/vnd.openxmlformats-officedocument.spreadsheetml.externalLink+xml"/>
  <Override PartName="/xl/externalLinks/externalLink569.xml" ContentType="application/vnd.openxmlformats-officedocument.spreadsheetml.externalLink+xml"/>
  <Override PartName="/xl/externalLinks/externalLink570.xml" ContentType="application/vnd.openxmlformats-officedocument.spreadsheetml.externalLink+xml"/>
  <Override PartName="/xl/externalLinks/externalLink571.xml" ContentType="application/vnd.openxmlformats-officedocument.spreadsheetml.externalLink+xml"/>
  <Override PartName="/xl/externalLinks/externalLink572.xml" ContentType="application/vnd.openxmlformats-officedocument.spreadsheetml.externalLink+xml"/>
  <Override PartName="/xl/externalLinks/externalLink573.xml" ContentType="application/vnd.openxmlformats-officedocument.spreadsheetml.externalLink+xml"/>
  <Override PartName="/xl/externalLinks/externalLink574.xml" ContentType="application/vnd.openxmlformats-officedocument.spreadsheetml.externalLink+xml"/>
  <Override PartName="/xl/externalLinks/externalLink575.xml" ContentType="application/vnd.openxmlformats-officedocument.spreadsheetml.externalLink+xml"/>
  <Override PartName="/xl/externalLinks/externalLink576.xml" ContentType="application/vnd.openxmlformats-officedocument.spreadsheetml.externalLink+xml"/>
  <Override PartName="/xl/externalLinks/externalLink577.xml" ContentType="application/vnd.openxmlformats-officedocument.spreadsheetml.externalLink+xml"/>
  <Override PartName="/xl/externalLinks/externalLink578.xml" ContentType="application/vnd.openxmlformats-officedocument.spreadsheetml.externalLink+xml"/>
  <Override PartName="/xl/externalLinks/externalLink579.xml" ContentType="application/vnd.openxmlformats-officedocument.spreadsheetml.externalLink+xml"/>
  <Override PartName="/xl/externalLinks/externalLink580.xml" ContentType="application/vnd.openxmlformats-officedocument.spreadsheetml.externalLink+xml"/>
  <Override PartName="/xl/externalLinks/externalLink581.xml" ContentType="application/vnd.openxmlformats-officedocument.spreadsheetml.externalLink+xml"/>
  <Override PartName="/xl/externalLinks/externalLink582.xml" ContentType="application/vnd.openxmlformats-officedocument.spreadsheetml.externalLink+xml"/>
  <Override PartName="/xl/externalLinks/externalLink583.xml" ContentType="application/vnd.openxmlformats-officedocument.spreadsheetml.externalLink+xml"/>
  <Override PartName="/xl/externalLinks/externalLink584.xml" ContentType="application/vnd.openxmlformats-officedocument.spreadsheetml.externalLink+xml"/>
  <Override PartName="/xl/externalLinks/externalLink585.xml" ContentType="application/vnd.openxmlformats-officedocument.spreadsheetml.externalLink+xml"/>
  <Override PartName="/xl/externalLinks/externalLink586.xml" ContentType="application/vnd.openxmlformats-officedocument.spreadsheetml.externalLink+xml"/>
  <Override PartName="/xl/externalLinks/externalLink587.xml" ContentType="application/vnd.openxmlformats-officedocument.spreadsheetml.externalLink+xml"/>
  <Override PartName="/xl/externalLinks/externalLink588.xml" ContentType="application/vnd.openxmlformats-officedocument.spreadsheetml.externalLink+xml"/>
  <Override PartName="/xl/externalLinks/externalLink589.xml" ContentType="application/vnd.openxmlformats-officedocument.spreadsheetml.externalLink+xml"/>
  <Override PartName="/xl/externalLinks/externalLink590.xml" ContentType="application/vnd.openxmlformats-officedocument.spreadsheetml.externalLink+xml"/>
  <Override PartName="/xl/externalLinks/externalLink591.xml" ContentType="application/vnd.openxmlformats-officedocument.spreadsheetml.externalLink+xml"/>
  <Override PartName="/xl/externalLinks/externalLink592.xml" ContentType="application/vnd.openxmlformats-officedocument.spreadsheetml.externalLink+xml"/>
  <Override PartName="/xl/externalLinks/externalLink593.xml" ContentType="application/vnd.openxmlformats-officedocument.spreadsheetml.externalLink+xml"/>
  <Override PartName="/xl/externalLinks/externalLink594.xml" ContentType="application/vnd.openxmlformats-officedocument.spreadsheetml.externalLink+xml"/>
  <Override PartName="/xl/externalLinks/externalLink595.xml" ContentType="application/vnd.openxmlformats-officedocument.spreadsheetml.externalLink+xml"/>
  <Override PartName="/xl/externalLinks/externalLink596.xml" ContentType="application/vnd.openxmlformats-officedocument.spreadsheetml.externalLink+xml"/>
  <Override PartName="/xl/externalLinks/externalLink597.xml" ContentType="application/vnd.openxmlformats-officedocument.spreadsheetml.externalLink+xml"/>
  <Override PartName="/xl/externalLinks/externalLink598.xml" ContentType="application/vnd.openxmlformats-officedocument.spreadsheetml.externalLink+xml"/>
  <Override PartName="/xl/externalLinks/externalLink599.xml" ContentType="application/vnd.openxmlformats-officedocument.spreadsheetml.externalLink+xml"/>
  <Override PartName="/xl/externalLinks/externalLink600.xml" ContentType="application/vnd.openxmlformats-officedocument.spreadsheetml.externalLink+xml"/>
  <Override PartName="/xl/externalLinks/externalLink601.xml" ContentType="application/vnd.openxmlformats-officedocument.spreadsheetml.externalLink+xml"/>
  <Override PartName="/xl/externalLinks/externalLink602.xml" ContentType="application/vnd.openxmlformats-officedocument.spreadsheetml.externalLink+xml"/>
  <Override PartName="/xl/externalLinks/externalLink603.xml" ContentType="application/vnd.openxmlformats-officedocument.spreadsheetml.externalLink+xml"/>
  <Override PartName="/xl/externalLinks/externalLink604.xml" ContentType="application/vnd.openxmlformats-officedocument.spreadsheetml.externalLink+xml"/>
  <Override PartName="/xl/externalLinks/externalLink605.xml" ContentType="application/vnd.openxmlformats-officedocument.spreadsheetml.externalLink+xml"/>
  <Override PartName="/xl/externalLinks/externalLink606.xml" ContentType="application/vnd.openxmlformats-officedocument.spreadsheetml.externalLink+xml"/>
  <Override PartName="/xl/externalLinks/externalLink607.xml" ContentType="application/vnd.openxmlformats-officedocument.spreadsheetml.externalLink+xml"/>
  <Override PartName="/xl/externalLinks/externalLink608.xml" ContentType="application/vnd.openxmlformats-officedocument.spreadsheetml.externalLink+xml"/>
  <Override PartName="/xl/externalLinks/externalLink609.xml" ContentType="application/vnd.openxmlformats-officedocument.spreadsheetml.externalLink+xml"/>
  <Override PartName="/xl/externalLinks/externalLink610.xml" ContentType="application/vnd.openxmlformats-officedocument.spreadsheetml.externalLink+xml"/>
  <Override PartName="/xl/externalLinks/externalLink611.xml" ContentType="application/vnd.openxmlformats-officedocument.spreadsheetml.externalLink+xml"/>
  <Override PartName="/xl/externalLinks/externalLink612.xml" ContentType="application/vnd.openxmlformats-officedocument.spreadsheetml.externalLink+xml"/>
  <Override PartName="/xl/externalLinks/externalLink613.xml" ContentType="application/vnd.openxmlformats-officedocument.spreadsheetml.externalLink+xml"/>
  <Override PartName="/xl/externalLinks/externalLink614.xml" ContentType="application/vnd.openxmlformats-officedocument.spreadsheetml.externalLink+xml"/>
  <Override PartName="/xl/externalLinks/externalLink615.xml" ContentType="application/vnd.openxmlformats-officedocument.spreadsheetml.externalLink+xml"/>
  <Override PartName="/xl/externalLinks/externalLink616.xml" ContentType="application/vnd.openxmlformats-officedocument.spreadsheetml.externalLink+xml"/>
  <Override PartName="/xl/externalLinks/externalLink617.xml" ContentType="application/vnd.openxmlformats-officedocument.spreadsheetml.externalLink+xml"/>
  <Override PartName="/xl/externalLinks/externalLink618.xml" ContentType="application/vnd.openxmlformats-officedocument.spreadsheetml.externalLink+xml"/>
  <Override PartName="/xl/externalLinks/externalLink619.xml" ContentType="application/vnd.openxmlformats-officedocument.spreadsheetml.externalLink+xml"/>
  <Override PartName="/xl/externalLinks/externalLink620.xml" ContentType="application/vnd.openxmlformats-officedocument.spreadsheetml.externalLink+xml"/>
  <Override PartName="/xl/externalLinks/externalLink621.xml" ContentType="application/vnd.openxmlformats-officedocument.spreadsheetml.externalLink+xml"/>
  <Override PartName="/xl/externalLinks/externalLink622.xml" ContentType="application/vnd.openxmlformats-officedocument.spreadsheetml.externalLink+xml"/>
  <Override PartName="/xl/externalLinks/externalLink623.xml" ContentType="application/vnd.openxmlformats-officedocument.spreadsheetml.externalLink+xml"/>
  <Override PartName="/xl/externalLinks/externalLink624.xml" ContentType="application/vnd.openxmlformats-officedocument.spreadsheetml.externalLink+xml"/>
  <Override PartName="/xl/externalLinks/externalLink625.xml" ContentType="application/vnd.openxmlformats-officedocument.spreadsheetml.externalLink+xml"/>
  <Override PartName="/xl/externalLinks/externalLink626.xml" ContentType="application/vnd.openxmlformats-officedocument.spreadsheetml.externalLink+xml"/>
  <Override PartName="/xl/externalLinks/externalLink627.xml" ContentType="application/vnd.openxmlformats-officedocument.spreadsheetml.externalLink+xml"/>
  <Override PartName="/xl/externalLinks/externalLink628.xml" ContentType="application/vnd.openxmlformats-officedocument.spreadsheetml.externalLink+xml"/>
  <Override PartName="/xl/externalLinks/externalLink629.xml" ContentType="application/vnd.openxmlformats-officedocument.spreadsheetml.externalLink+xml"/>
  <Override PartName="/xl/externalLinks/externalLink630.xml" ContentType="application/vnd.openxmlformats-officedocument.spreadsheetml.externalLink+xml"/>
  <Override PartName="/xl/externalLinks/externalLink631.xml" ContentType="application/vnd.openxmlformats-officedocument.spreadsheetml.externalLink+xml"/>
  <Override PartName="/xl/externalLinks/externalLink632.xml" ContentType="application/vnd.openxmlformats-officedocument.spreadsheetml.externalLink+xml"/>
  <Override PartName="/xl/externalLinks/externalLink633.xml" ContentType="application/vnd.openxmlformats-officedocument.spreadsheetml.externalLink+xml"/>
  <Override PartName="/xl/externalLinks/externalLink634.xml" ContentType="application/vnd.openxmlformats-officedocument.spreadsheetml.externalLink+xml"/>
  <Override PartName="/xl/externalLinks/externalLink635.xml" ContentType="application/vnd.openxmlformats-officedocument.spreadsheetml.externalLink+xml"/>
  <Override PartName="/xl/externalLinks/externalLink636.xml" ContentType="application/vnd.openxmlformats-officedocument.spreadsheetml.externalLink+xml"/>
  <Override PartName="/xl/externalLinks/externalLink637.xml" ContentType="application/vnd.openxmlformats-officedocument.spreadsheetml.externalLink+xml"/>
  <Override PartName="/xl/externalLinks/externalLink638.xml" ContentType="application/vnd.openxmlformats-officedocument.spreadsheetml.externalLink+xml"/>
  <Override PartName="/xl/externalLinks/externalLink639.xml" ContentType="application/vnd.openxmlformats-officedocument.spreadsheetml.externalLink+xml"/>
  <Override PartName="/xl/externalLinks/externalLink6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강보성\2026년\1. 공사\1. 대규모\5. 성산 차집관로 정비사업\8-1. 착공\2공구\4. 용역\1. gis\내역서\"/>
    </mc:Choice>
  </mc:AlternateContent>
  <xr:revisionPtr revIDLastSave="0" documentId="8_{4516911F-FB40-430D-A801-971509ECFAB8}" xr6:coauthVersionLast="47" xr6:coauthVersionMax="47" xr10:uidLastSave="{00000000-0000-0000-0000-000000000000}"/>
  <bookViews>
    <workbookView xWindow="-120" yWindow="-120" windowWidth="29040" windowHeight="15720" tabRatio="946" activeTab="1"/>
  </bookViews>
  <sheets>
    <sheet name="설계제원" sheetId="5" r:id="rId1"/>
    <sheet name="갑지" sheetId="69" r:id="rId2"/>
    <sheet name="총괄(원본)" sheetId="6" r:id="rId3"/>
    <sheet name="일위대가" sheetId="7" r:id="rId4"/>
    <sheet name="기준점_산출근거" sheetId="9" r:id="rId5"/>
    <sheet name="DB_산출근거" sheetId="8" r:id="rId6"/>
    <sheet name="노임단가" sheetId="20" r:id="rId7"/>
    <sheet name="기계비및관련소프트웨어" sheetId="76" r:id="rId8"/>
    <sheet name="기계경비" sheetId="75" r:id="rId9"/>
    <sheet name="재료비" sheetId="77" r:id="rId10"/>
    <sheet name="수량표" sheetId="79" r:id="rId11"/>
    <sheet name="비굴착제원표" sheetId="80" r:id="rId12"/>
    <sheet name="손해배상공제료(하수도)" sheetId="73" r:id="rId13"/>
    <sheet name="손해배상공제료(상수도)" sheetId="74" state="hidden" r:id="rId14"/>
    <sheet name="성과심사비(지하시설물)" sheetId="66" r:id="rId15"/>
    <sheet name="성과심사비(출장여비)" sheetId="6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  <externalReference r:id="rId342"/>
    <externalReference r:id="rId343"/>
    <externalReference r:id="rId344"/>
    <externalReference r:id="rId345"/>
    <externalReference r:id="rId346"/>
    <externalReference r:id="rId347"/>
    <externalReference r:id="rId348"/>
    <externalReference r:id="rId349"/>
    <externalReference r:id="rId350"/>
    <externalReference r:id="rId351"/>
    <externalReference r:id="rId352"/>
    <externalReference r:id="rId353"/>
    <externalReference r:id="rId354"/>
    <externalReference r:id="rId355"/>
    <externalReference r:id="rId356"/>
    <externalReference r:id="rId357"/>
    <externalReference r:id="rId358"/>
    <externalReference r:id="rId359"/>
    <externalReference r:id="rId360"/>
    <externalReference r:id="rId361"/>
    <externalReference r:id="rId362"/>
    <externalReference r:id="rId363"/>
    <externalReference r:id="rId364"/>
    <externalReference r:id="rId365"/>
    <externalReference r:id="rId366"/>
    <externalReference r:id="rId367"/>
    <externalReference r:id="rId368"/>
    <externalReference r:id="rId369"/>
    <externalReference r:id="rId370"/>
    <externalReference r:id="rId371"/>
    <externalReference r:id="rId372"/>
    <externalReference r:id="rId373"/>
    <externalReference r:id="rId374"/>
    <externalReference r:id="rId375"/>
    <externalReference r:id="rId376"/>
    <externalReference r:id="rId377"/>
    <externalReference r:id="rId378"/>
    <externalReference r:id="rId379"/>
    <externalReference r:id="rId380"/>
    <externalReference r:id="rId381"/>
    <externalReference r:id="rId382"/>
    <externalReference r:id="rId383"/>
    <externalReference r:id="rId384"/>
    <externalReference r:id="rId385"/>
    <externalReference r:id="rId386"/>
    <externalReference r:id="rId387"/>
    <externalReference r:id="rId388"/>
    <externalReference r:id="rId389"/>
    <externalReference r:id="rId390"/>
    <externalReference r:id="rId391"/>
    <externalReference r:id="rId392"/>
    <externalReference r:id="rId393"/>
    <externalReference r:id="rId394"/>
    <externalReference r:id="rId395"/>
    <externalReference r:id="rId396"/>
    <externalReference r:id="rId397"/>
    <externalReference r:id="rId398"/>
    <externalReference r:id="rId399"/>
    <externalReference r:id="rId400"/>
    <externalReference r:id="rId401"/>
    <externalReference r:id="rId402"/>
    <externalReference r:id="rId403"/>
    <externalReference r:id="rId404"/>
    <externalReference r:id="rId405"/>
    <externalReference r:id="rId406"/>
    <externalReference r:id="rId407"/>
    <externalReference r:id="rId408"/>
    <externalReference r:id="rId409"/>
    <externalReference r:id="rId410"/>
    <externalReference r:id="rId411"/>
    <externalReference r:id="rId412"/>
    <externalReference r:id="rId413"/>
    <externalReference r:id="rId414"/>
    <externalReference r:id="rId415"/>
    <externalReference r:id="rId416"/>
    <externalReference r:id="rId417"/>
    <externalReference r:id="rId418"/>
    <externalReference r:id="rId419"/>
    <externalReference r:id="rId420"/>
    <externalReference r:id="rId421"/>
    <externalReference r:id="rId422"/>
    <externalReference r:id="rId423"/>
    <externalReference r:id="rId424"/>
    <externalReference r:id="rId425"/>
    <externalReference r:id="rId426"/>
    <externalReference r:id="rId427"/>
    <externalReference r:id="rId428"/>
    <externalReference r:id="rId429"/>
    <externalReference r:id="rId430"/>
    <externalReference r:id="rId431"/>
    <externalReference r:id="rId432"/>
    <externalReference r:id="rId433"/>
    <externalReference r:id="rId434"/>
    <externalReference r:id="rId435"/>
    <externalReference r:id="rId436"/>
    <externalReference r:id="rId437"/>
    <externalReference r:id="rId438"/>
    <externalReference r:id="rId439"/>
    <externalReference r:id="rId440"/>
    <externalReference r:id="rId441"/>
    <externalReference r:id="rId442"/>
    <externalReference r:id="rId443"/>
    <externalReference r:id="rId444"/>
    <externalReference r:id="rId445"/>
    <externalReference r:id="rId446"/>
    <externalReference r:id="rId447"/>
    <externalReference r:id="rId448"/>
    <externalReference r:id="rId449"/>
    <externalReference r:id="rId450"/>
    <externalReference r:id="rId451"/>
    <externalReference r:id="rId452"/>
    <externalReference r:id="rId453"/>
    <externalReference r:id="rId454"/>
    <externalReference r:id="rId455"/>
    <externalReference r:id="rId456"/>
    <externalReference r:id="rId457"/>
    <externalReference r:id="rId458"/>
    <externalReference r:id="rId459"/>
    <externalReference r:id="rId460"/>
    <externalReference r:id="rId461"/>
    <externalReference r:id="rId462"/>
    <externalReference r:id="rId463"/>
    <externalReference r:id="rId464"/>
    <externalReference r:id="rId465"/>
    <externalReference r:id="rId466"/>
    <externalReference r:id="rId467"/>
    <externalReference r:id="rId468"/>
    <externalReference r:id="rId469"/>
    <externalReference r:id="rId470"/>
    <externalReference r:id="rId471"/>
    <externalReference r:id="rId472"/>
    <externalReference r:id="rId473"/>
    <externalReference r:id="rId474"/>
    <externalReference r:id="rId475"/>
    <externalReference r:id="rId476"/>
    <externalReference r:id="rId477"/>
    <externalReference r:id="rId478"/>
    <externalReference r:id="rId479"/>
    <externalReference r:id="rId480"/>
    <externalReference r:id="rId481"/>
    <externalReference r:id="rId482"/>
    <externalReference r:id="rId483"/>
    <externalReference r:id="rId484"/>
    <externalReference r:id="rId485"/>
    <externalReference r:id="rId486"/>
    <externalReference r:id="rId487"/>
    <externalReference r:id="rId488"/>
    <externalReference r:id="rId489"/>
    <externalReference r:id="rId490"/>
    <externalReference r:id="rId491"/>
    <externalReference r:id="rId492"/>
    <externalReference r:id="rId493"/>
    <externalReference r:id="rId494"/>
    <externalReference r:id="rId495"/>
    <externalReference r:id="rId496"/>
    <externalReference r:id="rId497"/>
    <externalReference r:id="rId498"/>
    <externalReference r:id="rId499"/>
    <externalReference r:id="rId500"/>
    <externalReference r:id="rId501"/>
    <externalReference r:id="rId502"/>
    <externalReference r:id="rId503"/>
    <externalReference r:id="rId504"/>
    <externalReference r:id="rId505"/>
    <externalReference r:id="rId506"/>
    <externalReference r:id="rId507"/>
    <externalReference r:id="rId508"/>
    <externalReference r:id="rId509"/>
    <externalReference r:id="rId510"/>
    <externalReference r:id="rId511"/>
    <externalReference r:id="rId512"/>
    <externalReference r:id="rId513"/>
    <externalReference r:id="rId514"/>
    <externalReference r:id="rId515"/>
    <externalReference r:id="rId516"/>
    <externalReference r:id="rId517"/>
    <externalReference r:id="rId518"/>
    <externalReference r:id="rId519"/>
    <externalReference r:id="rId520"/>
    <externalReference r:id="rId521"/>
    <externalReference r:id="rId522"/>
    <externalReference r:id="rId523"/>
    <externalReference r:id="rId524"/>
    <externalReference r:id="rId525"/>
    <externalReference r:id="rId526"/>
    <externalReference r:id="rId527"/>
    <externalReference r:id="rId528"/>
    <externalReference r:id="rId529"/>
    <externalReference r:id="rId530"/>
    <externalReference r:id="rId531"/>
    <externalReference r:id="rId532"/>
    <externalReference r:id="rId533"/>
    <externalReference r:id="rId534"/>
    <externalReference r:id="rId535"/>
    <externalReference r:id="rId536"/>
    <externalReference r:id="rId537"/>
    <externalReference r:id="rId538"/>
    <externalReference r:id="rId539"/>
    <externalReference r:id="rId540"/>
    <externalReference r:id="rId541"/>
    <externalReference r:id="rId542"/>
    <externalReference r:id="rId543"/>
    <externalReference r:id="rId544"/>
    <externalReference r:id="rId545"/>
    <externalReference r:id="rId546"/>
    <externalReference r:id="rId547"/>
    <externalReference r:id="rId548"/>
    <externalReference r:id="rId549"/>
    <externalReference r:id="rId550"/>
    <externalReference r:id="rId551"/>
    <externalReference r:id="rId552"/>
    <externalReference r:id="rId553"/>
    <externalReference r:id="rId554"/>
    <externalReference r:id="rId555"/>
    <externalReference r:id="rId556"/>
    <externalReference r:id="rId557"/>
    <externalReference r:id="rId558"/>
    <externalReference r:id="rId559"/>
    <externalReference r:id="rId560"/>
    <externalReference r:id="rId561"/>
    <externalReference r:id="rId562"/>
    <externalReference r:id="rId563"/>
    <externalReference r:id="rId564"/>
    <externalReference r:id="rId565"/>
    <externalReference r:id="rId566"/>
    <externalReference r:id="rId567"/>
    <externalReference r:id="rId568"/>
    <externalReference r:id="rId569"/>
    <externalReference r:id="rId570"/>
    <externalReference r:id="rId571"/>
    <externalReference r:id="rId572"/>
    <externalReference r:id="rId573"/>
    <externalReference r:id="rId574"/>
    <externalReference r:id="rId575"/>
    <externalReference r:id="rId576"/>
    <externalReference r:id="rId577"/>
    <externalReference r:id="rId578"/>
    <externalReference r:id="rId579"/>
    <externalReference r:id="rId580"/>
    <externalReference r:id="rId581"/>
    <externalReference r:id="rId582"/>
    <externalReference r:id="rId583"/>
    <externalReference r:id="rId584"/>
    <externalReference r:id="rId585"/>
    <externalReference r:id="rId586"/>
    <externalReference r:id="rId587"/>
    <externalReference r:id="rId588"/>
    <externalReference r:id="rId589"/>
    <externalReference r:id="rId590"/>
    <externalReference r:id="rId591"/>
    <externalReference r:id="rId592"/>
    <externalReference r:id="rId593"/>
    <externalReference r:id="rId594"/>
    <externalReference r:id="rId595"/>
    <externalReference r:id="rId596"/>
    <externalReference r:id="rId597"/>
    <externalReference r:id="rId598"/>
    <externalReference r:id="rId599"/>
    <externalReference r:id="rId600"/>
    <externalReference r:id="rId601"/>
    <externalReference r:id="rId602"/>
    <externalReference r:id="rId603"/>
    <externalReference r:id="rId604"/>
    <externalReference r:id="rId605"/>
    <externalReference r:id="rId606"/>
    <externalReference r:id="rId607"/>
    <externalReference r:id="rId608"/>
    <externalReference r:id="rId609"/>
    <externalReference r:id="rId610"/>
    <externalReference r:id="rId611"/>
    <externalReference r:id="rId612"/>
    <externalReference r:id="rId613"/>
    <externalReference r:id="rId614"/>
    <externalReference r:id="rId615"/>
    <externalReference r:id="rId616"/>
    <externalReference r:id="rId617"/>
    <externalReference r:id="rId618"/>
    <externalReference r:id="rId619"/>
    <externalReference r:id="rId620"/>
    <externalReference r:id="rId621"/>
    <externalReference r:id="rId622"/>
    <externalReference r:id="rId623"/>
    <externalReference r:id="rId624"/>
    <externalReference r:id="rId625"/>
    <externalReference r:id="rId626"/>
    <externalReference r:id="rId627"/>
    <externalReference r:id="rId628"/>
    <externalReference r:id="rId629"/>
    <externalReference r:id="rId630"/>
    <externalReference r:id="rId631"/>
    <externalReference r:id="rId632"/>
    <externalReference r:id="rId633"/>
    <externalReference r:id="rId634"/>
    <externalReference r:id="rId635"/>
    <externalReference r:id="rId636"/>
    <externalReference r:id="rId637"/>
    <externalReference r:id="rId638"/>
    <externalReference r:id="rId639"/>
    <externalReference r:id="rId640"/>
    <externalReference r:id="rId641"/>
    <externalReference r:id="rId642"/>
    <externalReference r:id="rId643"/>
    <externalReference r:id="rId644"/>
    <externalReference r:id="rId645"/>
    <externalReference r:id="rId646"/>
    <externalReference r:id="rId647"/>
    <externalReference r:id="rId648"/>
    <externalReference r:id="rId649"/>
    <externalReference r:id="rId650"/>
    <externalReference r:id="rId651"/>
    <externalReference r:id="rId652"/>
    <externalReference r:id="rId653"/>
    <externalReference r:id="rId654"/>
    <externalReference r:id="rId655"/>
    <externalReference r:id="rId656"/>
  </externalReferences>
  <definedNames>
    <definedName name="_1_">[72]총괄내역서!#REF!</definedName>
    <definedName name="_2_0Crite">[73]총괄내역서!#REF!</definedName>
    <definedName name="_3_0Extr">[73]총괄내역서!#REF!</definedName>
    <definedName name="_">#N/A</definedName>
    <definedName name="__123Graph_B그래프1" hidden="1">[74]A!$B$24:$B$27</definedName>
    <definedName name="__IntlFixup" hidden="1">TRUE</definedName>
    <definedName name="_1._토______공">#REF!</definedName>
    <definedName name="_1.구체">[76]수로단위수량!#REF!</definedName>
    <definedName name="_15_0_S" hidden="1">'[1]6PILE  (돌출)'!#REF!</definedName>
    <definedName name="_15A">[77]일위대가목차!$D$3:$D$10</definedName>
    <definedName name="_1공장">#REF!</definedName>
    <definedName name="_2">'[79]환경기계공정표 (3)'!#REF!</definedName>
    <definedName name="_2._교___량___공">#REF!</definedName>
    <definedName name="_2._날_개_벽">#REF!</definedName>
    <definedName name="_2.접속저판">[76]수로단위수량!#REF!</definedName>
    <definedName name="_2공장">#REF!</definedName>
    <definedName name="_3._배__수__공">#REF!</definedName>
    <definedName name="_3.기초">[76]수로단위수량!#REF!</definedName>
    <definedName name="_3공장">#REF!</definedName>
    <definedName name="_4._구_조_물_공">#REF!</definedName>
    <definedName name="_4.거푸집">[76]수로단위수량!#REF!</definedName>
    <definedName name="_5">'[79]환경기계공정표 (3)'!#REF!</definedName>
    <definedName name="_5._포__장__공">#REF!</definedName>
    <definedName name="_5.거푸집">[76]수로단위수량!#REF!</definedName>
    <definedName name="_6._가_시_설_공">#REF!</definedName>
    <definedName name="_6.부직포">[76]수로단위수량!#REF!</definedName>
    <definedName name="_6.잡석채움">[76]수로단위수량!#REF!</definedName>
    <definedName name="_7._부__대__공">#REF!</definedName>
    <definedName name="_7.배수">[76]수로단위수량!#REF!</definedName>
    <definedName name="_7.부대공">#REF!</definedName>
    <definedName name="_8.스페이서">[76]수로단위수량!#REF!</definedName>
    <definedName name="_9.문양">[76]수로단위수량!#REF!</definedName>
    <definedName name="_A">#REF!</definedName>
    <definedName name="_a1">'[82]1호맨홀토공'!$R$12</definedName>
    <definedName name="_A11">BLO_1</definedName>
    <definedName name="_A12">BLO_1</definedName>
    <definedName name="_A13">BLO_1</definedName>
    <definedName name="_A14">BLO_1</definedName>
    <definedName name="_A15">BLO_1</definedName>
    <definedName name="_A2">BLO_1</definedName>
    <definedName name="_A3">BLO_1</definedName>
    <definedName name="_A4">BLO_1</definedName>
    <definedName name="_A5">BLO_1</definedName>
    <definedName name="_A6">BLO_1</definedName>
    <definedName name="_A7">BLO_1</definedName>
    <definedName name="_A8">BLO_1</definedName>
    <definedName name="_A81620">[83]수량이동!#REF!</definedName>
    <definedName name="_A9">BLO_1</definedName>
    <definedName name="_aab42">#REF!</definedName>
    <definedName name="_AE1">BLO_1</definedName>
    <definedName name="_AE2">BLO_1</definedName>
    <definedName name="_AE3">BLO_1</definedName>
    <definedName name="_AUS1">BLO_1</definedName>
    <definedName name="_boo2">[85]조건표!$A$2:$H$348</definedName>
    <definedName name="_box01">#REF!</definedName>
    <definedName name="_CDT1">#REF!</definedName>
    <definedName name="_CDT2">#REF!</definedName>
    <definedName name="_CDT3">#REF!</definedName>
    <definedName name="_CON135">#REF!</definedName>
    <definedName name="_CON210">#REF!</definedName>
    <definedName name="_CON240">#REF!</definedName>
    <definedName name="_D100000">#REF!</definedName>
    <definedName name="_D600000">#REF!</definedName>
    <definedName name="_D99999">#REF!</definedName>
    <definedName name="_dia300">[89]대로근거!#REF!</definedName>
    <definedName name="_dia350">[89]대로근거!#REF!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E1">BLO_1</definedName>
    <definedName name="_E10">BLO_1</definedName>
    <definedName name="_E2">BLO_1</definedName>
    <definedName name="_E3">BLO_1</definedName>
    <definedName name="_E4">BLO_1</definedName>
    <definedName name="_E5">BLO_1</definedName>
    <definedName name="_E6">BLO_1</definedName>
    <definedName name="_E7">BLO_1</definedName>
    <definedName name="_E8">BLO_1</definedName>
    <definedName name="_E81161">[90]깨기!$E$51161</definedName>
    <definedName name="_E9">BLO_1</definedName>
    <definedName name="_ELL1">#REF!</definedName>
    <definedName name="_ELL2">#REF!</definedName>
    <definedName name="_EW1">BLO_1</definedName>
    <definedName name="_EW2">BLO_1</definedName>
    <definedName name="_EW3">BLO_1</definedName>
    <definedName name="_F45">#REF!</definedName>
    <definedName name="_F46">#REF!</definedName>
    <definedName name="_fg34444">BLO_1</definedName>
    <definedName name="_Fill" hidden="1">#REF!</definedName>
    <definedName name="_xlnm._FilterDatabase" hidden="1">#REF!</definedName>
    <definedName name="_Fld01">#REF!</definedName>
    <definedName name="_Fld02">#REF!</definedName>
    <definedName name="_Fld03">#REF!</definedName>
    <definedName name="_Fld04">#REF!</definedName>
    <definedName name="_Fld05">#REF!</definedName>
    <definedName name="_Fld06">#REF!</definedName>
    <definedName name="_Fld07">#REF!</definedName>
    <definedName name="_Fld08">#REF!</definedName>
    <definedName name="_Fld09">#REF!</definedName>
    <definedName name="_Fld10">#REF!</definedName>
    <definedName name="_Fld11">#REF!</definedName>
    <definedName name="_Fld12">#REF!</definedName>
    <definedName name="_Fld13">#REF!</definedName>
    <definedName name="_Fld14">#REF!</definedName>
    <definedName name="_Fld15">#REF!</definedName>
    <definedName name="_Fld16">#REF!</definedName>
    <definedName name="_Fld17">#REF!</definedName>
    <definedName name="_Fld18">#REF!</definedName>
    <definedName name="_Fld19">#REF!</definedName>
    <definedName name="_Fld20">#REF!</definedName>
    <definedName name="_H600000">#REF!</definedName>
    <definedName name="_H81192">[90]깨기!$H$51192</definedName>
    <definedName name="_H91164">[90]깨기!$H$11164</definedName>
    <definedName name="_HSH1">#REF!</definedName>
    <definedName name="_HSH2">#REF!</definedName>
    <definedName name="_hun1">[94]설계조건!#REF!</definedName>
    <definedName name="_hun2">[94]설계조건!#REF!</definedName>
    <definedName name="_IV69350">#REF!</definedName>
    <definedName name="_IV70230">#REF!</definedName>
    <definedName name="_IV90230">#REF!</definedName>
    <definedName name="_iz1">#REF!</definedName>
    <definedName name="_JOI13">#REF!</definedName>
    <definedName name="_jz1">#REF!</definedName>
    <definedName name="_Key1" hidden="1">#REF!</definedName>
    <definedName name="_Key2" hidden="1">#REF!</definedName>
    <definedName name="_kfkf" hidden="1">#REF!</definedName>
    <definedName name="_KGC1351">[96]일위대가!$F$27</definedName>
    <definedName name="_KGC1352">[96]일위대가!$H$27</definedName>
    <definedName name="_kz1">#REF!</definedName>
    <definedName name="_L1024868">#REF!</definedName>
    <definedName name="_L1024869">[98]토목변경!$L$4869</definedName>
    <definedName name="_LP1">'[99]부하(성남)'!#REF!</definedName>
    <definedName name="_LPB1">[100]부하계산서!#REF!</definedName>
    <definedName name="_LPK1">[100]부하계산서!#REF!</definedName>
    <definedName name="_LU1">'[99]부하(성남)'!#REF!</definedName>
    <definedName name="_LU2">'[99]부하(성남)'!#REF!</definedName>
    <definedName name="_LV01">'[99]부하(성남)'!#REF!</definedName>
    <definedName name="_mz1">#REF!</definedName>
    <definedName name="_NP1">#REF!</definedName>
    <definedName name="_NP2">#REF!</definedName>
    <definedName name="_NSH1">#REF!</definedName>
    <definedName name="_NSH2">#REF!</definedName>
    <definedName name="_nz1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Out" hidden="1">#REF!</definedName>
    <definedName name="_PH1">#REF!</definedName>
    <definedName name="_PH2">#REF!</definedName>
    <definedName name="_PH3">#REF!</definedName>
    <definedName name="_PVC100">#REF!</definedName>
    <definedName name="_PVC125">#REF!</definedName>
    <definedName name="_PVC150">#REF!</definedName>
    <definedName name="_Q1">'[103]1. 설계조건 2.단면가정 3. 하중계산'!$I$89</definedName>
    <definedName name="_Q2">BLO_1</definedName>
    <definedName name="_Q3">BLO_1</definedName>
    <definedName name="_Q4">BLO_1</definedName>
    <definedName name="_Q5">'[103]1. 설계조건 2.단면가정 3. 하중계산'!$I$97</definedName>
    <definedName name="_Q6">BLO_1</definedName>
    <definedName name="_Q7">BLO_1</definedName>
    <definedName name="_Q8">BLO_1</definedName>
    <definedName name="_Q9">BLO_1</definedName>
    <definedName name="_QL">'[103]1. 설계조건 2.단면가정 3. 하중계산'!$G$99</definedName>
    <definedName name="_qs1">[94]설계조건!#REF!</definedName>
    <definedName name="_qs12">[94]설계조건!#REF!</definedName>
    <definedName name="_qs2">[94]설계조건!#REF!</definedName>
    <definedName name="_qs22">[94]설계조건!#REF!</definedName>
    <definedName name="_RD1">#REF!</definedName>
    <definedName name="_RD2">#REF!</definedName>
    <definedName name="_RD3">#REF!</definedName>
    <definedName name="_RD4">[105]교각계산!#REF!</definedName>
    <definedName name="_RD5">[106]교각계산!$K$86</definedName>
    <definedName name="_RD6">[105]교각계산!#REF!</definedName>
    <definedName name="_rd7">[105]교각계산!#REF!</definedName>
    <definedName name="_RD8">[105]교각계산!#REF!</definedName>
    <definedName name="_RD9">[105]교각계산!#REF!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[105]교각계산!#REF!</definedName>
    <definedName name="_RL5">[105]교각계산!#REF!</definedName>
    <definedName name="_RL6">[105]교각계산!#REF!</definedName>
    <definedName name="_RL7">[105]교각계산!#REF!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T1">#REF!</definedName>
    <definedName name="_t3">#REF!</definedName>
    <definedName name="_T4">#REF!</definedName>
    <definedName name="_Table1_In1" hidden="1">#REF!</definedName>
    <definedName name="_Table1_Out" hidden="1">#REF!</definedName>
    <definedName name="_Ted1">#REF!</definedName>
    <definedName name="_Tn240">[109]대가수량!#REF!</definedName>
    <definedName name="_Ts1">#REF!</definedName>
    <definedName name="_TT1">#REF!</definedName>
    <definedName name="_TT2">#REF!</definedName>
    <definedName name="_TT3">#REF!</definedName>
    <definedName name="_UP1">[100]부하계산서!#REF!</definedName>
    <definedName name="_UP2">[100]부하계산서!#REF!</definedName>
    <definedName name="_wd1">[94]설계조건!#REF!</definedName>
    <definedName name="_wd2">[94]설계조건!#REF!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S1">[106]교각계산!$M$40</definedName>
    <definedName name="_XS2">#REF!</definedName>
    <definedName name="_XS3">[105]교각계산!#REF!</definedName>
    <definedName name="_XX6">#REF!</definedName>
    <definedName name="_XX7">#REF!</definedName>
    <definedName name="_xz1">#REF!</definedName>
    <definedName name="_YO1">#N/A</definedName>
    <definedName name="_zz1">#REF!</definedName>
    <definedName name="_보통인부">[111]노임단가!$B$22</definedName>
    <definedName name="_재ㅐ햐" hidden="1">#REF!</definedName>
    <definedName name="_측량고급기술자">[111]노임단가!$B$14</definedName>
    <definedName name="_측량중급기술자">[111]노임단가!$B$15</definedName>
    <definedName name="_측량초급기능사">[111]노임단가!$B$19</definedName>
    <definedName name="_측량초급기술자">[111]노임단가!$B$16</definedName>
    <definedName name="_폭원">'[111]단가산출근거(1)'!#REF!</definedName>
    <definedName name="\">[31]DATE!$C$24:$C$85</definedName>
    <definedName name="\\O">'[112]1단계'!#REF!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g">#REF!</definedName>
    <definedName name="\GG">[114]TOTAL3!#REF!</definedName>
    <definedName name="\h">#REF!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#REF!</definedName>
    <definedName name="\z">#N/A</definedName>
    <definedName name="\ㅊ">#REF!</definedName>
    <definedName name="_4_0_S" hidden="1">'[1]6PILE  (돌출)'!#REF!</definedName>
    <definedName name="_5_0_0_F" hidden="1">[118]중기비!#REF!</definedName>
    <definedName name="_6_3">#REF!</definedName>
    <definedName name="_7_3_0Crite">#REF!</definedName>
    <definedName name="_8_3_0Criteria">#REF!</definedName>
    <definedName name="a" localSheetId="11">BlankMacro1</definedName>
    <definedName name="a" localSheetId="13">BlankMacro1</definedName>
    <definedName name="a" localSheetId="12">BlankMacro1</definedName>
    <definedName name="a" localSheetId="10">BlankMacro1</definedName>
    <definedName name="a">BlankMacro1</definedName>
    <definedName name="A_1">#REF!</definedName>
    <definedName name="A0">#REF!,#REF!,#REF!,#REF!,#REF!</definedName>
    <definedName name="_9A1_" localSheetId="11">BlankMacro1</definedName>
    <definedName name="_10A1_" localSheetId="10">BlankMacro1</definedName>
    <definedName name="_11A1_">BlankMacro1</definedName>
    <definedName name="A1_E">#REF!</definedName>
    <definedName name="a1\">#REF!</definedName>
    <definedName name="_12A11_" localSheetId="11">BlankMacro1</definedName>
    <definedName name="_13A11_" localSheetId="10">BlankMacro1</definedName>
    <definedName name="_14A11_">BlankMacro1</definedName>
    <definedName name="_15A12_" localSheetId="11">BlankMacro1</definedName>
    <definedName name="_16A12_" localSheetId="10">BlankMacro1</definedName>
    <definedName name="_17A12_">BlankMacro1</definedName>
    <definedName name="_18A13_" localSheetId="11">BlankMacro1</definedName>
    <definedName name="_19A13_" localSheetId="10">BlankMacro1</definedName>
    <definedName name="_20A13_">BlankMacro1</definedName>
    <definedName name="_21A14_" localSheetId="11">BlankMacro1</definedName>
    <definedName name="_22A14_" localSheetId="10">BlankMacro1</definedName>
    <definedName name="_23A14_">BlankMacro1</definedName>
    <definedName name="_24A15_" localSheetId="11">BlankMacro1</definedName>
    <definedName name="_25A15_" localSheetId="10">BlankMacro1</definedName>
    <definedName name="_26A15_">BlankMacro1</definedName>
    <definedName name="_27A2_" localSheetId="11">BlankMacro1</definedName>
    <definedName name="_28A2_" localSheetId="10">BlankMacro1</definedName>
    <definedName name="_29A2_">BlankMacro1</definedName>
    <definedName name="_30A3_" localSheetId="11">BlankMacro1</definedName>
    <definedName name="_31A3_" localSheetId="10">BlankMacro1</definedName>
    <definedName name="_32A3_">BlankMacro1</definedName>
    <definedName name="A315yoo1">#N/A</definedName>
    <definedName name="_33A4_" localSheetId="11">BlankMacro1</definedName>
    <definedName name="_34A4_" localSheetId="10">BlankMacro1</definedName>
    <definedName name="_35A4_">BlankMacro1</definedName>
    <definedName name="_36A5_" localSheetId="11">BlankMacro1</definedName>
    <definedName name="_37A5_" localSheetId="10">BlankMacro1</definedName>
    <definedName name="_38A5_">BlankMacro1</definedName>
    <definedName name="_39A6_" localSheetId="11">BlankMacro1</definedName>
    <definedName name="_40A6_" localSheetId="10">BlankMacro1</definedName>
    <definedName name="_41A6_">BlankMacro1</definedName>
    <definedName name="_42A7_" localSheetId="11">BlankMacro1</definedName>
    <definedName name="_43A7_" localSheetId="10">BlankMacro1</definedName>
    <definedName name="_44A7_">BlankMacro1</definedName>
    <definedName name="_45A8_" localSheetId="11">BlankMacro1</definedName>
    <definedName name="_46A8_" localSheetId="10">BlankMacro1</definedName>
    <definedName name="_47A8_">BlankMacro1</definedName>
    <definedName name="_48A9_" localSheetId="11">BlankMacro1</definedName>
    <definedName name="_49A9_" localSheetId="10">BlankMacro1</definedName>
    <definedName name="_50A9_">BlankMacro1</definedName>
    <definedName name="AA" localSheetId="11">BlankMacro1</definedName>
    <definedName name="AA" localSheetId="13">BlankMacro1</definedName>
    <definedName name="AA" localSheetId="12">BlankMacro1</definedName>
    <definedName name="AA" localSheetId="10">BlankMacro1</definedName>
    <definedName name="AA">BlankMacro1</definedName>
    <definedName name="aaa" localSheetId="11">BlankMacro1</definedName>
    <definedName name="aaa" localSheetId="13">BlankMacro1</definedName>
    <definedName name="aaa" localSheetId="12">BlankMacro1</definedName>
    <definedName name="aaa" localSheetId="10">BlankMacro1</definedName>
    <definedName name="aaa">BlankMacro1</definedName>
    <definedName name="aaaa" hidden="1">{#N/A,#N/A,FALSE,"조골재"}</definedName>
    <definedName name="aaaaa" localSheetId="11">BlankMacro1</definedName>
    <definedName name="aaaaa" localSheetId="13">BlankMacro1</definedName>
    <definedName name="aaaaa" localSheetId="12">BlankMacro1</definedName>
    <definedName name="aaaaa" localSheetId="10">BlankMacro1</definedName>
    <definedName name="aaaaa">BlankMacro1</definedName>
    <definedName name="aaaaaaaa">#REF!</definedName>
    <definedName name="AAAAAAAAA">[122]입찰안!#REF!</definedName>
    <definedName name="aaaaaaaaaa" hidden="1">{#N/A,#N/A,FALSE,"운반시간"}</definedName>
    <definedName name="ab">#REF!</definedName>
    <definedName name="abc">#REF!</definedName>
    <definedName name="ABUTH">#REF!</definedName>
    <definedName name="AC" localSheetId="11">BlankMacro1</definedName>
    <definedName name="AC" localSheetId="10">BlankMacro1</definedName>
    <definedName name="AC">BlankMacro1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fadf">[0]!adfdfadf</definedName>
    <definedName name="ADFHG">'[125]ABUT수량-A1'!$T$25</definedName>
    <definedName name="ADGHAD">'[126]ABUT수량-A1'!$T$25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51AE1_" localSheetId="11">BlankMacro1</definedName>
    <definedName name="_52AE1_" localSheetId="10">BlankMacro1</definedName>
    <definedName name="_53AE1_">BlankMacro1</definedName>
    <definedName name="_54AE2_" localSheetId="11">BlankMacro1</definedName>
    <definedName name="_55AE2_" localSheetId="10">BlankMacro1</definedName>
    <definedName name="_56AE2_">BlankMacro1</definedName>
    <definedName name="_57AE3_" localSheetId="11">BlankMacro1</definedName>
    <definedName name="_58AE3_" localSheetId="10">BlankMacro1</definedName>
    <definedName name="_59AE3_">BlankMacro1</definedName>
    <definedName name="aee" localSheetId="11">BlankMacro1</definedName>
    <definedName name="aee" localSheetId="10">BlankMacro1</definedName>
    <definedName name="aee">BlankMacro1</definedName>
    <definedName name="AEYN">#REF!</definedName>
    <definedName name="AF" localSheetId="11">BlankMacro1</definedName>
    <definedName name="AF" localSheetId="10">BlankMacro1</definedName>
    <definedName name="AF">BlankMacro1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1">BlankMacro1</definedName>
    <definedName name="AG" localSheetId="10">BlankMacro1</definedName>
    <definedName name="AG">BlankMacro1</definedName>
    <definedName name="AGFH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FFK">[130]포장재료집계표!$A$1:$L$9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" localSheetId="11">BlankMacro1</definedName>
    <definedName name="AJ" localSheetId="10">BlankMacro1</definedName>
    <definedName name="AJ">BlankMacro1</definedName>
    <definedName name="AJHD">#REF!</definedName>
    <definedName name="AKJFL">#REF!</definedName>
    <definedName name="AL" localSheetId="11">BlankMacro1</definedName>
    <definedName name="AL" localSheetId="10">BlankMacro1</definedName>
    <definedName name="AL">BlankMacro1</definedName>
    <definedName name="ALL">#REF!</definedName>
    <definedName name="ALPHA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>#REF!</definedName>
    <definedName name="an21_e">#REF!</definedName>
    <definedName name="an21_ea">#REF!</definedName>
    <definedName name="an22_ea">#REF!</definedName>
    <definedName name="ANG">#REF!</definedName>
    <definedName name="ANGLE1">#REF!</definedName>
    <definedName name="ANGLE21">#REF!</definedName>
    <definedName name="ANGLE22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">#REF!</definedName>
    <definedName name="anscount" hidden="1">1</definedName>
    <definedName name="aqaq">'[133]ABUT수량-A1'!$T$25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">[134]반중력식옹벽3.5!$G$9</definedName>
    <definedName name="asas12">#REF!</definedName>
    <definedName name="asb">[10]노임단가!$Q$23</definedName>
    <definedName name="ASCON">#REF!</definedName>
    <definedName name="asd">[135]Sheet1!#REF!</definedName>
    <definedName name="asdf">#REF!</definedName>
    <definedName name="asdfg" localSheetId="11">BlankMacro1</definedName>
    <definedName name="asdfg" localSheetId="10">BlankMacro1</definedName>
    <definedName name="asdfg">BlankMacro1</definedName>
    <definedName name="ASFE" localSheetId="11">BlankMacro1</definedName>
    <definedName name="ASFE" localSheetId="10">BlankMacro1</definedName>
    <definedName name="ASFE">BlankMacro1</definedName>
    <definedName name="ASFG" localSheetId="11">BlankMacro1</definedName>
    <definedName name="ASFG" localSheetId="10">BlankMacro1</definedName>
    <definedName name="ASFG">BlankMacro1</definedName>
    <definedName name="ash">[10]노임단가!$Q$19</definedName>
    <definedName name="ASL">#REF!</definedName>
    <definedName name="asm">[10]노임단가!$Q$21</definedName>
    <definedName name="ASP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SX" localSheetId="11">BlankMacro1</definedName>
    <definedName name="ASX" localSheetId="10">BlankMacro1</definedName>
    <definedName name="ASX">BlankMacro1</definedName>
    <definedName name="AT">'[137]CABLE SIZE-3'!#REF!</definedName>
    <definedName name="atb">[10]노임단가!$Q$17</definedName>
    <definedName name="ath">[10]노임단가!$Q$13</definedName>
    <definedName name="atm">[10]노임단가!$Q$15</definedName>
    <definedName name="atp">[10]노임단가!$Q$9</definedName>
    <definedName name="ats">[10]노임단가!$Q$11</definedName>
    <definedName name="AUS">BLO_1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11">BlankMacro1</definedName>
    <definedName name="AW" localSheetId="10">BlankMacro1</definedName>
    <definedName name="AW">BlankMacro1</definedName>
    <definedName name="AX" localSheetId="11">BlankMacro1</definedName>
    <definedName name="AX" localSheetId="10">BlankMacro1</definedName>
    <definedName name="AX">BlankMacro1</definedName>
    <definedName name="AZ" localSheetId="11">BlankMacro1</definedName>
    <definedName name="AZ" localSheetId="10">BlankMacro1</definedName>
    <definedName name="AZ">BlankMacro1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[135]Sheet1!$J$33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[135]Sheet1!$J$34</definedName>
    <definedName name="B2C">[105]교각계산!#REF!</definedName>
    <definedName name="B2WL">#REF!</definedName>
    <definedName name="B2WR">#REF!</definedName>
    <definedName name="B2XK35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[135]Sheet1!$J$35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[135]Sheet1!$J$36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[135]Sheet1!#REF!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[135]Sheet1!#REF!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[135]Sheet1!#REF!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loonText">#REF!</definedName>
    <definedName name="BASE_0">#REF!</definedName>
    <definedName name="BASE05">#REF!</definedName>
    <definedName name="BASE29">#REF!</definedName>
    <definedName name="BASE29_1">[139]B부대공!#REF!</definedName>
    <definedName name="BB">#REF!</definedName>
    <definedName name="bbb">#REF!</definedName>
    <definedName name="BBBB">#REF!</definedName>
    <definedName name="BBC" hidden="1">[141]중기비!#REF!</definedName>
    <definedName name="BC">'[103]DATA 입력란'!$D$39</definedName>
    <definedName name="BCB">#REF!</definedName>
    <definedName name="BD">#REF!</definedName>
    <definedName name="BDCODE">#N/A</definedName>
    <definedName name="BDFTR" localSheetId="11">BlankMacro1</definedName>
    <definedName name="BDFTR" localSheetId="10">BlankMacro1</definedName>
    <definedName name="BDFTR">BlankMacro1</definedName>
    <definedName name="BE" localSheetId="11">BlankMacro1</definedName>
    <definedName name="BE" localSheetId="10">BlankMacro1</definedName>
    <definedName name="BE">BlankMacro1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F" localSheetId="11">BlankMacro1</definedName>
    <definedName name="BF" localSheetId="10">BlankMacro1</definedName>
    <definedName name="BF">BlankMacro1</definedName>
    <definedName name="BFH">#REF!</definedName>
    <definedName name="BG" localSheetId="11">BlankMacro1</definedName>
    <definedName name="BG" localSheetId="10">BlankMacro1</definedName>
    <definedName name="BG">BlankMacro1</definedName>
    <definedName name="BH" localSheetId="11">BlankMacro1</definedName>
    <definedName name="BH" localSheetId="10">BlankMacro1</definedName>
    <definedName name="BH">BlankMacro1</definedName>
    <definedName name="BHB">#REF!</definedName>
    <definedName name="BHU">#REF!</definedName>
    <definedName name="BJ">#REF!</definedName>
    <definedName name="BLO_1">#N/A</definedName>
    <definedName name="BLOCK">#REF!</definedName>
    <definedName name="BM" localSheetId="11">BlankMacro1</definedName>
    <definedName name="BM" localSheetId="10">BlankMacro1</definedName>
    <definedName name="BM">BlankMacro1</definedName>
    <definedName name="BMO">#REF!</definedName>
    <definedName name="BN" localSheetId="11">BlankMacro1</definedName>
    <definedName name="BN" localSheetId="10">BlankMacro1</definedName>
    <definedName name="BN">BlankMacro1</definedName>
    <definedName name="BND" localSheetId="11">BlankMacro1</definedName>
    <definedName name="BND" localSheetId="10">BlankMacro1</definedName>
    <definedName name="BND">BlankMacro1</definedName>
    <definedName name="bnm">[135]Sheet1!#REF!</definedName>
    <definedName name="BO">'[103]DATA 입력란'!$D$38</definedName>
    <definedName name="BOM_OF_ECP">#REF!</definedName>
    <definedName name="book1">#REF!</definedName>
    <definedName name="BOUND">#REF!</definedName>
    <definedName name="box">#REF!</definedName>
    <definedName name="__box01">#REF!</definedName>
    <definedName name="BOX암거">#REF!</definedName>
    <definedName name="BQ" localSheetId="11">BlankMacro1</definedName>
    <definedName name="BQ" localSheetId="10">BlankMacro1</definedName>
    <definedName name="BQ">BlankMacro1</definedName>
    <definedName name="BR" localSheetId="11">BlankMacro1</definedName>
    <definedName name="BR" localSheetId="10">BlankMacro1</definedName>
    <definedName name="BR">BlankMacro1</definedName>
    <definedName name="br_ea">#REF!</definedName>
    <definedName name="BRACING">#REF!</definedName>
    <definedName name="BS" localSheetId="11">BlankMacro1</definedName>
    <definedName name="BS" localSheetId="10">BlankMacro1</definedName>
    <definedName name="BS">BlankMacro1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X" localSheetId="11">BlankMacro1</definedName>
    <definedName name="BSX" localSheetId="10">BlankMacro1</definedName>
    <definedName name="BSX">BlankMacro1</definedName>
    <definedName name="BUI" localSheetId="11">BlankMacro1</definedName>
    <definedName name="BUI" localSheetId="10">BlankMacro1</definedName>
    <definedName name="BUI">BlankMacro1</definedName>
    <definedName name="BV" localSheetId="11">BlankMacro1</definedName>
    <definedName name="BV" localSheetId="10">BlankMacro1</definedName>
    <definedName name="BV">BlankMacro1</definedName>
    <definedName name="BW" localSheetId="11">BlankMacro1</definedName>
    <definedName name="BW" localSheetId="10">BlankMacro1</definedName>
    <definedName name="BW">BlankMacro1</definedName>
    <definedName name="BX" localSheetId="11">BlankMacro1</definedName>
    <definedName name="BX" localSheetId="10">BlankMacro1</definedName>
    <definedName name="BX">BlankMacro1</definedName>
    <definedName name="BY" localSheetId="11">BlankMacro1</definedName>
    <definedName name="BY" localSheetId="10">BlankMacro1</definedName>
    <definedName name="BY">BlankMacro1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6666666">#REF!</definedName>
    <definedName name="CA">#REF!</definedName>
    <definedName name="camberWork">#N/A</definedName>
    <definedName name="CB">#REF!</definedName>
    <definedName name="CBF" localSheetId="11">BlankMacro1</definedName>
    <definedName name="CBF" localSheetId="10">BlankMacro1</definedName>
    <definedName name="CBF">BlankMacro1</definedName>
    <definedName name="CC">#N/A</definedName>
    <definedName name="CCB" hidden="1">[141]중기비!#REF!</definedName>
    <definedName name="CCC">#REF!</definedName>
    <definedName name="CCCC">#REF!</definedName>
    <definedName name="CCSB" localSheetId="11">BlankMacro1</definedName>
    <definedName name="CCSB" localSheetId="10">BlankMacro1</definedName>
    <definedName name="CCSB">BlankMacro1</definedName>
    <definedName name="CCTV설비">#REF!</definedName>
    <definedName name="CCTV적재차량경비">[150]기계경비!$J$51</definedName>
    <definedName name="CCTV적재차량노무비">[150]기계경비!$H$51</definedName>
    <definedName name="CCTV적재차량재료비">[150]기계경비!$F$51</definedName>
    <definedName name="CCTV카메라경비">[150]기계경비!$J$69</definedName>
    <definedName name="CCV">[151]원형1호맨홀토공수량!#REF!</definedName>
    <definedName name="CD">#REF!</definedName>
    <definedName name="CE">#REF!</definedName>
    <definedName name="CF" localSheetId="11">BlankMacro1</definedName>
    <definedName name="CF" localSheetId="10">BlankMacro1</definedName>
    <definedName name="CF">BlankMacro1</definedName>
    <definedName name="CFB" localSheetId="11">BlankMacro1</definedName>
    <definedName name="CFB" localSheetId="10">BlankMacro1</definedName>
    <definedName name="CFB">BlankMacro1</definedName>
    <definedName name="CG">#REF!</definedName>
    <definedName name="CH">#REF!</definedName>
    <definedName name="ch_e">#REF!</definedName>
    <definedName name="ch_ea">#REF!</definedName>
    <definedName name="CHAIR">[152]맨홀수량산출!$AE$35</definedName>
    <definedName name="CHANNEL">#REF!</definedName>
    <definedName name="CHECKVALVE25">#REF!</definedName>
    <definedName name="CHECKVALVE32">#REF!</definedName>
    <definedName name="CI">#REF!</definedName>
    <definedName name="CJ">#REF!</definedName>
    <definedName name="CK">#REF!</definedName>
    <definedName name="CKSP">#REF!</definedName>
    <definedName name="CL">#REF!</definedName>
    <definedName name="CN">#REF!</definedName>
    <definedName name="code">[156]code!$A$1:$G$65536</definedName>
    <definedName name="COLUMN_A">#REF!</definedName>
    <definedName name="con">[158]input!$N$1</definedName>
    <definedName name="CONDUIT">#REF!</definedName>
    <definedName name="CONT">#REF!</definedName>
    <definedName name="COVER">#REF!</definedName>
    <definedName name="CPU시험사1">#REF!</definedName>
    <definedName name="CPU시험사2">#REF!</definedName>
    <definedName name="CR">#REF!</definedName>
    <definedName name="cr________________040326_v2________">#REF!</definedName>
    <definedName name="_xlnm.Criteria">#REF!</definedName>
    <definedName name="csb">[10]노임단가!$I$23</definedName>
    <definedName name="csh">[10]노임단가!$I$19</definedName>
    <definedName name="csm">[14]노임단가!$I$21</definedName>
    <definedName name="CT">#REF!</definedName>
    <definedName name="ctb">[14]노임단가!$I$17</definedName>
    <definedName name="CTC">#REF!</definedName>
    <definedName name="cth">[14]노임단가!$I$13</definedName>
    <definedName name="ctm">[14]노임단가!$I$15</definedName>
    <definedName name="ctp">[14]노임단가!$I$9</definedName>
    <definedName name="cts">[14]노임단가!$I$11</definedName>
    <definedName name="CV">[161]원형1호맨홀토공수량!#REF!</definedName>
    <definedName name="CV14_2C">[162]단가!#REF!</definedName>
    <definedName name="CV14_4C">[162]단가!#REF!</definedName>
    <definedName name="CV5.5_2">[162]단가!#REF!</definedName>
    <definedName name="CV5.5_4C">[162]단가!#REF!</definedName>
    <definedName name="CV8_2C">[162]단가!#REF!</definedName>
    <definedName name="CV8_4C">[162]단가!#REF!</definedName>
    <definedName name="CVV">[151]원형1호맨홀토공수량!#REF!</definedName>
    <definedName name="CZVBZC">#REF!</definedName>
    <definedName name="d" localSheetId="11">BlankMacro1</definedName>
    <definedName name="d" localSheetId="13">BlankMacro1</definedName>
    <definedName name="d" localSheetId="12">BlankMacro1</definedName>
    <definedName name="d" localSheetId="10">BlankMacro1</definedName>
    <definedName name="d">BlankMacro1</definedName>
    <definedName name="D.1">#REF!</definedName>
    <definedName name="D.2">#REF!</definedName>
    <definedName name="D_1">#REF!</definedName>
    <definedName name="D_2">#REF!</definedName>
    <definedName name="D_3">#REF!</definedName>
    <definedName name="D_4">#REF!</definedName>
    <definedName name="D_D">[164]수량산출!$R$164</definedName>
    <definedName name="D_FE">#REF!</definedName>
    <definedName name="D_FO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400MM">#REF!</definedName>
    <definedName name="DA">#REF!</definedName>
    <definedName name="DAA">[165]단면가정!#REF!</definedName>
    <definedName name="daf">[166]총괄!#REF!</definedName>
    <definedName name="DANGA">'[167]Y-WORK'!$D$19:$D$19,'[167]Y-WORK'!$F$19:$BD$19</definedName>
    <definedName name="DATA">#REF!</definedName>
    <definedName name="_xlnm.Database">#REF!</definedName>
    <definedName name="DATABASE1">#REF!</definedName>
    <definedName name="database2">#REF!</definedName>
    <definedName name="dataww" hidden="1">#REF!</definedName>
    <definedName name="DB">#REF!</definedName>
    <definedName name="DB고급">#REF!</definedName>
    <definedName name="DB단순">#REF!</definedName>
    <definedName name="DB보통">#REF!</definedName>
    <definedName name="DB입력인일">#REF!</definedName>
    <definedName name="DB작업공수">#REF!</definedName>
    <definedName name="DC">#REF!</definedName>
    <definedName name="DD" hidden="1">'[18]8.PILE  (돌출)'!#REF!</definedName>
    <definedName name="ddd">[135]Sheet1!#REF!</definedName>
    <definedName name="dddd" localSheetId="11">BlankMacro1</definedName>
    <definedName name="dddd" localSheetId="13">BlankMacro1</definedName>
    <definedName name="dddd" localSheetId="12">BlankMacro1</definedName>
    <definedName name="dddd" localSheetId="10">BlankMacro1</definedName>
    <definedName name="dddd">BlankMacro1</definedName>
    <definedName name="ddddd">BLO_1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>#REF!</definedName>
    <definedName name="DE">#N/A</definedName>
    <definedName name="DEA">#REF!</definedName>
    <definedName name="deck">#REF!</definedName>
    <definedName name="deck_ea">#REF!</definedName>
    <definedName name="DECK_PLATE">#REF!</definedName>
    <definedName name="DES" localSheetId="11">BlankMacro1</definedName>
    <definedName name="DES" localSheetId="10">BlankMacro1</definedName>
    <definedName name="DES">BlankMacro1</definedName>
    <definedName name="DF">#N/A</definedName>
    <definedName name="dfdfdfd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>#REF!</definedName>
    <definedName name="DFJKSLAEO">#REF!</definedName>
    <definedName name="DFS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11">BlankMacro1</definedName>
    <definedName name="DGF" localSheetId="10">BlankMacro1</definedName>
    <definedName name="DGF">BlankMacro1</definedName>
    <definedName name="DGG" localSheetId="11">BlankMacro1</definedName>
    <definedName name="DGG" localSheetId="10">BlankMacro1</definedName>
    <definedName name="DGG">BlankMacro1</definedName>
    <definedName name="DH">#REF!</definedName>
    <definedName name="DHKDSHFKDSHFKSDHFKSDHFKJSDHFS">#REF!</definedName>
    <definedName name="DHS">#REF!</definedName>
    <definedName name="dhtn">#REF!</definedName>
    <definedName name="DI">#REF!</definedName>
    <definedName name="DIA">[135]Sheet1!#REF!</definedName>
    <definedName name="dia_mm">[174]말뚝지지력산정!$J$19</definedName>
    <definedName name="DIFFUSE">#REF!</definedName>
    <definedName name="Digitizer댓수">#REF!</definedName>
    <definedName name="Digitizer비용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WJDGHK">'[130]-몰탈콘크리트'!$A$1:$L$12</definedName>
    <definedName name="DJHFJ">#REF!</definedName>
    <definedName name="dk">[89]중로근거!#REF!</definedName>
    <definedName name="DKARJ">#REF!</definedName>
    <definedName name="dkd">#REF!</definedName>
    <definedName name="DKFJLE">#REF!</definedName>
    <definedName name="DKFSLK">#REF!</definedName>
    <definedName name="dks">#REF!</definedName>
    <definedName name="DL">[31]DATE!$B$24:$B$85</definedName>
    <definedName name="dldldldll" hidden="1">[176]조명시설!#REF!</definedName>
    <definedName name="dlfdnl" hidden="1">{"'제10장(표)'!$A$5:$L$10"}</definedName>
    <definedName name="DLFE">#REF!</definedName>
    <definedName name="DLFO">#REF!</definedName>
    <definedName name="DLSTH">#REF!</definedName>
    <definedName name="DM">[19]심사계산!$F$88</definedName>
    <definedName name="dn" hidden="1">{#N/A,#N/A,TRUE,"혼합골재"}</definedName>
    <definedName name="Document_array">{"Book1"}</definedName>
    <definedName name="DONG1">#REF!</definedName>
    <definedName name="DONG2">#REF!</definedName>
    <definedName name="DPI">#REF!</definedName>
    <definedName name="DRIVE">#REF!</definedName>
    <definedName name="ds">[178]사각맨홀!#REF!</definedName>
    <definedName name="dsaf" hidden="1">{#N/A,#N/A,FALSE,"조골재"}</definedName>
    <definedName name="dsaghh">#REF!</definedName>
    <definedName name="dsb">[10]노임단가!$AD$23</definedName>
    <definedName name="DSE">#REF!</definedName>
    <definedName name="DSF" hidden="1">{#N/A,#N/A,FALSE,"골재소요량";#N/A,#N/A,FALSE,"골재소요량"}</definedName>
    <definedName name="dsfsdf">#REF!</definedName>
    <definedName name="dsg" localSheetId="11">BlankMacro1</definedName>
    <definedName name="dsg" localSheetId="10">BlankMacro1</definedName>
    <definedName name="dsg">BlankMacro1</definedName>
    <definedName name="dsh">[10]노임단가!$AD$19</definedName>
    <definedName name="DSKFJL">#REF!</definedName>
    <definedName name="dsm">[10]노임단가!$AD$21</definedName>
    <definedName name="DSO">#REF!</definedName>
    <definedName name="dsv" localSheetId="11">[0]!BlankMacro1</definedName>
    <definedName name="dsv" localSheetId="10">[0]!BlankMacro1</definedName>
    <definedName name="dsv">[0]!BlankMacro1</definedName>
    <definedName name="DSVP">#REF!</definedName>
    <definedName name="dvvxc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" localSheetId="11">BlankMacro1</definedName>
    <definedName name="DX" localSheetId="10">BlankMacro1</definedName>
    <definedName name="DX">BlankMacro1</definedName>
    <definedName name="DXZ" localSheetId="11">BlankMacro1</definedName>
    <definedName name="DXZ" localSheetId="10">BlankMacro1</definedName>
    <definedName name="DXZ">BlankMacro1</definedName>
    <definedName name="DZ" localSheetId="11">BlankMacro1</definedName>
    <definedName name="DZ" localSheetId="10">BlankMacro1</definedName>
    <definedName name="DZ">BlankMacro1</definedName>
    <definedName name="e" localSheetId="11">BlankMacro1</definedName>
    <definedName name="e" localSheetId="10">BlankMacro1</definedName>
    <definedName name="e">BlankMacro1</definedName>
    <definedName name="E_1">#REF!</definedName>
    <definedName name="e_2">#REF!</definedName>
    <definedName name="_60E1_" localSheetId="11">BlankMacro1</definedName>
    <definedName name="_61E1_" localSheetId="10">BlankMacro1</definedName>
    <definedName name="_62E1_">BlankMacro1</definedName>
    <definedName name="e1_e">#REF!</definedName>
    <definedName name="e1_ea">#REF!</definedName>
    <definedName name="_63E10_" localSheetId="11">BlankMacro1</definedName>
    <definedName name="_64E10_" localSheetId="10">BlankMacro1</definedName>
    <definedName name="_65E10_">BlankMacro1</definedName>
    <definedName name="_66E2_" localSheetId="11">BlankMacro1</definedName>
    <definedName name="_67E2_" localSheetId="10">BlankMacro1</definedName>
    <definedName name="_68E2_">BlankMacro1</definedName>
    <definedName name="e2_e">#REF!</definedName>
    <definedName name="e2_ea">#REF!</definedName>
    <definedName name="E25M">[180]전기일위대가!#REF!</definedName>
    <definedName name="E25P">[180]전기일위대가!#REF!</definedName>
    <definedName name="_69E3_" localSheetId="11">BlankMacro1</definedName>
    <definedName name="_70E3_" localSheetId="10">BlankMacro1</definedName>
    <definedName name="_71E3_">BlankMacro1</definedName>
    <definedName name="E31E">[180]전기일위대가!#REF!</definedName>
    <definedName name="E31M">[180]전기일위대가!#REF!</definedName>
    <definedName name="E31P">[180]전기일위대가!#REF!</definedName>
    <definedName name="E32E">[180]전기일위대가!#REF!</definedName>
    <definedName name="E32M">[180]전기일위대가!#REF!</definedName>
    <definedName name="E32P">[180]전기일위대가!#REF!</definedName>
    <definedName name="E33E">[180]전기일위대가!#REF!</definedName>
    <definedName name="E33M">[180]전기일위대가!#REF!</definedName>
    <definedName name="E33P">[180]전기일위대가!#REF!</definedName>
    <definedName name="E34E">[180]전기일위대가!#REF!</definedName>
    <definedName name="E34M">[180]전기일위대가!#REF!</definedName>
    <definedName name="E34P">[180]전기일위대가!#REF!</definedName>
    <definedName name="E36M">[180]전기일위대가!#REF!</definedName>
    <definedName name="E36P">[180]전기일위대가!#REF!</definedName>
    <definedName name="E37M">[180]전기일위대가!#REF!</definedName>
    <definedName name="E37P">[180]전기일위대가!#REF!</definedName>
    <definedName name="E38M">[180]전기일위대가!#REF!</definedName>
    <definedName name="E38P">[180]전기일위대가!#REF!</definedName>
    <definedName name="E39M">[180]전기일위대가!#REF!</definedName>
    <definedName name="E39P">[180]전기일위대가!#REF!</definedName>
    <definedName name="_72E4_" localSheetId="11">BlankMacro1</definedName>
    <definedName name="_73E4_" localSheetId="10">BlankMacro1</definedName>
    <definedName name="_74E4_">BlankMacro1</definedName>
    <definedName name="E40M">[180]전기일위대가!#REF!</definedName>
    <definedName name="E40P">[180]전기일위대가!#REF!</definedName>
    <definedName name="E41M">[180]전기일위대가!#REF!</definedName>
    <definedName name="E41P">[180]전기일위대가!#REF!</definedName>
    <definedName name="E42M">[180]전기일위대가!#REF!</definedName>
    <definedName name="E42P">[180]전기일위대가!#REF!</definedName>
    <definedName name="E48M">[180]전기일위대가!#REF!</definedName>
    <definedName name="E48P">[180]전기일위대가!#REF!</definedName>
    <definedName name="_75E5_" localSheetId="11">BlankMacro1</definedName>
    <definedName name="_76E5_" localSheetId="10">BlankMacro1</definedName>
    <definedName name="_77E5_">BlankMacro1</definedName>
    <definedName name="E52M">[180]전기일위대가!#REF!</definedName>
    <definedName name="E52P">[180]전기일위대가!#REF!</definedName>
    <definedName name="E53M">[180]전기일위대가!#REF!</definedName>
    <definedName name="E53P">[180]전기일위대가!#REF!</definedName>
    <definedName name="E54M">[180]전기일위대가!#REF!</definedName>
    <definedName name="E54P">[180]전기일위대가!#REF!</definedName>
    <definedName name="E55M">[180]전기일위대가!#REF!</definedName>
    <definedName name="E55P">[180]전기일위대가!#REF!</definedName>
    <definedName name="E56M">[180]전기일위대가!#REF!</definedName>
    <definedName name="E56P">[180]전기일위대가!#REF!</definedName>
    <definedName name="E57M">[180]전기일위대가!#REF!</definedName>
    <definedName name="E57P">[180]전기일위대가!#REF!</definedName>
    <definedName name="E58M">[180]전기일위대가!#REF!</definedName>
    <definedName name="E58P">[180]전기일위대가!#REF!</definedName>
    <definedName name="E59M">[180]전기일위대가!#REF!</definedName>
    <definedName name="E59P">[180]전기일위대가!#REF!</definedName>
    <definedName name="_78E6_" localSheetId="11">BlankMacro1</definedName>
    <definedName name="_79E6_" localSheetId="10">BlankMacro1</definedName>
    <definedName name="_80E6_">BlankMacro1</definedName>
    <definedName name="E60M">[180]전기일위대가!#REF!</definedName>
    <definedName name="E60P">[180]전기일위대가!#REF!</definedName>
    <definedName name="E61M">[180]전기일위대가!#REF!</definedName>
    <definedName name="E61P">[180]전기일위대가!#REF!</definedName>
    <definedName name="E62M">[180]전기일위대가!#REF!</definedName>
    <definedName name="E62P">[180]전기일위대가!#REF!</definedName>
    <definedName name="E63M">[180]전기일위대가!#REF!</definedName>
    <definedName name="E63P">[180]전기일위대가!#REF!</definedName>
    <definedName name="E64M">[180]전기일위대가!#REF!</definedName>
    <definedName name="E64P">[180]전기일위대가!#REF!</definedName>
    <definedName name="E65M">[180]전기일위대가!#REF!</definedName>
    <definedName name="E65P">[180]전기일위대가!#REF!</definedName>
    <definedName name="E66M">[180]전기일위대가!#REF!</definedName>
    <definedName name="E66P">[180]전기일위대가!#REF!</definedName>
    <definedName name="E67M">[180]전기일위대가!#REF!</definedName>
    <definedName name="E67P">[180]전기일위대가!#REF!</definedName>
    <definedName name="E68M">[180]전기일위대가!#REF!</definedName>
    <definedName name="_81E7_" localSheetId="11">BlankMacro1</definedName>
    <definedName name="_82E7_" localSheetId="10">BlankMacro1</definedName>
    <definedName name="_83E7_">BlankMacro1</definedName>
    <definedName name="_84E8_" localSheetId="11">BlankMacro1</definedName>
    <definedName name="_85E8_" localSheetId="10">BlankMacro1</definedName>
    <definedName name="_86E8_">BlankMacro1</definedName>
    <definedName name="_87E9_" localSheetId="11">BlankMacro1</definedName>
    <definedName name="_88E9_" localSheetId="10">BlankMacro1</definedName>
    <definedName name="_89E9_">BlankMacro1</definedName>
    <definedName name="EA">#REF!</definedName>
    <definedName name="earthp">#REF!</definedName>
    <definedName name="EB">#REF!</definedName>
    <definedName name="EC">#REF!</definedName>
    <definedName name="Ec3Span">#REF!</definedName>
    <definedName name="edc">[135]Sheet1!#REF!</definedName>
    <definedName name="EE" localSheetId="11">BlankMacro1</definedName>
    <definedName name="EE" localSheetId="10">BlankMacro1</definedName>
    <definedName name="EE">BlankMacro1</definedName>
    <definedName name="eee" localSheetId="11">[0]!BlankMacro1</definedName>
    <definedName name="eee" localSheetId="10">[0]!BlankMacro1</definedName>
    <definedName name="eee">[0]!BlankMacro1</definedName>
    <definedName name="EEEE">#REF!</definedName>
    <definedName name="eeee2q" localSheetId="11">BlankMacro1</definedName>
    <definedName name="eeee2q" localSheetId="10">BlankMacro1</definedName>
    <definedName name="eeee2q">BlankMacro1</definedName>
    <definedName name="EEETG" localSheetId="11">BlankMacro1</definedName>
    <definedName name="EEETG" localSheetId="10">BlankMacro1</definedName>
    <definedName name="EEETG">BlankMacro1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RP">#REF!</definedName>
    <definedName name="EKS">[31]DATE!$H$24:$H$85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>#REF!</definedName>
    <definedName name="END">#REF!</definedName>
    <definedName name="Epc">#REF!</definedName>
    <definedName name="Epc3Span">#REF!</definedName>
    <definedName name="ErrName022629201" hidden="1">'[1]6PILE  (돌출)'!#REF!</definedName>
    <definedName name="ErrName705547510" hidden="1">'[1]6PILE  (돌출)'!#REF!</definedName>
    <definedName name="ERRR" localSheetId="11">BlankMacro1</definedName>
    <definedName name="ERRR" localSheetId="10">BlankMacro1</definedName>
    <definedName name="ERRR">BlankMacro1</definedName>
    <definedName name="ert">[135]Sheet1!#REF!</definedName>
    <definedName name="ES" localSheetId="11">BlankMacro1</definedName>
    <definedName name="ES" localSheetId="10">BlankMacro1</definedName>
    <definedName name="ES">BlankMacro1</definedName>
    <definedName name="esa" localSheetId="11">BlankMacro1</definedName>
    <definedName name="esa" localSheetId="10">BlankMacro1</definedName>
    <definedName name="esa">BlankMacro1</definedName>
    <definedName name="esb">[10]노임단가!$M$23</definedName>
    <definedName name="esh">[10]노임단가!$M$19</definedName>
    <definedName name="Eslab">#REF!</definedName>
    <definedName name="esm">[10]노임단가!$M$21</definedName>
    <definedName name="EsRE">'[181]1.설계조건'!$D$36</definedName>
    <definedName name="ET" localSheetId="11">BlankMacro1</definedName>
    <definedName name="ET" localSheetId="10">BlankMacro1</definedName>
    <definedName name="ET">BlankMacro1</definedName>
    <definedName name="etb">[10]노임단가!$M$17</definedName>
    <definedName name="eth">[10]노임단가!$M$13</definedName>
    <definedName name="etm">[10]노임단가!$M$15</definedName>
    <definedName name="ets">[10]노임단가!$M$11</definedName>
    <definedName name="EW" localSheetId="11">BlankMacro1</definedName>
    <definedName name="EW" localSheetId="10">BlankMacro1</definedName>
    <definedName name="EW">BlankMacro1</definedName>
    <definedName name="_90EW1_" localSheetId="11">BlankMacro1</definedName>
    <definedName name="_91EW1_" localSheetId="10">BlankMacro1</definedName>
    <definedName name="_92EW1_">BlankMacro1</definedName>
    <definedName name="_93EW2_" localSheetId="11">BlankMacro1</definedName>
    <definedName name="_94EW2_" localSheetId="10">BlankMacro1</definedName>
    <definedName name="_95EW2_">BlankMacro1</definedName>
    <definedName name="_96EW3_" localSheetId="11">BlankMacro1</definedName>
    <definedName name="_97EW3_" localSheetId="10">BlankMacro1</definedName>
    <definedName name="_98EW3_">BlankMacro1</definedName>
    <definedName name="EWE" localSheetId="11">BlankMacro1</definedName>
    <definedName name="EWE" localSheetId="10">BlankMacro1</definedName>
    <definedName name="EWE">BlankMacro1</definedName>
    <definedName name="EWQ" localSheetId="11">BlankMacro1</definedName>
    <definedName name="EWQ" localSheetId="10">BlankMacro1</definedName>
    <definedName name="EWQ">BlankMacro1</definedName>
    <definedName name="EWT" localSheetId="11">BlankMacro1</definedName>
    <definedName name="EWT" localSheetId="10">BlankMacro1</definedName>
    <definedName name="EWT">BlankMacro1</definedName>
    <definedName name="ex">#REF!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[135]Sheet1!#REF!</definedName>
    <definedName name="F2F">[135]Sheet1!#REF!</definedName>
    <definedName name="F3F">[135]Sheet1!#REF!</definedName>
    <definedName name="fact">#REF!</definedName>
    <definedName name="FB">#REF!</definedName>
    <definedName name="Fci">#REF!</definedName>
    <definedName name="FD">[31]DATE!$E$24:$E$85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localSheetId="11">BlankMacro1</definedName>
    <definedName name="fdsa" localSheetId="10">BlankMacro1</definedName>
    <definedName name="fdsa">BlankMacro1</definedName>
    <definedName name="fdssssd">#REF!</definedName>
    <definedName name="FEE">[184]설계조건!$J$23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[114]TOTAL3!#REF!</definedName>
    <definedName name="fff">[185]일위대가목차!$D$3:$D$9</definedName>
    <definedName name="ffff">BLO_1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_99fg34444_" localSheetId="11">BlankMacro1</definedName>
    <definedName name="_100fg34444_" localSheetId="10">BlankMacro1</definedName>
    <definedName name="_101fg34444_">BlankMacro1</definedName>
    <definedName name="FGD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" localSheetId="11">BlankMacro1</definedName>
    <definedName name="FGG" localSheetId="10">BlankMacro1</definedName>
    <definedName name="FGG">BlankMacro1</definedName>
    <definedName name="FGGA">'[126]ABUT수량-A1'!$T$25</definedName>
    <definedName name="fgh">[135]Sheet1!#REF!</definedName>
    <definedName name="FHE">[184]설계조건!$J$24</definedName>
    <definedName name="FHN">[184]설계조건!$D$24</definedName>
    <definedName name="Field00">#REF!</definedName>
    <definedName name="Field01">#REF!</definedName>
    <definedName name="Field02">#REF!</definedName>
    <definedName name="Field03">#REF!</definedName>
    <definedName name="Field04">#REF!</definedName>
    <definedName name="Field05">#REF!</definedName>
    <definedName name="Field06">#REF!</definedName>
    <definedName name="Field07">#REF!</definedName>
    <definedName name="Field08">#REF!</definedName>
    <definedName name="Field09">#REF!</definedName>
    <definedName name="Field10">#REF!</definedName>
    <definedName name="Field11">#REF!</definedName>
    <definedName name="Field12">#REF!</definedName>
    <definedName name="Field13">#REF!</definedName>
    <definedName name="Field14">#REF!</definedName>
    <definedName name="Fields">#REF!,#REF!,#REF!,#REF!,#REF!,#REF!,#REF!,#REF!,#REF!,#REF!</definedName>
    <definedName name="FIUX">#REF!</definedName>
    <definedName name="fk">[188]노임단가!$A$2:$A$105</definedName>
    <definedName name="flag">#REF!</definedName>
    <definedName name="fld00">#REF!</definedName>
    <definedName name="Fld000">#REF!</definedName>
    <definedName name="FLEXIBLE_JOINT">#REF!</definedName>
    <definedName name="FLEXIBLE32">#REF!</definedName>
    <definedName name="FLN">[184]설계조건!$D$23</definedName>
    <definedName name="FLUX">#REF!</definedName>
    <definedName name="FN">[135]Sheet1!#REF!</definedName>
    <definedName name="FOOT1">[94]설계조건!#REF!</definedName>
    <definedName name="FOOT2">[94]설계조건!#REF!</definedName>
    <definedName name="FOOT3">[94]설계조건!#REF!</definedName>
    <definedName name="FOUND_A">#REF!</definedName>
    <definedName name="FOUND_H">#REF!</definedName>
    <definedName name="Fpu">#REF!</definedName>
    <definedName name="Fpy">#REF!</definedName>
    <definedName name="FRTTREE">#REF!</definedName>
    <definedName name="FS">#REF!</definedName>
    <definedName name="fsdfswdrew">#REF!</definedName>
    <definedName name="fsg">'[190]1단계'!#REF!</definedName>
    <definedName name="FSWADJK">#REF!</definedName>
    <definedName name="fwer" localSheetId="11">BlankMacro1</definedName>
    <definedName name="fwer" localSheetId="10">BlankMacro1</definedName>
    <definedName name="fwer">BlankMacro1</definedName>
    <definedName name="FX">#REF!</definedName>
    <definedName name="FZ">#REF!</definedName>
    <definedName name="F이">#REF!</definedName>
    <definedName name="F일">#REF!</definedName>
    <definedName name="g" localSheetId="11">BlankMacro1</definedName>
    <definedName name="g" localSheetId="10">BlankMacro1</definedName>
    <definedName name="g">BlankMacro1</definedName>
    <definedName name="_102G">#REF!</definedName>
    <definedName name="G_m">#REF!</definedName>
    <definedName name="_103G_0Extr">#REF!</definedName>
    <definedName name="_104G_0Extract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edffdfd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[31]DATE!$C$24:$C$85</definedName>
    <definedName name="gfdesagfd">#REF!</definedName>
    <definedName name="gfeafdgfdsg">#REF!</definedName>
    <definedName name="gffdsgfds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hjk">[192]수로단위수량!#REF!</definedName>
    <definedName name="GG">#REF!</definedName>
    <definedName name="GGG">'[193]ABUT수량-A1'!$T$25</definedName>
    <definedName name="GGGG">#REF!</definedName>
    <definedName name="GGGHGH">BLO_1</definedName>
    <definedName name="GGV">[151]원형1호맨홀토공수량!#REF!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E" localSheetId="11">BlankMacro1</definedName>
    <definedName name="GHE" localSheetId="10">BlankMacro1</definedName>
    <definedName name="GHE">BlankMacro1</definedName>
    <definedName name="GHFJ">BLO_1</definedName>
    <definedName name="ghr" localSheetId="11">BlankMacro1</definedName>
    <definedName name="ghr" localSheetId="10">BlankMacro1</definedName>
    <definedName name="ghr">BlankMacro1</definedName>
    <definedName name="gigin">[94]설계조건!#REF!</definedName>
    <definedName name="GJDL">#REF!</definedName>
    <definedName name="gkdah">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R" localSheetId="11">BlankMacro1</definedName>
    <definedName name="GR" localSheetId="10">BlankMacro1</definedName>
    <definedName name="GR">BlankMacro1</definedName>
    <definedName name="grew" hidden="1">#REF!</definedName>
    <definedName name="GS">#REF!</definedName>
    <definedName name="GSBA">[195]설계조건!$I$40</definedName>
    <definedName name="gt">#REF!</definedName>
    <definedName name="GuidText">#REF!</definedName>
    <definedName name="GV">[161]원형1호맨홀토공수량!#REF!</definedName>
    <definedName name="GVV">[151]원형1호맨홀토공수량!#REF!</definedName>
    <definedName name="H">[135]Sheet1!$D$32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pile">#REF!</definedName>
    <definedName name="h_pile1e">[196]변화치수!$D$46</definedName>
    <definedName name="h_pile2e">[196]변화치수!$D$49</definedName>
    <definedName name="h_pileea">#REF!</definedName>
    <definedName name="h_water">'[197]3BL공동구 수량'!#REF!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[135]Sheet1!$D$33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[135]Sheet1!$D$34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C">[105]교각계산!#REF!</definedName>
    <definedName name="H3H">[135]Sheet1!$D$35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H">[135]Sheet1!$D$36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__H600000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F">#REF!</definedName>
    <definedName name="HAHJJ">'[126]ABUT수량-A1'!$T$25</definedName>
    <definedName name="han" hidden="1">#REF!</definedName>
    <definedName name="HB">#REF!</definedName>
    <definedName name="HBV">#REF!</definedName>
    <definedName name="HC">'[103]DATA 입력란'!$D$41</definedName>
    <definedName name="HCR">#REF!</definedName>
    <definedName name="HD">#REF!</definedName>
    <definedName name="HDDAFHA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RR" localSheetId="11">BlankMacro1</definedName>
    <definedName name="HDRR" localSheetId="10">BlankMacro1</definedName>
    <definedName name="HDRR">BlankMacro1</definedName>
    <definedName name="HDSVP">#REF!</definedName>
    <definedName name="HE">#REF!</definedName>
    <definedName name="HeadNo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mhg">[0]!hgmhg</definedName>
    <definedName name="HH">[135]Sheet1!#REF!</definedName>
    <definedName name="HHAF">#REF!</definedName>
    <definedName name="hhh">BLO_1</definedName>
    <definedName name="HHMF">#REF!</definedName>
    <definedName name="HJ" localSheetId="11">BlankMacro1</definedName>
    <definedName name="HJ" localSheetId="10">BlankMacro1</definedName>
    <definedName name="HJ">BlankMacro1</definedName>
    <definedName name="HL">'[103]DATA 입력란'!$D$40</definedName>
    <definedName name="HMAX">#N/A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OHOHO">#REF!</definedName>
    <definedName name="HORI">#REF!</definedName>
    <definedName name="HOT">'[130]-배수구조물공토공'!$A$1:$I$12</definedName>
    <definedName name="HP">#REF!</definedName>
    <definedName name="HPUMP">#REF!</definedName>
    <definedName name="hr" localSheetId="11">BlankMacro1</definedName>
    <definedName name="hr" localSheetId="10">BlankMacro1</definedName>
    <definedName name="hr">BlankMacro1</definedName>
    <definedName name="HRTT" localSheetId="11">BlankMacro1</definedName>
    <definedName name="HRTT" localSheetId="10">BlankMacro1</definedName>
    <definedName name="HRTT">BlankMacro1</definedName>
    <definedName name="HS">[135]Sheet1!#REF!</definedName>
    <definedName name="HSH">#REF!</definedName>
    <definedName name="__HSH1">#REF!</definedName>
    <definedName name="__HSH2">#REF!</definedName>
    <definedName name="HSO">[198]교각계산!$M$38</definedName>
    <definedName name="HSV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{"'활동원단위'!$A$22:$G$26"}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PathTemplate" hidden="1">"C:\USERS\JHW\Kwangju\Distribution-Analysis\HTMLTemp.htm"</definedName>
    <definedName name="HTML_Title" hidden="1">"WON"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">'[103]DATA 입력란'!$D$42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비용">#REF!</definedName>
    <definedName name="HW설치사1">#REF!</definedName>
    <definedName name="HW설치사2">#REF!</definedName>
    <definedName name="HW시험사1">#REF!</definedName>
    <definedName name="HW시험사2">#REF!</definedName>
    <definedName name="H모래180규격">[199]SORCE1!$N$18:$Y$32</definedName>
    <definedName name="H모래90규격">[199]SORCE1!$A$18:$L$32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i">#REF!</definedName>
    <definedName name="I_BEAM">#REF!</definedName>
    <definedName name="I_EA">#REF!</definedName>
    <definedName name="ID">'[200]Y-WORK'!$I$435:$I$891,'[200]Y-WORK'!$I$901:$I$929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호D13">#REF!</definedName>
    <definedName name="IIB호D16">#REF!</definedName>
    <definedName name="IIC호D13">#REF!</definedName>
    <definedName name="IIC호D16">#REF!</definedName>
    <definedName name="III">[151]원형1호맨홀토공수량!#REF!</definedName>
    <definedName name="IIIC호D13">#REF!</definedName>
    <definedName name="IIIC호D16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T">[151]원형1호맨홀토공수량!#REF!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K" localSheetId="11">BlankMacro1</definedName>
    <definedName name="IK" localSheetId="10">BlankMacro1</definedName>
    <definedName name="IK">BlankMacro1</definedName>
    <definedName name="IKJ" localSheetId="11">BlankMacro1</definedName>
    <definedName name="IKJ" localSheetId="10">BlankMacro1</definedName>
    <definedName name="IKJ">BlankMacro1</definedName>
    <definedName name="IKL" localSheetId="11">BlankMacro1</definedName>
    <definedName name="IKL" localSheetId="10">BlankMacro1</definedName>
    <definedName name="IKL">BlankMacro1</definedName>
    <definedName name="IL">#REF!</definedName>
    <definedName name="ilchu">#REF!</definedName>
    <definedName name="ILK" localSheetId="11">BlankMacro1</definedName>
    <definedName name="ILK" localSheetId="10">BlankMacro1</definedName>
    <definedName name="ILK">BlankMacro1</definedName>
    <definedName name="IMP">#REF!</definedName>
    <definedName name="Input1_ScrolA">#REF!</definedName>
    <definedName name="INTPUT">#REF!</definedName>
    <definedName name="INTPUTDATA">#REF!</definedName>
    <definedName name="ISO_정렬" localSheetId="11">[203]!ISO_정렬</definedName>
    <definedName name="ISO_정렬" localSheetId="10">[203]!ISO_정렬</definedName>
    <definedName name="ISO_정렬">[203]!ISO_정렬</definedName>
    <definedName name="IT">[161]원형1호맨홀토공수량!#REF!</definedName>
    <definedName name="ITNUM">#N/A</definedName>
    <definedName name="ITT">[151]원형1호맨홀토공수량!#REF!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V69350">#REF!</definedName>
    <definedName name="__IV70230">#REF!</definedName>
    <definedName name="__IV90230">#REF!</definedName>
    <definedName name="__iz1">#REF!</definedName>
    <definedName name="I호D13">[204]맨홀수량집계!$K$21</definedName>
    <definedName name="I호D16">[204]맨홀수량집계!$K$22</definedName>
    <definedName name="J">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ACK100TON">'[206]가시설(TYPE-A)'!#REF!</definedName>
    <definedName name="JACK50TON">[207]가시설수량!$AE$203</definedName>
    <definedName name="JG">#REF!</definedName>
    <definedName name="JH">[208]정부노임단가!$A$5:$F$215</definedName>
    <definedName name="jhj">#REF!</definedName>
    <definedName name="JIHO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>BLO_1</definedName>
    <definedName name="JJJJJJ" hidden="1">#REF!</definedName>
    <definedName name="JK" localSheetId="11">BlankMacro1</definedName>
    <definedName name="JK" localSheetId="10">BlankMacro1</definedName>
    <definedName name="JK">BlankMacro1</definedName>
    <definedName name="JMXM">'[210]ABUT수량-A1'!$T$25</definedName>
    <definedName name="JN">#REF!</definedName>
    <definedName name="JOINT">#REF!</definedName>
    <definedName name="Joint3">[211]입력DATA!#REF!</definedName>
    <definedName name="Joint4">[211]입력DATA!#REF!</definedName>
    <definedName name="JUI" localSheetId="11">BlankMacro1</definedName>
    <definedName name="JUI" localSheetId="10">BlankMacro1</definedName>
    <definedName name="JUI">BlankMacro1</definedName>
    <definedName name="JY" localSheetId="11">BlankMacro1</definedName>
    <definedName name="JY" localSheetId="10">BlankMacro1</definedName>
    <definedName name="JY">BlankMacro1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jz1">#REF!</definedName>
    <definedName name="k" hidden="1">'[18]8.PILE  (돌출)'!#REF!</definedName>
    <definedName name="K_PR">#REF!</definedName>
    <definedName name="KA">#REF!</definedName>
    <definedName name="KAE">#REF!</definedName>
    <definedName name="KAED">[195]안정계산!$Z$82</definedName>
    <definedName name="KANG1">#REF!</definedName>
    <definedName name="KANG2">#REF!</definedName>
    <definedName name="KAS">#REF!</definedName>
    <definedName name="kasp">#REF!</definedName>
    <definedName name="Ka일">#REF!</definedName>
    <definedName name="Ka투">#REF!</definedName>
    <definedName name="KB">'[213]3련 BOX'!#REF!</definedName>
    <definedName name="kbaesu">#REF!</definedName>
    <definedName name="kbang">#REF!</definedName>
    <definedName name="kconc1">#REF!</definedName>
    <definedName name="kconc2">#REF!</definedName>
    <definedName name="KD">#REF!</definedName>
    <definedName name="KDJ">#REF!</definedName>
    <definedName name="kdjf">#REF!</definedName>
    <definedName name="kdong">#REF!</definedName>
    <definedName name="KEA">#REF!</definedName>
    <definedName name="kepco">[216]내역!#REF!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KGC1351">[96]일위대가!$F$27</definedName>
    <definedName name="__KGC1352">[96]일위대가!$H$27</definedName>
    <definedName name="kger">#REF!</definedName>
    <definedName name="KH">#REF!</definedName>
    <definedName name="KH.1">'[213]3련 BOX'!#REF!</definedName>
    <definedName name="KI" localSheetId="11">BlankMacro1</definedName>
    <definedName name="KI" localSheetId="10">BlankMacro1</definedName>
    <definedName name="KI">BlankMacro1</definedName>
    <definedName name="KIM">#REF!</definedName>
    <definedName name="KIU" localSheetId="11">BlankMacro1</definedName>
    <definedName name="KIU" localSheetId="10">BlankMacro1</definedName>
    <definedName name="KIU">BlankMacro1</definedName>
    <definedName name="kjibsu">#REF!</definedName>
    <definedName name="kjun100">#REF!</definedName>
    <definedName name="kjun50">#REF!</definedName>
    <definedName name="kjunb">#REF!</definedName>
    <definedName name="KK">#REF!</definedName>
    <definedName name="KKK">'[217]ABUT수량-A1'!$T$25</definedName>
    <definedName name="kkmp">#REF!</definedName>
    <definedName name="KKP">#REF!</definedName>
    <definedName name="kkyu">#REF!</definedName>
    <definedName name="KL">'[213]3련 BOX'!#REF!</definedName>
    <definedName name="KMP">#REF!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tf" hidden="1">#REF!</definedName>
    <definedName name="kty" hidden="1">#REF!</definedName>
    <definedName name="KU" localSheetId="11">BlankMacro1</definedName>
    <definedName name="KU" localSheetId="10">BlankMacro1</definedName>
    <definedName name="KU">BlankMacro1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urs">[218]OZ049E!#REF!</definedName>
    <definedName name="Kurs__FF_DM">[218]OZ049E!#REF!</definedName>
    <definedName name="Kv">#REF!</definedName>
    <definedName name="__kz1">#REF!</definedName>
    <definedName name="L">[135]Sheet1!#REF!</definedName>
    <definedName name="L.P.G">#REF!</definedName>
    <definedName name="L_1">#REF!</definedName>
    <definedName name="l1_ea">#REF!</definedName>
    <definedName name="L1A1P">#REF!</definedName>
    <definedName name="l1a1t">#REF!</definedName>
    <definedName name="l1a2p">#REF!</definedName>
    <definedName name="l1a2t">#REF!</definedName>
    <definedName name="L1L">[135]Sheet1!$L$204</definedName>
    <definedName name="L2A1P">#REF!</definedName>
    <definedName name="l2a1t">#REF!</definedName>
    <definedName name="l2a2p">#REF!</definedName>
    <definedName name="l2a2t">#REF!</definedName>
    <definedName name="L2L">[135]Sheet1!$L$205</definedName>
    <definedName name="L3A1P">#REF!</definedName>
    <definedName name="l3a1t">#REF!</definedName>
    <definedName name="l3a2p">#REF!</definedName>
    <definedName name="l3a2t">#REF!</definedName>
    <definedName name="L3L">[135]Sheet1!$L$223</definedName>
    <definedName name="L4A1P">#REF!</definedName>
    <definedName name="l4a1t">#REF!</definedName>
    <definedName name="l4a2p">#REF!</definedName>
    <definedName name="l4a2t">#REF!</definedName>
    <definedName name="L4L">[135]Sheet1!$L$224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>[10]노임단가!$I$25</definedName>
    <definedName name="ladkjflaskjdfl" localSheetId="11">[0]!BlankMacro1</definedName>
    <definedName name="ladkjflaskjdfl" localSheetId="10">[0]!BlankMacro1</definedName>
    <definedName name="ladkjflaskjdfl">[0]!BlankMacro1</definedName>
    <definedName name="LAST">#REF!</definedName>
    <definedName name="LB">[174]말뚝지지력산정!$L$22</definedName>
    <definedName name="LC">#REF!</definedName>
    <definedName name="LF">#REF!</definedName>
    <definedName name="LH">#REF!</definedName>
    <definedName name="LH.4">#REF!</definedName>
    <definedName name="LH.7">#REF!</definedName>
    <definedName name="LI" localSheetId="11">BlankMacro1</definedName>
    <definedName name="LI" localSheetId="10">BlankMacro1</definedName>
    <definedName name="LI">BlankMacro1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istItem01">#REF!</definedName>
    <definedName name="ListItem02">#REF!</definedName>
    <definedName name="ListItem03">#REF!</definedName>
    <definedName name="ListItem04">#REF!</definedName>
    <definedName name="ListItem05">#REF!</definedName>
    <definedName name="ListItem06">#REF!</definedName>
    <definedName name="ListItem07">#REF!</definedName>
    <definedName name="ListItem08">#REF!</definedName>
    <definedName name="ListPrice범위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11">BlankMacro1</definedName>
    <definedName name="LK" localSheetId="10">BlankMacro1</definedName>
    <definedName name="LK">BlankMacro1</definedName>
    <definedName name="lkghl">[192]수로단위수량!#REF!</definedName>
    <definedName name="LKI" localSheetId="11">BlankMacro1</definedName>
    <definedName name="LKI" localSheetId="10">BlankMacro1</definedName>
    <definedName name="LKI">BlankMacro1</definedName>
    <definedName name="LKKLKL">BLO_1</definedName>
    <definedName name="LKTY">BLO_1</definedName>
    <definedName name="LKU" localSheetId="11">BlankMacro1</definedName>
    <definedName name="LKU" localSheetId="10">BlankMacro1</definedName>
    <definedName name="LKU">BlankMacro1</definedName>
    <definedName name="LL">#N/A</definedName>
    <definedName name="LLFE">#N/A</definedName>
    <definedName name="LLFO">#REF!</definedName>
    <definedName name="lll" localSheetId="11">[0]!BlankMacro1</definedName>
    <definedName name="lll" localSheetId="10">[0]!BlankMacro1</definedName>
    <definedName name="lll">[0]!BlankMacro1</definedName>
    <definedName name="LLLL">#REF!</definedName>
    <definedName name="LMO">#REF!</definedName>
    <definedName name="Lot">#REF!</definedName>
    <definedName name="LotNumbering">#REF!</definedName>
    <definedName name="LotTF">#REF!</definedName>
    <definedName name="LP" localSheetId="11">BlankMacro1</definedName>
    <definedName name="LP" localSheetId="10">BlankMacro1</definedName>
    <definedName name="LP">BlankMacro1</definedName>
    <definedName name="LP1A">'[99]부하(성남)'!#REF!</definedName>
    <definedName name="LP1B">[100]부하계산서!#REF!</definedName>
    <definedName name="LP3A">'[99]부하(성남)'!#REF!</definedName>
    <definedName name="LPB">'[99]부하(성남)'!#REF!</definedName>
    <definedName name="LPBA">[100]부하계산서!#REF!</definedName>
    <definedName name="LPI">#REF!</definedName>
    <definedName name="LPKA">[100]부하계산서!#REF!</definedName>
    <definedName name="LPKB">[100]부하계산서!#REF!</definedName>
    <definedName name="LPM">[100]부하계산서!#REF!</definedName>
    <definedName name="LPMA">[100]부하계산서!#REF!</definedName>
    <definedName name="LPO">[100]부하계산서!#REF!</definedName>
    <definedName name="LPOA">[100]부하계산서!#REF!</definedName>
    <definedName name="LS">#REF!</definedName>
    <definedName name="ls_ea">#REF!</definedName>
    <definedName name="LSH">#REF!</definedName>
    <definedName name="LV02A">[100]부하계산서!#REF!</definedName>
    <definedName name="LV02B">[100]부하계산서!#REF!</definedName>
    <definedName name="LV04A">[100]부하계산서!#REF!</definedName>
    <definedName name="LV04B">[100]부하계산서!#REF!</definedName>
    <definedName name="L서버">#REF!</definedName>
    <definedName name="L서버내용">#REF!</definedName>
    <definedName name="L서버번호">#REF!</definedName>
    <definedName name="L형">#REF!</definedName>
    <definedName name="L형측구" localSheetId="11">[221]!수식입력매크로</definedName>
    <definedName name="L형측구" localSheetId="10">[221]!수식입력매크로</definedName>
    <definedName name="L형측구">[221]!수식입력매크로</definedName>
    <definedName name="m" localSheetId="11">BlankMacro1</definedName>
    <definedName name="m" localSheetId="10">BlankMacro1</definedName>
    <definedName name="m">BlankMacro1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0">[222]!Macro10</definedName>
    <definedName name="Macro12">[222]!Macro12</definedName>
    <definedName name="Macro14">[222]!Macro14</definedName>
    <definedName name="Macro3" localSheetId="11">[224]!Macro3</definedName>
    <definedName name="Macro3" localSheetId="10">[224]!Macro3</definedName>
    <definedName name="Macro3">[224]!Macro3</definedName>
    <definedName name="Macro8">[222]!Macro8</definedName>
    <definedName name="Macro9">[222]!Macro9</definedName>
    <definedName name="MAIN_COM_소계">#REF!</definedName>
    <definedName name="MB" localSheetId="11">BlankMacro1</definedName>
    <definedName name="MB" localSheetId="10">BlankMacro1</definedName>
    <definedName name="MB">BlankMacro1</definedName>
    <definedName name="MB.1">#REF!</definedName>
    <definedName name="MB.2">#REF!</definedName>
    <definedName name="MC" localSheetId="11">BlankMacro1</definedName>
    <definedName name="MC" localSheetId="10">BlankMacro1</definedName>
    <definedName name="MC">BlankMacro1</definedName>
    <definedName name="Mc3Span">#REF!</definedName>
    <definedName name="MCB">#REF!</definedName>
    <definedName name="MCCEA">[100]부하계산서!#REF!</definedName>
    <definedName name="MCCEB">[100]부하계산서!#REF!</definedName>
    <definedName name="MCCF">[100]부하계산서!#REF!</definedName>
    <definedName name="MCCN">'[99]부하(성남)'!#REF!</definedName>
    <definedName name="MCCP">[100]부하계산서!#REF!</definedName>
    <definedName name="MCCS">[100]부하계산서!#REF!</definedName>
    <definedName name="MCH">#REF!</definedName>
    <definedName name="MCON">#REF!</definedName>
    <definedName name="MDL">[22]Sheet1!$A$1:$A$65536</definedName>
    <definedName name="MF" localSheetId="11">BlankMacro1</definedName>
    <definedName name="MF" localSheetId="10">BlankMacro1</definedName>
    <definedName name="MF">BlankMacro1</definedName>
    <definedName name="MG" localSheetId="11">BlankMacro1</definedName>
    <definedName name="MG" localSheetId="10">BlankMacro1</definedName>
    <definedName name="MG">BlankMacro1</definedName>
    <definedName name="MH" localSheetId="11">BlankMacro1</definedName>
    <definedName name="MH" localSheetId="10">BlankMacro1</definedName>
    <definedName name="MH">BlankMacro1</definedName>
    <definedName name="MID">#REF!</definedName>
    <definedName name="MJ" localSheetId="11">BlankMacro1</definedName>
    <definedName name="MJ" localSheetId="10">BlankMacro1</definedName>
    <definedName name="MJ">BlankMacro1</definedName>
    <definedName name="MK" localSheetId="11">BlankMacro1</definedName>
    <definedName name="MK" localSheetId="10">BlankMacro1</definedName>
    <definedName name="MK">BlankMacro1</definedName>
    <definedName name="MKJ" localSheetId="11">BlankMacro1</definedName>
    <definedName name="MKJ" localSheetId="10">BlankMacro1</definedName>
    <definedName name="MKJ">BlankMacro1</definedName>
    <definedName name="ML" localSheetId="11">BlankMacro1</definedName>
    <definedName name="ML" localSheetId="10">BlankMacro1</definedName>
    <definedName name="ML">BlankMacro1</definedName>
    <definedName name="MLSS">#REF!</definedName>
    <definedName name="MM">[151]원형1호맨홀토공수량!#REF!</definedName>
    <definedName name="MMJ" localSheetId="11">BlankMacro1</definedName>
    <definedName name="MMJ" localSheetId="10">BlankMacro1</definedName>
    <definedName name="MMJ">BlankMacro1</definedName>
    <definedName name="MMM">[151]원형1호맨홀토공수량!#REF!</definedName>
    <definedName name="MO">#REF!</definedName>
    <definedName name="MONEY">'[200]Y-WORK'!$F$21:$M$891,'[200]Y-WORK'!$F$901:$M$929</definedName>
    <definedName name="MOO">[226]우각부보강!#REF!</definedName>
    <definedName name="MOTOR">#REF!</definedName>
    <definedName name="MOTOR__농형_전폐">#REF!</definedName>
    <definedName name="MQ" localSheetId="11">BlankMacro1</definedName>
    <definedName name="MQ" localSheetId="10">BlankMacro1</definedName>
    <definedName name="MQ">BlankMacro1</definedName>
    <definedName name="MR" localSheetId="11">BlankMacro1</definedName>
    <definedName name="MR" localSheetId="10">BlankMacro1</definedName>
    <definedName name="MR">BlankMacro1</definedName>
    <definedName name="MRD">[105]교각계산!#REF!</definedName>
    <definedName name="MRL">[105]교각계산!#REF!</definedName>
    <definedName name="msb">[10]노임단가!$AH$23</definedName>
    <definedName name="msh">[10]노임단가!$AH$19</definedName>
    <definedName name="msm">[10]노임단가!$AH$21</definedName>
    <definedName name="MT">#REF!</definedName>
    <definedName name="MU">[105]교각계산!#REF!</definedName>
    <definedName name="MUO_REA">#REF!</definedName>
    <definedName name="MUO_TOE">#REF!</definedName>
    <definedName name="musu">'[227]수안보-MBR1'!$AN$247</definedName>
    <definedName name="MV" localSheetId="11">BlankMacro1</definedName>
    <definedName name="MV" localSheetId="10">BlankMacro1</definedName>
    <definedName name="MV">BlankMacro1</definedName>
    <definedName name="MW" localSheetId="11">BlankMacro1</definedName>
    <definedName name="MW" localSheetId="10">BlankMacro1</definedName>
    <definedName name="MW">BlankMacro1</definedName>
    <definedName name="MX">#REF!</definedName>
    <definedName name="MYB.1">#REF!</definedName>
    <definedName name="MYB.2">#REF!</definedName>
    <definedName name="Mybutton">[0]!MYH</definedName>
    <definedName name="MYH">#REF!</definedName>
    <definedName name="MZ">#REF!</definedName>
    <definedName name="__mz1">#REF!</definedName>
    <definedName name="M당무게">[31]DATE!$E$24:$E$85</definedName>
    <definedName name="n" localSheetId="11">BlankMacro1</definedName>
    <definedName name="n" localSheetId="10">BlankMacro1</definedName>
    <definedName name="n">BlankMacro1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M">#REF!</definedName>
    <definedName name="NBV" localSheetId="11">BlankMacro1</definedName>
    <definedName name="NBV" localSheetId="10">BlankMacro1</definedName>
    <definedName name="NBV">BlankMacro1</definedName>
    <definedName name="NCV" localSheetId="11">BlankMacro1</definedName>
    <definedName name="NCV" localSheetId="10">BlankMacro1</definedName>
    <definedName name="NCV">BlankMacro1</definedName>
    <definedName name="NDO">#REF!</definedName>
    <definedName name="NEW">#REF!</definedName>
    <definedName name="NFB">#REF!</definedName>
    <definedName name="NFG" localSheetId="11">BlankMacro1</definedName>
    <definedName name="NFG" localSheetId="10">BlankMacro1</definedName>
    <definedName name="NFG">BlankMacro1</definedName>
    <definedName name="NFGH" localSheetId="11">BlankMacro1</definedName>
    <definedName name="NFGH" localSheetId="10">BlankMacro1</definedName>
    <definedName name="NFGH">BlankMacro1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I">[229]노임!$A$1:$B$65536</definedName>
    <definedName name="NKL" localSheetId="11">BlankMacro1</definedName>
    <definedName name="NKL" localSheetId="10">BlankMacro1</definedName>
    <definedName name="NKL">BlankMacro1</definedName>
    <definedName name="NN">[151]원형1호맨홀토공수량!#REF!</definedName>
    <definedName name="NNN">#REF!</definedName>
    <definedName name="NNNN">'[230]ABUT수량-A1'!$T$25</definedName>
    <definedName name="NO">#REF!</definedName>
    <definedName name="NOIM">[229]노임!$A$1:$B$17</definedName>
    <definedName name="NOMU">#REF!</definedName>
    <definedName name="NON">#REF!</definedName>
    <definedName name="NOT">#REF!</definedName>
    <definedName name="NOTCH">#REF!</definedName>
    <definedName name="NP">#REF!</definedName>
    <definedName name="__NP1">#REF!</definedName>
    <definedName name="__NP2">#REF!</definedName>
    <definedName name="NPI">#REF!</definedName>
    <definedName name="NPZ">#REF!</definedName>
    <definedName name="NR" localSheetId="11">BlankMacro1</definedName>
    <definedName name="NR" localSheetId="10">BlankMacro1</definedName>
    <definedName name="NR">BlankMacro1</definedName>
    <definedName name="NSFNAF">'[126]ABUT수량-A1'!$T$25</definedName>
    <definedName name="NSH">#REF!</definedName>
    <definedName name="__NSH1">#REF!</definedName>
    <definedName name="__NSH2">#REF!</definedName>
    <definedName name="NSO">#REF!</definedName>
    <definedName name="NSSJ">#REF!</definedName>
    <definedName name="NT" localSheetId="11">BlankMacro1</definedName>
    <definedName name="NT" localSheetId="10">BlankMacro1</definedName>
    <definedName name="NT">BlankMacro1</definedName>
    <definedName name="NTFT" localSheetId="11">BlankMacro1</definedName>
    <definedName name="NTFT" localSheetId="10">BlankMacro1</definedName>
    <definedName name="NTFT">BlankMacro1</definedName>
    <definedName name="NUMBER">#REF!</definedName>
    <definedName name="NY" localSheetId="11">BlankMacro1</definedName>
    <definedName name="NY" localSheetId="10">BlankMacro1</definedName>
    <definedName name="NY">BlankMacro1</definedName>
    <definedName name="__nz1">#REF!</definedName>
    <definedName name="n이">#REF!</definedName>
    <definedName name="n이_1">#REF!</definedName>
    <definedName name="n이_2">#REF!</definedName>
    <definedName name="n일">#REF!</definedName>
    <definedName name="o" localSheetId="11">BlankMacro1</definedName>
    <definedName name="o" localSheetId="10">BlankMacro1</definedName>
    <definedName name="o">BlankMacro1</definedName>
    <definedName name="o_m">#REF!</definedName>
    <definedName name="OI" localSheetId="11">BlankMacro1</definedName>
    <definedName name="OI" localSheetId="10">BlankMacro1</definedName>
    <definedName name="OI">BlankMacro1</definedName>
    <definedName name="OIU" localSheetId="11">BlankMacro1</definedName>
    <definedName name="OIU" localSheetId="10">BlankMacro1</definedName>
    <definedName name="OIU">BlankMacro1</definedName>
    <definedName name="OK" localSheetId="11">BlankMacro1</definedName>
    <definedName name="OK" localSheetId="10">BlankMacro1</definedName>
    <definedName name="OK">BlankMacro1</definedName>
    <definedName name="OL" localSheetId="11">BlankMacro1</definedName>
    <definedName name="OL" localSheetId="10">BlankMacro1</definedName>
    <definedName name="OL">BlankMacro1</definedName>
    <definedName name="OO">[151]원형1호맨홀토공수량!#REF!</definedName>
    <definedName name="ooo" hidden="1">'[23]6PILE  (돌출)'!#REF!</definedName>
    <definedName name="oooo">'[28]ABUT수량-A1'!$T$25</definedName>
    <definedName name="OP">#REF!</definedName>
    <definedName name="OPENVIEW">#REF!</definedName>
    <definedName name="OPIU">BLO_1</definedName>
    <definedName name="OUTPUT">#REF!</definedName>
    <definedName name="OV">#REF!</definedName>
    <definedName name="p" localSheetId="11">BlankMacro1</definedName>
    <definedName name="p" localSheetId="10">BlankMacro1</definedName>
    <definedName name="p">BlankMacro1</definedName>
    <definedName name="P.E관">#REF!</definedName>
    <definedName name="P.V.C_PIPE_Φ150">'[221]000000'!$E$19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_m">#REF!</definedName>
    <definedName name="_105p1_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O">[105]교각계산!#REF!</definedName>
    <definedName name="PCSW댓수">#REF!</definedName>
    <definedName name="PCSW비용">#REF!</definedName>
    <definedName name="PC대여비">#REF!</definedName>
    <definedName name="PD">#REF!</definedName>
    <definedName name="PE" localSheetId="11">BlankMacro1</definedName>
    <definedName name="PE" localSheetId="10">BlankMacro1</definedName>
    <definedName name="PE">BlankMacro1</definedName>
    <definedName name="PE100C">[162]단가!#REF!</definedName>
    <definedName name="PE16C">[162]단가!#REF!</definedName>
    <definedName name="PE22C">[162]단가!#REF!</definedName>
    <definedName name="PE28C">[162]단가!#REF!</definedName>
    <definedName name="PE36C">[162]단가!#REF!</definedName>
    <definedName name="PE42C">[162]단가!#REF!</definedName>
    <definedName name="PE54C">[162]단가!#REF!</definedName>
    <definedName name="PEA">#REF!</definedName>
    <definedName name="PERHKS" localSheetId="11">BlankMacro1</definedName>
    <definedName name="PERHKS" localSheetId="10">BlankMacro1</definedName>
    <definedName name="PERHKS">BlankMacro1</definedName>
    <definedName name="PersonSelectionRange">#REF!</definedName>
    <definedName name="PE관보호공">#REF!</definedName>
    <definedName name="PF">#REF!</definedName>
    <definedName name="PFD">#REF!</definedName>
    <definedName name="PG" localSheetId="11">BlankMacro1</definedName>
    <definedName name="PG" localSheetId="10">BlankMacro1</definedName>
    <definedName name="PG">BlankMacro1</definedName>
    <definedName name="PH">#REF!</definedName>
    <definedName name="__PH1">#REF!</definedName>
    <definedName name="__PH2">#REF!</definedName>
    <definedName name="__PH3">#REF!</definedName>
    <definedName name="PHG">#REF!</definedName>
    <definedName name="PI" localSheetId="11">BlankMacro1</definedName>
    <definedName name="PI" localSheetId="10">BlankMacro1</definedName>
    <definedName name="PI">BlankMacro1</definedName>
    <definedName name="pi_e">#REF!</definedName>
    <definedName name="pi_ea">#REF!</definedName>
    <definedName name="PIB">[195]단면검토!$K$4</definedName>
    <definedName name="PIBA">[195]설계조건!$I$41</definedName>
    <definedName name="piece">#REF!</definedName>
    <definedName name="pile_s">[174]말뚝지지력산정!$F$116</definedName>
    <definedName name="PILE규격">#REF!</definedName>
    <definedName name="pile길이">#REF!</definedName>
    <definedName name="PIPE">[76]수로단위수량!#REF!</definedName>
    <definedName name="PIS">[195]단면검토!$AA$4</definedName>
    <definedName name="PJ">#REF!</definedName>
    <definedName name="PK">#REF!</definedName>
    <definedName name="PL">[135]Sheet1!#REF!</definedName>
    <definedName name="Plotter댓수">#REF!</definedName>
    <definedName name="Plotter비용">#REF!</definedName>
    <definedName name="PM">#REF!</definedName>
    <definedName name="PN">[135]Sheet1!#REF!</definedName>
    <definedName name="PNLW10">[100]부하계산서!#REF!</definedName>
    <definedName name="PNLW8">[100]부하계산서!#REF!</definedName>
    <definedName name="PO" localSheetId="11">BlankMacro1</definedName>
    <definedName name="PO" localSheetId="10">BlankMacro1</definedName>
    <definedName name="PO">BlankMacro1</definedName>
    <definedName name="POT_BEARING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Q">[105]교각계산!#REF!</definedName>
    <definedName name="PR">#REF!</definedName>
    <definedName name="PRC">#REF!</definedName>
    <definedName name="prin">#REF!</definedName>
    <definedName name="PRINT">#REF!</definedName>
    <definedName name="_xlnm.Print_Area" localSheetId="5">DB_산출근거!$A$1:$N$473</definedName>
    <definedName name="_xlnm.Print_Area" localSheetId="1">갑지!$A$1:$K$15</definedName>
    <definedName name="_xlnm.Print_Area" localSheetId="7">기계비및관련소프트웨어!$A$1:$H$26</definedName>
    <definedName name="_xlnm.Print_Area" localSheetId="4">기준점_산출근거!$A$1:$T$106</definedName>
    <definedName name="_xlnm.Print_Area" localSheetId="6">노임단가!$A$1:$H$38</definedName>
    <definedName name="_xlnm.Print_Area" localSheetId="0">설계제원!$A$1:$H$36</definedName>
    <definedName name="_xlnm.Print_Area" localSheetId="14">'성과심사비(지하시설물)'!$A$1:$J$31</definedName>
    <definedName name="_xlnm.Print_Area" localSheetId="15">'성과심사비(출장여비)'!$A$1:$K$38</definedName>
    <definedName name="_xlnm.Print_Area" localSheetId="2">'총괄(원본)'!$A$1:$M$34</definedName>
    <definedName name="_xlnm.Print_Area">#REF!</definedName>
    <definedName name="Print_Area_MI">#REF!</definedName>
    <definedName name="PRINT_AREA_MI1">#REF!</definedName>
    <definedName name="PRINT_TILIES">#REF!,#REF!,#REF!,#REF!,#REF!</definedName>
    <definedName name="PRINT_TILLES">[237]우수!$A$1:$IV$3,[237]우수!$A$1:$D$65536</definedName>
    <definedName name="print_titiles">#REF!</definedName>
    <definedName name="print_title">#REF!</definedName>
    <definedName name="_xlnm.Print_Titles" localSheetId="5">DB_산출근거!$1:$3</definedName>
    <definedName name="_xlnm.Print_Titles" localSheetId="8">기계경비!$1:$2</definedName>
    <definedName name="_xlnm.Print_Titles" localSheetId="4">기준점_산출근거!$1:$3</definedName>
    <definedName name="_xlnm.Print_Titles" localSheetId="3">일위대가!$1:$5</definedName>
    <definedName name="_xlnm.Print_Titles" localSheetId="2">'총괄(원본)'!$1:$5</definedName>
    <definedName name="_xlnm.Print_Titles">#REF!</definedName>
    <definedName name="Print_Titles_MI">#REF!</definedName>
    <definedName name="print_titls">#REF!</definedName>
    <definedName name="print_tltes">#REF!</definedName>
    <definedName name="Printed_Titles">#REF!</definedName>
    <definedName name="PRO">#REF!</definedName>
    <definedName name="product">#REF!</definedName>
    <definedName name="Projects">#REF!</definedName>
    <definedName name="PS">#REF!</definedName>
    <definedName name="psb">[10]노임단가!$AL$23</definedName>
    <definedName name="psh">[10]노임단가!$AL$19</definedName>
    <definedName name="psm">[10]노임단가!$AL$21</definedName>
    <definedName name="PSS">#REF!</definedName>
    <definedName name="PT">[135]Sheet1!#REF!</definedName>
    <definedName name="PTT">#REF!</definedName>
    <definedName name="PU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__PVC100">#REF!</definedName>
    <definedName name="__PVC125">#REF!</definedName>
    <definedName name="__PVC150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WP">#REF!</definedName>
    <definedName name="PWS">[198]교각계산!$G$108</definedName>
    <definedName name="PWW">#REF!</definedName>
    <definedName name="PYUUYF">BLO_1</definedName>
    <definedName name="q" localSheetId="11">BlankMacro1</definedName>
    <definedName name="q" localSheetId="13">BlankMacro1</definedName>
    <definedName name="q" localSheetId="12">BlankMacro1</definedName>
    <definedName name="q" localSheetId="10">BlankMacro1</definedName>
    <definedName name="q">BlankMacro1</definedName>
    <definedName name="Q0" localSheetId="11">BlankMacro1</definedName>
    <definedName name="Q0" localSheetId="10">BlankMacro1</definedName>
    <definedName name="Q0">BlankMacro1</definedName>
    <definedName name="_106Q1_" localSheetId="11">BlankMacro1</definedName>
    <definedName name="_107Q1_" localSheetId="10">BlankMacro1</definedName>
    <definedName name="_108Q1_">BlankMacro1</definedName>
    <definedName name="_109Q2_" localSheetId="11">BlankMacro1</definedName>
    <definedName name="_110Q2_" localSheetId="10">BlankMacro1</definedName>
    <definedName name="_111Q2_">BlankMacro1</definedName>
    <definedName name="_112Q3_" localSheetId="11">BlankMacro1</definedName>
    <definedName name="_113Q3_" localSheetId="10">BlankMacro1</definedName>
    <definedName name="_114Q3_">BlankMacro1</definedName>
    <definedName name="q3r" localSheetId="11">BlankMacro1</definedName>
    <definedName name="q3r" localSheetId="10">BlankMacro1</definedName>
    <definedName name="q3r">BlankMacro1</definedName>
    <definedName name="Q3WEE" hidden="1">{#N/A,#N/A,FALSE,"조골재"}</definedName>
    <definedName name="_115Q4_" localSheetId="11">BlankMacro1</definedName>
    <definedName name="_116Q4_" localSheetId="10">BlankMacro1</definedName>
    <definedName name="_117Q4_">BlankMacro1</definedName>
    <definedName name="_118Q5_" localSheetId="11">BlankMacro1</definedName>
    <definedName name="_119Q5_" localSheetId="10">BlankMacro1</definedName>
    <definedName name="_120Q5_">BlankMacro1</definedName>
    <definedName name="_121Q6_" localSheetId="11">BlankMacro1</definedName>
    <definedName name="_122Q6_" localSheetId="10">BlankMacro1</definedName>
    <definedName name="_123Q6_">BlankMacro1</definedName>
    <definedName name="_124Q7_" localSheetId="11">BlankMacro1</definedName>
    <definedName name="_125Q7_" localSheetId="10">BlankMacro1</definedName>
    <definedName name="_126Q7_">BlankMacro1</definedName>
    <definedName name="_127Q8_" localSheetId="11">BlankMacro1</definedName>
    <definedName name="_128Q8_" localSheetId="10">BlankMacro1</definedName>
    <definedName name="_129Q8_">BlankMacro1</definedName>
    <definedName name="_130Q9_" localSheetId="11">BlankMacro1</definedName>
    <definedName name="_131Q9_" localSheetId="10">BlankMacro1</definedName>
    <definedName name="_132Q9_">BlankMacro1</definedName>
    <definedName name="QA">#REF!</definedName>
    <definedName name="QAE">#REF!</definedName>
    <definedName name="QAQA">'[193]ABUT수량-A1'!$T$25</definedName>
    <definedName name="QAWE" localSheetId="11">BlankMacro1</definedName>
    <definedName name="QAWE" localSheetId="10">BlankMacro1</definedName>
    <definedName name="QAWE">BlankMacro1</definedName>
    <definedName name="qaz">[135]Sheet1!#REF!</definedName>
    <definedName name="qe">#REF!</definedName>
    <definedName name="Qe앨">#REF!</definedName>
    <definedName name="QHN">#REF!</definedName>
    <definedName name="qi">[94]설계조건!#REF!</definedName>
    <definedName name="QKQH">'[130]횡배수관재료-'!$A$1:$J$23</definedName>
    <definedName name="QL">[195]설계조건!$Y$40</definedName>
    <definedName name="qor" hidden="1">#REF!</definedName>
    <definedName name="qq">#REF!</definedName>
    <definedName name="qqaa">'[28]ABUT수량-A1'!$T$25</definedName>
    <definedName name="qqq">[135]Sheet1!#REF!</definedName>
    <definedName name="QQQQ">[0]!QQQQ</definedName>
    <definedName name="qqqqq">#REF!</definedName>
    <definedName name="qqqqqqqqqqqq">#REF!</definedName>
    <definedName name="QQQQQQQQQQQQQQ">'[240]ABUT수량-A1'!$T$25</definedName>
    <definedName name="qqqqqqqqqqqqqqqqqqqqqq">#REF!</definedName>
    <definedName name="QTY">#N/A</definedName>
    <definedName name="qu">#REF!</definedName>
    <definedName name="qw">[241]노임단가!$F$39</definedName>
    <definedName name="qwe">[135]Sheet1!#REF!</definedName>
    <definedName name="QWQW">'[193]ABUT수량-A1'!$T$25</definedName>
    <definedName name="QWT">'[213]3련 BOX'!#REF!</definedName>
    <definedName name="q디">#REF!</definedName>
    <definedName name="q앨">#REF!</definedName>
    <definedName name="R_">#N/A</definedName>
    <definedName name="RACK">#REF!</definedName>
    <definedName name="rcon">#REF!</definedName>
    <definedName name="RD">#REF!</definedName>
    <definedName name="__RD1">#REF!</definedName>
    <definedName name="__RD2">#REF!</definedName>
    <definedName name="__RD3">#REF!</definedName>
    <definedName name="__RD4">[105]교각계산!#REF!</definedName>
    <definedName name="__RD5">[198]교각계산!$K$86</definedName>
    <definedName name="__RD6">[105]교각계산!#REF!</definedName>
    <definedName name="__rd7">[105]교각계산!#REF!</definedName>
    <definedName name="__RD8">[105]교각계산!#REF!</definedName>
    <definedName name="__RD9">[105]교각계산!#REF!</definedName>
    <definedName name="RE">[31]DATE!$E$24:$E$85</definedName>
    <definedName name="RecordCount">#REF!</definedName>
    <definedName name="_xlnm.Recorder">#REF!</definedName>
    <definedName name="ref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W" localSheetId="11">BlankMacro1</definedName>
    <definedName name="REW" localSheetId="10">BlankMacro1</definedName>
    <definedName name="REW">BlankMacro1</definedName>
    <definedName name="rfv">[135]Sheet1!#REF!</definedName>
    <definedName name="rfwfwfd">[244]설계예산서!#REF!</definedName>
    <definedName name="RFYIFIOYGOPIO" hidden="1">#REF!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K">[245]위치조서!$J$8</definedName>
    <definedName name="RKFL">#REF!</definedName>
    <definedName name="rkstjs">#N/A</definedName>
    <definedName name="RL">#REF!</definedName>
    <definedName name="__RL1">#REF!</definedName>
    <definedName name="RL1D">[105]교각계산!#REF!</definedName>
    <definedName name="__RL2">#REF!</definedName>
    <definedName name="RL2D">[105]교각계산!#REF!</definedName>
    <definedName name="__RL3">#REF!</definedName>
    <definedName name="RL3D">[105]교각계산!#REF!</definedName>
    <definedName name="__RL4">[105]교각계산!#REF!</definedName>
    <definedName name="RL4D">[105]교각계산!#REF!</definedName>
    <definedName name="__RL5">[105]교각계산!#REF!</definedName>
    <definedName name="RL5D">[198]교각계산!$K$98</definedName>
    <definedName name="__RL6">[105]교각계산!#REF!</definedName>
    <definedName name="RL6D">[105]교각계산!#REF!</definedName>
    <definedName name="__RL7">[105]교각계산!#REF!</definedName>
    <definedName name="RL7D">[105]교각계산!#REF!</definedName>
    <definedName name="RLD">[105]교각계산!#REF!</definedName>
    <definedName name="Rl이">#REF!</definedName>
    <definedName name="Rl일">#REF!</definedName>
    <definedName name="RNG">[22]Sheet1!$A$1:$D$65536</definedName>
    <definedName name="ro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p">#REF!</definedName>
    <definedName name="RPE">#REF!</definedName>
    <definedName name="RR">#REF!</definedName>
    <definedName name="rrr" localSheetId="11">BlankMacro1</definedName>
    <definedName name="rrr" localSheetId="13">BlankMacro1</definedName>
    <definedName name="rrr" localSheetId="12">BlankMacro1</definedName>
    <definedName name="rrr" localSheetId="10">BlankMacro1</definedName>
    <definedName name="rrr">BlankMacro1</definedName>
    <definedName name="rrrr" localSheetId="11">BlankMacro1</definedName>
    <definedName name="rrrr" localSheetId="13">BlankMacro1</definedName>
    <definedName name="rrrr" localSheetId="12">BlankMacro1</definedName>
    <definedName name="rrrr" localSheetId="10">BlankMacro1</definedName>
    <definedName name="rrrr">BlankMacro1</definedName>
    <definedName name="RS" localSheetId="11">BlankMacro1</definedName>
    <definedName name="RS" localSheetId="10">BlankMacro1</definedName>
    <definedName name="RS">BlankMacro1</definedName>
    <definedName name="rtt">#REF!</definedName>
    <definedName name="rty">[135]Sheet1!#REF!</definedName>
    <definedName name="RWE" localSheetId="11">BlankMacro1</definedName>
    <definedName name="RWE" localSheetId="10">BlankMacro1</definedName>
    <definedName name="RWE">BlankMacro1</definedName>
    <definedName name="s">#REF!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2L">[135]Sheet1!$L$222</definedName>
    <definedName name="SA" localSheetId="11">BlankMacro1</definedName>
    <definedName name="SA" localSheetId="10">BlankMacro1</definedName>
    <definedName name="SA">BlankMacro1</definedName>
    <definedName name="sab">[10]노임단가!$Z$33</definedName>
    <definedName name="SADE">#REF!</definedName>
    <definedName name="SADF" localSheetId="11">BlankMacro1</definedName>
    <definedName name="SADF" localSheetId="10">BlankMacro1</definedName>
    <definedName name="SADF">BlankMacro1</definedName>
    <definedName name="sae" localSheetId="11">BlankMacro1</definedName>
    <definedName name="sae" localSheetId="10">BlankMacro1</definedName>
    <definedName name="sae">BlankMacro1</definedName>
    <definedName name="sah">[10]노임단가!$Z$29</definedName>
    <definedName name="SALI">#REF!</definedName>
    <definedName name="sam">[10]노임단가!$Z$31</definedName>
    <definedName name="sas">[10]노임단가!$Z$27</definedName>
    <definedName name="SASL">'[213]3련 BOX'!#REF!</definedName>
    <definedName name="__SBB1">[135]Sheet1!$H$204</definedName>
    <definedName name="__SBB2">[135]Sheet1!$H$205</definedName>
    <definedName name="__SBB3">[135]Sheet1!$H$223</definedName>
    <definedName name="__SBB4">[135]Sheet1!$H$224</definedName>
    <definedName name="__SBB5">[135]Sheet1!$H$208</definedName>
    <definedName name="SCK">#REF!</definedName>
    <definedName name="sd">#REF!</definedName>
    <definedName name="SDAGG" localSheetId="11">BlankMacro1</definedName>
    <definedName name="SDAGG" localSheetId="10">BlankMacro1</definedName>
    <definedName name="SDAGG">BlankMacro1</definedName>
    <definedName name="sdakfj">#REF!</definedName>
    <definedName name="SDCFG\" hidden="1">{#N/A,#N/A,FALSE,"운반시간"}</definedName>
    <definedName name="SDD" localSheetId="11">BlankMacro1</definedName>
    <definedName name="SDD" localSheetId="10">BlankMacro1</definedName>
    <definedName name="SDD">BlankMacro1</definedName>
    <definedName name="SDDG" localSheetId="11">BlankMacro1</definedName>
    <definedName name="SDDG" localSheetId="10">BlankMacro1</definedName>
    <definedName name="SDDG">BlankMacro1</definedName>
    <definedName name="sde" localSheetId="11">BlankMacro1</definedName>
    <definedName name="sde" localSheetId="10">BlankMacro1</definedName>
    <definedName name="sde">BlankMacro1</definedName>
    <definedName name="SDF" hidden="1">{#N/A,#N/A,FALSE,"혼합골재"}</definedName>
    <definedName name="sdfa" localSheetId="11">BlankMacro1</definedName>
    <definedName name="sdfa" localSheetId="10">BlankMacro1</definedName>
    <definedName name="sdfa">BlankMacro1</definedName>
    <definedName name="SDFF" localSheetId="11">BlankMacro1</definedName>
    <definedName name="SDFF" localSheetId="10">BlankMacro1</definedName>
    <definedName name="SDFF">BlankMacro1</definedName>
    <definedName name="sdfg">'[28]ABUT수량-A1'!$T$25</definedName>
    <definedName name="sdfhh">[166]총괄!#REF!</definedName>
    <definedName name="sdfhtrw">[166]총괄!#REF!</definedName>
    <definedName name="sdfjk">#REF!</definedName>
    <definedName name="sdg" hidden="1">#REF!</definedName>
    <definedName name="sdgdsa" localSheetId="11">BlankMacro1</definedName>
    <definedName name="sdgdsa" localSheetId="10">BlankMacro1</definedName>
    <definedName name="sdgdsa">BlankMacro1</definedName>
    <definedName name="sdjfkl">#REF!</definedName>
    <definedName name="SDS" hidden="1">{#N/A,#N/A,FALSE,"2~8번"}</definedName>
    <definedName name="SDX" localSheetId="11">BlankMacro1</definedName>
    <definedName name="SDX" localSheetId="10">BlankMacro1</definedName>
    <definedName name="SDX">BlankMacro1</definedName>
    <definedName name="SE" localSheetId="11">BlankMacro1</definedName>
    <definedName name="SE" localSheetId="10">BlankMacro1</definedName>
    <definedName name="SE">BlankMacro1</definedName>
    <definedName name="SelfInfo01">#REF!</definedName>
    <definedName name="SelfInfo02">#REF!</definedName>
    <definedName name="SelfInfo03">#REF!</definedName>
    <definedName name="SelfInfo04">#REF!</definedName>
    <definedName name="SelfInfo05">#REF!</definedName>
    <definedName name="SelfInfo06">#REF!</definedName>
    <definedName name="SelfInfo07">#REF!</definedName>
    <definedName name="SelfInfo08">#REF!</definedName>
    <definedName name="SEP" hidden="1">{#N/A,#N/A,TRUE,"단가표지"}</definedName>
    <definedName name="SER" localSheetId="11">BlankMacro1</definedName>
    <definedName name="SER" localSheetId="10">BlankMacro1</definedName>
    <definedName name="SER">BlankMacro1</definedName>
    <definedName name="SERVER">#REF!</definedName>
    <definedName name="ses" localSheetId="11">BlankMacro1</definedName>
    <definedName name="ses" localSheetId="10">BlankMacro1</definedName>
    <definedName name="ses">BlankMacro1</definedName>
    <definedName name="SET" localSheetId="11">BlankMacro1</definedName>
    <definedName name="SET" localSheetId="10">BlankMacro1</definedName>
    <definedName name="SET">BlankMacro1</definedName>
    <definedName name="SEW" localSheetId="11">BlankMacro1</definedName>
    <definedName name="SEW" localSheetId="10">BlankMacro1</definedName>
    <definedName name="SEW">BlankMacro1</definedName>
    <definedName name="Sex">#REF!</definedName>
    <definedName name="SEZ" localSheetId="11">BlankMacro1</definedName>
    <definedName name="SEZ" localSheetId="10">BlankMacro1</definedName>
    <definedName name="SEZ">BlankMacro1</definedName>
    <definedName name="sf" localSheetId="11">BlankMacro1</definedName>
    <definedName name="sf" localSheetId="10">BlankMacro1</definedName>
    <definedName name="sf">BlankMacro1</definedName>
    <definedName name="SFDG" localSheetId="11">BlankMacro1</definedName>
    <definedName name="SFDG" localSheetId="10">BlankMacro1</definedName>
    <definedName name="SFDG">BlankMacro1</definedName>
    <definedName name="SFDGHG" localSheetId="11">BlankMacro1</definedName>
    <definedName name="SFDGHG" localSheetId="10">BlankMacro1</definedName>
    <definedName name="SFDGHG">BlankMacro1</definedName>
    <definedName name="SFFFFFWE" localSheetId="11">BlankMacro1</definedName>
    <definedName name="SFFFFFWE" localSheetId="10">BlankMacro1</definedName>
    <definedName name="SFFFFFWE">BlankMacro1</definedName>
    <definedName name="SFG" localSheetId="11">BlankMacro1</definedName>
    <definedName name="SFG" localSheetId="10">BlankMacro1</definedName>
    <definedName name="SFG">BlankMacro1</definedName>
    <definedName name="sfgsgsh">[166]총괄!#REF!</definedName>
    <definedName name="SFR">[19]심사계산!$D$88</definedName>
    <definedName name="SFW" localSheetId="11">BlankMacro1</definedName>
    <definedName name="SFW" localSheetId="10">BlankMacro1</definedName>
    <definedName name="SFW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gge" localSheetId="11">BlankMacro1</definedName>
    <definedName name="sgge" localSheetId="10">BlankMacro1</definedName>
    <definedName name="sgge">BlankMacro1</definedName>
    <definedName name="shd">[247]노임단가!$A$2:$A$105</definedName>
    <definedName name="SHE">#REF!</definedName>
    <definedName name="sheet" hidden="1">{#N/A,#N/A,TRUE,"골재소요량";#N/A,#N/A,FALSE,"골재소요량"}</definedName>
    <definedName name="sheet2">#REF!</definedName>
    <definedName name="sheetName">#REF!</definedName>
    <definedName name="sheetNo">#REF!</definedName>
    <definedName name="SheetNumber">#REF!</definedName>
    <definedName name="__SHH1">[135]Sheet1!$D$205</definedName>
    <definedName name="__SHH2">[135]Sheet1!$D$223</definedName>
    <definedName name="__SHH3">[135]Sheet1!$D$224</definedName>
    <definedName name="SHORT_FORM_PRINTOUT">#REF!</definedName>
    <definedName name="SHT">[135]Sheet1!$D$204</definedName>
    <definedName name="SIDE">#REF!</definedName>
    <definedName name="sido">#REF!</definedName>
    <definedName name="SIGCK1">[195]설계조건!$I$64</definedName>
    <definedName name="SIGY1">[195]설계조건!$M$64</definedName>
    <definedName name="sinchook">#REF!</definedName>
    <definedName name="SIZE">#REF!</definedName>
    <definedName name="SIZE1">#REF!</definedName>
    <definedName name="SK">#REF!</definedName>
    <definedName name="skadjf">#REF!</definedName>
    <definedName name="SKD">'[130]계산서(직선부)'!$A$1:$J$23</definedName>
    <definedName name="SKE">#REF!</definedName>
    <definedName name="SKEW">#REF!</definedName>
    <definedName name="SKEW1">#REF!</definedName>
    <definedName name="skew2">#REF!</definedName>
    <definedName name="SKIN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lab외측">#REF!</definedName>
    <definedName name="SLFE">#REF!</definedName>
    <definedName name="SLFO">#REF!</definedName>
    <definedName name="SM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>#REF!</definedName>
    <definedName name="SORTCODE">#N/A</definedName>
    <definedName name="SP">#REF!</definedName>
    <definedName name="SPA">#REF!</definedName>
    <definedName name="SPACE">#REF!</definedName>
    <definedName name="SPTYPE1">#REF!</definedName>
    <definedName name="sr" localSheetId="11">BlankMacro1</definedName>
    <definedName name="sr" localSheetId="10">BlankMacro1</definedName>
    <definedName name="sr">BlankMacro1</definedName>
    <definedName name="SS" hidden="1">'[1]6PILE  (돌출)'!#REF!</definedName>
    <definedName name="ssb">[10]노임단가!$Z$23</definedName>
    <definedName name="SSD" localSheetId="11">BlankMacro1</definedName>
    <definedName name="SSD" localSheetId="10">BlankMacro1</definedName>
    <definedName name="SSD">BlankMacro1</definedName>
    <definedName name="ssdds">#REF!</definedName>
    <definedName name="ssh">[10]노임단가!$Z$19</definedName>
    <definedName name="ssm">[10]노임단가!$Z$21</definedName>
    <definedName name="sss" hidden="1">#REF!</definedName>
    <definedName name="SSSS" localSheetId="11">BlankMacro1</definedName>
    <definedName name="SSSS" localSheetId="10">BlankMacro1</definedName>
    <definedName name="SSSS">BlankMacro1</definedName>
    <definedName name="ST" localSheetId="11">BlankMacro1</definedName>
    <definedName name="ST" localSheetId="10">BlankMacro1</definedName>
    <definedName name="ST">BlankMacro1</definedName>
    <definedName name="START">#REF!</definedName>
    <definedName name="startA">#REF!</definedName>
    <definedName name="stb">[10]노임단가!$Z$17</definedName>
    <definedName name="stEg">#REF!</definedName>
    <definedName name="stEv">#REF!</definedName>
    <definedName name="sth">[10]노임단가!$Z$13</definedName>
    <definedName name="stJh">#REF!</definedName>
    <definedName name="stm">[10]노임단가!$Z$15</definedName>
    <definedName name="stMh">#REF!</definedName>
    <definedName name="StNo">#REF!</definedName>
    <definedName name="STOWH">'[213]3련 BOX'!#REF!</definedName>
    <definedName name="stPe">#REF!</definedName>
    <definedName name="Strand가닥수">#REF!</definedName>
    <definedName name="Strand단면적">#REF!</definedName>
    <definedName name="Strand직경">#REF!</definedName>
    <definedName name="STRUT">#REF!</definedName>
    <definedName name="STRUT_E">#REF!</definedName>
    <definedName name="STRUT_EA">#REF!</definedName>
    <definedName name="STRUT_EA1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Tr">#REF!</definedName>
    <definedName name="ST산출" localSheetId="11">[0]!BlankMacro1</definedName>
    <definedName name="ST산출" localSheetId="10">[0]!BlankMacro1</definedName>
    <definedName name="ST산출">[0]!BlankMacro1</definedName>
    <definedName name="st산출10">[0]!BLO_1</definedName>
    <definedName name="SU">[105]교각계산!#REF!</definedName>
    <definedName name="SUM">#REF!</definedName>
    <definedName name="sung">#N/A</definedName>
    <definedName name="SUO_REA">#REF!</definedName>
    <definedName name="SUO_TOE">#REF!</definedName>
    <definedName name="SUP">#REF!</definedName>
    <definedName name="SV">#REF!</definedName>
    <definedName name="SVR">#REF!</definedName>
    <definedName name="SVRAG">#REF!</definedName>
    <definedName name="SVRDESC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11">BlankMacro1</definedName>
    <definedName name="sw" localSheetId="10">BlankMacro1</definedName>
    <definedName name="sw">BlankMacro1</definedName>
    <definedName name="SWH.1">'[213]3련 BOX'!#REF!</definedName>
    <definedName name="SWH.2">'[213]3련 BOX'!#REF!</definedName>
    <definedName name="SWH.3">'[213]3련 BOX'!#REF!</definedName>
    <definedName name="SWL">#REF!</definedName>
    <definedName name="swprice">[0]!swprice</definedName>
    <definedName name="SWR">#REF!</definedName>
    <definedName name="SW개발기간">#REF!</definedName>
    <definedName name="SW개발사무실임대비">#REF!</definedName>
    <definedName name="SW개발상시인력">#REF!</definedName>
    <definedName name="SW기사">'[150]인건비(환율)'!$C$10</definedName>
    <definedName name="sw비용">#REF!</definedName>
    <definedName name="SW시험기사">#REF!</definedName>
    <definedName name="SW시험사1">#REF!</definedName>
    <definedName name="SW시험사2">#REF!</definedName>
    <definedName name="SW직접인건비">#REF!</definedName>
    <definedName name="SW초급기능사">'[251]산출근거(9)'!$C$34</definedName>
    <definedName name="sx" localSheetId="11">BlankMacro1</definedName>
    <definedName name="sx" localSheetId="10">BlankMacro1</definedName>
    <definedName name="sx">BlankMacro1</definedName>
    <definedName name="SY">#REF!</definedName>
    <definedName name="t">[135]Sheet1!#REF!</definedName>
    <definedName name="T_AMOUNT">#N/A</definedName>
    <definedName name="T_UPRICE">#N/A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_133t3_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_134T4_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K">#REF!</definedName>
    <definedName name="TANB">#REF!</definedName>
    <definedName name="TB">#REF!</definedName>
    <definedName name="Tba">#REF!</definedName>
    <definedName name="TBM">#REF!</definedName>
    <definedName name="Ted">#REF!</definedName>
    <definedName name="TEE혼합토1">[96]일위대가!$F$698</definedName>
    <definedName name="TEE혼합토2">[96]일위대가!$H$698</definedName>
    <definedName name="Tel">#REF!</definedName>
    <definedName name="Tendon단면적">#REF!</definedName>
    <definedName name="textbox1">#REF!</definedName>
    <definedName name="textbox2">#REF!</definedName>
    <definedName name="textbox3">#REF!</definedName>
    <definedName name="textbox4">#REF!</definedName>
    <definedName name="TG">#REF!</definedName>
    <definedName name="tgb">[135]Sheet1!#REF!</definedName>
    <definedName name="THU">#REF!</definedName>
    <definedName name="TIT">#REF!</definedName>
    <definedName name="TITLE">#REF!</definedName>
    <definedName name="TITLE_AEAR">[254]우수공!$A$1:$IV$3,[254]우수공!$A$1:$D$65536</definedName>
    <definedName name="titles">#REF!</definedName>
    <definedName name="TKH">'[213]3련 BOX'!#REF!</definedName>
    <definedName name="TKSRMS">'[256]산근1,2'!$B$2</definedName>
    <definedName name="Tl">#REF!</definedName>
    <definedName name="TLFTN">#N/A</definedName>
    <definedName name="TMO">#REF!</definedName>
    <definedName name="__Tn240">[109]대가수량!#REF!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P">'[257]000 단가'!#REF!</definedName>
    <definedName name="tr" hidden="1">#REF!</definedName>
    <definedName name="TR_1">#REF!</definedName>
    <definedName name="Tra">#REF!</definedName>
    <definedName name="TRT" localSheetId="11">BlankMacro1</definedName>
    <definedName name="TRT" localSheetId="10">BlankMacro1</definedName>
    <definedName name="TRT">BlankMacro1</definedName>
    <definedName name="TS">#REF!</definedName>
    <definedName name="Tsa">#REF!</definedName>
    <definedName name="TSS">[226]우각부보강!#REF!</definedName>
    <definedName name="TT">#N/A</definedName>
    <definedName name="TTT">#REF!</definedName>
    <definedName name="ttttttt">#REF!</definedName>
    <definedName name="tttttttttttttttt">#REF!</definedName>
    <definedName name="TU">#REF!</definedName>
    <definedName name="TV">#REF!</definedName>
    <definedName name="TW">#REF!</definedName>
    <definedName name="TWL">#REF!</definedName>
    <definedName name="TWR">#REF!</definedName>
    <definedName name="TWW">#REF!</definedName>
    <definedName name="ty" localSheetId="11">BlankMacro1</definedName>
    <definedName name="ty" localSheetId="10">BlankMacro1</definedName>
    <definedName name="ty">BlankMacro1</definedName>
    <definedName name="TYB">'[213]3련 BOX'!#REF!</definedName>
    <definedName name="tykd" hidden="1">{"'제10장(표)'!$A$5:$L$10"}</definedName>
    <definedName name="TYPE">#REF!</definedName>
    <definedName name="TYT" localSheetId="11">BlankMacro1</definedName>
    <definedName name="TYT" localSheetId="10">BlankMacro1</definedName>
    <definedName name="TYT">BlankMacro1</definedName>
    <definedName name="U">[259]대치판정!#REF!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ger">#REF!</definedName>
    <definedName name="UJI">[31]DATE!$I$24:$I$85</definedName>
    <definedName name="ujibsu">#REF!</definedName>
    <definedName name="UJJ" localSheetId="11">BlankMacro1</definedName>
    <definedName name="UJJ" localSheetId="10">BlankMacro1</definedName>
    <definedName name="UJJ">BlankMacro1</definedName>
    <definedName name="ujm">[135]Sheet1!#REF!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>[94]설계조건!#REF!</definedName>
    <definedName name="um">[94]설계조건!#REF!</definedName>
    <definedName name="umu">#REF!</definedName>
    <definedName name="umung">#REF!</definedName>
    <definedName name="UNITA">[100]부하계산서!#REF!</definedName>
    <definedName name="UNITAA">[100]부하계산서!#REF!</definedName>
    <definedName name="UNITB">[100]부하계산서!#REF!</definedName>
    <definedName name="UNITBB">[100]부하계산서!#REF!</definedName>
    <definedName name="UNITC">[100]부하계산서!#REF!</definedName>
    <definedName name="UNITC1">[100]부하계산서!#REF!</definedName>
    <definedName name="UNITCA">[100]부하계산서!#REF!</definedName>
    <definedName name="UNITD">[100]부하계산서!#REF!</definedName>
    <definedName name="UNITDA">[100]부하계산서!#REF!</definedName>
    <definedName name="unotch">#REF!</definedName>
    <definedName name="UPSC">#REF!</definedName>
    <definedName name="UPSR">[100]부하계산서!#REF!</definedName>
    <definedName name="usin">#REF!</definedName>
    <definedName name="uslab">#REF!</definedName>
    <definedName name="usmp">#REF!</definedName>
    <definedName name="uspace">#REF!</definedName>
    <definedName name="UT">#REF!</definedName>
    <definedName name="utaek">#REF!</definedName>
    <definedName name="utbm">#REF!</definedName>
    <definedName name="UU">#REF!</definedName>
    <definedName name="UUI" localSheetId="11">BlankMacro1</definedName>
    <definedName name="UUI" localSheetId="10">BlankMacro1</definedName>
    <definedName name="UUI">BlankMacro1</definedName>
    <definedName name="uw">[94]설계조건!#REF!</definedName>
    <definedName name="UY" localSheetId="11">BlankMacro1</definedName>
    <definedName name="UY" localSheetId="10">BlankMacro1</definedName>
    <definedName name="UY">BlankMacro1</definedName>
    <definedName name="u조서" localSheetId="11">BlankMacro1</definedName>
    <definedName name="u조서" localSheetId="10">BlankMacro1</definedName>
    <definedName name="u조서">BlankMacro1</definedName>
    <definedName name="U형수로">'[260]집수정(600-700)'!$P$4</definedName>
    <definedName name="U형측구임" localSheetId="11">비굴착제원표!수식입력매크로</definedName>
    <definedName name="U형측구임" localSheetId="10">수량표!수식입력매크로</definedName>
    <definedName name="U형측구임">[0]!수식입력매크로</definedName>
    <definedName name="v">[0]!v</definedName>
    <definedName name="VA">#REF!</definedName>
    <definedName name="VAFP">#REF!</definedName>
    <definedName name="VB">#REF!</definedName>
    <definedName name="vbn">[135]Sheet1!#REF!</definedName>
    <definedName name="VBV">#REF!</definedName>
    <definedName name="VC">#REF!</definedName>
    <definedName name="VCR">#REF!</definedName>
    <definedName name="VD">#REF!</definedName>
    <definedName name="vddf" localSheetId="11">BlankMacro1</definedName>
    <definedName name="vddf" localSheetId="10">BlankMacro1</definedName>
    <definedName name="vddf">BlankMacro1</definedName>
    <definedName name="VDSVP">#REF!</definedName>
    <definedName name="VE">#REF!</definedName>
    <definedName name="VG" localSheetId="11">BlankMacro1</definedName>
    <definedName name="VG" localSheetId="10">BlankMacro1</definedName>
    <definedName name="VG">BlankMacro1</definedName>
    <definedName name="VGN" localSheetId="11">BlankMacro1</definedName>
    <definedName name="VGN" localSheetId="10">BlankMacro1</definedName>
    <definedName name="VGN">BlankMacro1</definedName>
    <definedName name="VHAF">#REF!</definedName>
    <definedName name="VHB" localSheetId="11">BlankMacro1</definedName>
    <definedName name="VHB" localSheetId="10">BlankMacro1</definedName>
    <definedName name="VHB">BlankMacro1</definedName>
    <definedName name="VHMF">#REF!</definedName>
    <definedName name="VMAX">#N/A</definedName>
    <definedName name="VMF">#REF!</definedName>
    <definedName name="VMOTOR">#REF!</definedName>
    <definedName name="VPUMP">#REF!</definedName>
    <definedName name="VRT" localSheetId="11">BlankMacro1</definedName>
    <definedName name="VRT" localSheetId="10">BlankMacro1</definedName>
    <definedName name="VRT">BlankMacro1</definedName>
    <definedName name="VS" localSheetId="11">BlankMacro1</definedName>
    <definedName name="VS" localSheetId="10">BlankMacro1</definedName>
    <definedName name="VS">BlankMacro1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U" localSheetId="11">BlankMacro1</definedName>
    <definedName name="VU" localSheetId="10">BlankMacro1</definedName>
    <definedName name="VU">BlankMacro1</definedName>
    <definedName name="VVAFP">#REF!</definedName>
    <definedName name="VVMF">#REF!</definedName>
    <definedName name="VVV">#REF!</definedName>
    <definedName name="VWEI">#REF!</definedName>
    <definedName name="VX" localSheetId="11">BlankMacro1</definedName>
    <definedName name="VX" localSheetId="10">BlankMacro1</definedName>
    <definedName name="VX">BlankMacro1</definedName>
    <definedName name="VY" localSheetId="11">BlankMacro1</definedName>
    <definedName name="VY" localSheetId="10">BlankMacro1</definedName>
    <definedName name="VY">BlankMacro1</definedName>
    <definedName name="w" localSheetId="11">BlankMacro1</definedName>
    <definedName name="w" localSheetId="10">BlankMacro1</definedName>
    <definedName name="w">BlankMacro1</definedName>
    <definedName name="w_m">#REF!</definedName>
    <definedName name="w_m1">#REF!</definedName>
    <definedName name="w_m2">#REF!</definedName>
    <definedName name="W1C">#REF!</definedName>
    <definedName name="W2C">#REF!</definedName>
    <definedName name="W3C">[105]교각계산!#REF!</definedName>
    <definedName name="WA">[135]Sheet1!#REF!</definedName>
    <definedName name="WALE">#REF!</definedName>
    <definedName name="wale_e">#REF!</definedName>
    <definedName name="wale_ea">#REF!</definedName>
    <definedName name="WALL">[94]설계조건!#REF!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e" localSheetId="11">BlankMacro1</definedName>
    <definedName name="we" localSheetId="10">BlankMacro1</definedName>
    <definedName name="we">BlankMacro1</definedName>
    <definedName name="WEI">#REF!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tt3" localSheetId="11">BlankMacro1</definedName>
    <definedName name="wettt3" localSheetId="10">BlankMacro1</definedName>
    <definedName name="wettt3">BlankMacro1</definedName>
    <definedName name="WF">#REF!</definedName>
    <definedName name="WFF">#REF!</definedName>
    <definedName name="WH">#REF!</definedName>
    <definedName name="WH.1">#REF!</definedName>
    <definedName name="WH.2">#REF!</definedName>
    <definedName name="WH.3">#REF!</definedName>
    <definedName name="WHD">#REF!</definedName>
    <definedName name="willow3500">#REF!</definedName>
    <definedName name="wing_l">#REF!</definedName>
    <definedName name="WL">[135]Sheet1!#REF!</definedName>
    <definedName name="wla">[94]설계조건!#REF!</definedName>
    <definedName name="wlqrP">#REF!</definedName>
    <definedName name="wlr">[247]노임단가!$A$2:$A$105</definedName>
    <definedName name="Wm">[94]설계조건!#REF!</definedName>
    <definedName name="wm.조골재1" hidden="1">{#N/A,#N/A,TRUE,"조골재"}</definedName>
    <definedName name="WN">[135]Sheet1!#REF!</definedName>
    <definedName name="WPP">#REF!</definedName>
    <definedName name="WQ" localSheetId="11">BlankMacro1</definedName>
    <definedName name="WQ" localSheetId="10">BlankMacro1</definedName>
    <definedName name="WQ">BlankMacro1</definedName>
    <definedName name="WQR" localSheetId="11">BlankMacro1</definedName>
    <definedName name="WQR" localSheetId="10">BlankMacro1</definedName>
    <definedName name="WQR">BlankMacro1</definedName>
    <definedName name="WQRE" localSheetId="11">BlankMacro1</definedName>
    <definedName name="WQRE" localSheetId="10">BlankMacro1</definedName>
    <definedName name="WQRE">BlankMacro1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" localSheetId="11">BlankMacro1</definedName>
    <definedName name="WRE" localSheetId="10">BlankMacro1</definedName>
    <definedName name="WRE">BlankMacro1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{#N/A,#N/A,TRUE,"전력간선"}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U">#REF!</definedName>
    <definedName name="WSUM">#REF!</definedName>
    <definedName name="wsx">[135]Sheet1!#REF!</definedName>
    <definedName name="Ws삼">#REF!</definedName>
    <definedName name="Ws이">#REF!</definedName>
    <definedName name="Ws일">#REF!</definedName>
    <definedName name="WT">[161]원형1호맨홀토공수량!#REF!</definedName>
    <definedName name="WTT">[151]원형1호맨홀토공수량!#REF!</definedName>
    <definedName name="WW">#REF!</definedName>
    <definedName name="www">[135]Sheet1!#REF!</definedName>
    <definedName name="WWWW">'[264]ABUT수량-A1'!$T$25</definedName>
    <definedName name="WZ" localSheetId="11">BlankMacro1</definedName>
    <definedName name="WZ" localSheetId="10">BlankMacro1</definedName>
    <definedName name="WZ">BlankMacro1</definedName>
    <definedName name="x" localSheetId="11">BlankMacro1</definedName>
    <definedName name="x" localSheetId="10">BlankMacro1</definedName>
    <definedName name="x">BlankMacro1</definedName>
    <definedName name="X9701D_일위대가_List">#REF!</definedName>
    <definedName name="xc" localSheetId="11">BlankMacro1</definedName>
    <definedName name="xc" localSheetId="10">BlankMacro1</definedName>
    <definedName name="xc">BlankMacro1</definedName>
    <definedName name="XCDF" localSheetId="11">BlankMacro1</definedName>
    <definedName name="XCDF" localSheetId="10">BlankMacro1</definedName>
    <definedName name="XCDF">BlankMacro1</definedName>
    <definedName name="xcv">[135]Sheet1!#REF!</definedName>
    <definedName name="xd" localSheetId="11">BlankMacro1</definedName>
    <definedName name="xd" localSheetId="10">BlankMacro1</definedName>
    <definedName name="xd">BlankMacro1</definedName>
    <definedName name="xdd" localSheetId="11">BlankMacro1</definedName>
    <definedName name="xdd" localSheetId="10">BlankMacro1</definedName>
    <definedName name="xdd">BlankMacro1</definedName>
    <definedName name="xddd" localSheetId="11">BlankMacro1</definedName>
    <definedName name="xddd" localSheetId="10">BlankMacro1</definedName>
    <definedName name="xddd">BlankMacro1</definedName>
    <definedName name="XDDDDW" localSheetId="11">BlankMacro1</definedName>
    <definedName name="XDDDDW" localSheetId="10">BlankMacro1</definedName>
    <definedName name="XDDDDW">BlankMacro1</definedName>
    <definedName name="XDDFE" localSheetId="11">BlankMacro1</definedName>
    <definedName name="XDDFE" localSheetId="10">BlankMacro1</definedName>
    <definedName name="XDDFE">BlankMacro1</definedName>
    <definedName name="XDV" localSheetId="11">BlankMacro1</definedName>
    <definedName name="XDV" localSheetId="10">BlankMacro1</definedName>
    <definedName name="XDV">BlankMacro1</definedName>
    <definedName name="XG" localSheetId="11">BlankMacro1</definedName>
    <definedName name="XG" localSheetId="10">BlankMacro1</definedName>
    <definedName name="XG">BlankMacro1</definedName>
    <definedName name="xs" localSheetId="11">BlankMacro1</definedName>
    <definedName name="xs" localSheetId="10">BlankMacro1</definedName>
    <definedName name="xs">BlankMacro1</definedName>
    <definedName name="__XS1">[198]교각계산!$M$40</definedName>
    <definedName name="__XS2">#REF!</definedName>
    <definedName name="__XS3">[105]교각계산!#REF!</definedName>
    <definedName name="xsa" localSheetId="11">BlankMacro1</definedName>
    <definedName name="xsa" localSheetId="10">BlankMacro1</definedName>
    <definedName name="xsa">BlankMacro1</definedName>
    <definedName name="xv" localSheetId="11">BlankMacro1</definedName>
    <definedName name="xv" localSheetId="10">BlankMacro1</definedName>
    <definedName name="xv">BlankMacro1</definedName>
    <definedName name="xvb" localSheetId="11">BlankMacro1</definedName>
    <definedName name="xvb" localSheetId="10">BlankMacro1</definedName>
    <definedName name="xvb">BlankMacro1</definedName>
    <definedName name="XX">#N/A</definedName>
    <definedName name="XXX">#REF!</definedName>
    <definedName name="XXXX">[122]입찰안!$P$3</definedName>
    <definedName name="xz" localSheetId="11">BlankMacro1</definedName>
    <definedName name="xz" localSheetId="10">BlankMacro1</definedName>
    <definedName name="xz">BlankMacro1</definedName>
    <definedName name="__xz1">#REF!</definedName>
    <definedName name="xzz" localSheetId="11">BlankMacro1</definedName>
    <definedName name="xzz" localSheetId="10">BlankMacro1</definedName>
    <definedName name="xzz">BlankMacro1</definedName>
    <definedName name="y">#REF!</definedName>
    <definedName name="YA">#REF!</definedName>
    <definedName name="YC">#REF!</definedName>
    <definedName name="YH">'[213]3련 BOX'!#REF!</definedName>
    <definedName name="YHJ">#REF!</definedName>
    <definedName name="yhn">[135]Sheet1!#REF!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u">#REF!</definedName>
    <definedName name="YU" localSheetId="11">BlankMacro1</definedName>
    <definedName name="YU" localSheetId="10">BlankMacro1</definedName>
    <definedName name="YU">BlankMacro1</definedName>
    <definedName name="yyy">[0]!yyyyyyyyyyyy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yyyyyy">#REF!</definedName>
    <definedName name="Z">#REF!</definedName>
    <definedName name="Z_7C9E3C89_86A0_11D2_9795_00A0C94ACFC5_.wvu.PrintArea" hidden="1">#REF!</definedName>
    <definedName name="za" localSheetId="11">BlankMacro1</definedName>
    <definedName name="za" localSheetId="10">BlankMacro1</definedName>
    <definedName name="za">BlankMacro1</definedName>
    <definedName name="zb" localSheetId="11">BlankMacro1</definedName>
    <definedName name="zb" localSheetId="10">BlankMacro1</definedName>
    <definedName name="zb">BlankMacro1</definedName>
    <definedName name="ZBBAHA">'[126]ABUT수량-A1'!$T$25</definedName>
    <definedName name="ZBHZN">#REF!</definedName>
    <definedName name="zc" localSheetId="11">BlankMacro1</definedName>
    <definedName name="zc" localSheetId="10">BlankMacro1</definedName>
    <definedName name="zc">BlankMacro1</definedName>
    <definedName name="zsddvc" localSheetId="11">BlankMacro1</definedName>
    <definedName name="zsddvc" localSheetId="10">BlankMacro1</definedName>
    <definedName name="zsddvc">BlankMacro1</definedName>
    <definedName name="ZSQ" localSheetId="11">BlankMacro1</definedName>
    <definedName name="ZSQ" localSheetId="10">BlankMacro1</definedName>
    <definedName name="ZSQ">BlankMacro1</definedName>
    <definedName name="zvcv">[0]!zvcv</definedName>
    <definedName name="zx" localSheetId="11">BlankMacro1</definedName>
    <definedName name="zx" localSheetId="10">BlankMacro1</definedName>
    <definedName name="zx">BlankMacro1</definedName>
    <definedName name="zxc">[135]Sheet1!#REF!</definedName>
    <definedName name="zz" localSheetId="11">BlankMacro1</definedName>
    <definedName name="zz" localSheetId="10">BlankMacro1</definedName>
    <definedName name="zz">BlankMacro1</definedName>
    <definedName name="__zz1">#REF!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σCK__160">[76]수로단위수량!#REF!</definedName>
    <definedName name="σCK__210">[76]수로단위수량!#REF!</definedName>
    <definedName name="σCK__240">[76]수로단위수량!#REF!</definedName>
    <definedName name="φ_100">[76]수로단위수량!#REF!</definedName>
    <definedName name="ㄱ" localSheetId="11">BlankMacro1</definedName>
    <definedName name="ㄱ" localSheetId="13">BlankMacro1</definedName>
    <definedName name="ㄱ" localSheetId="12">BlankMacro1</definedName>
    <definedName name="ㄱ" localSheetId="10">BlankMacro1</definedName>
    <definedName name="ㄱ">BlankMacro1</definedName>
    <definedName name="ㄱ1">#REF!</definedName>
    <definedName name="ㄱ2">#REF!</definedName>
    <definedName name="ㄱㄱ">[0]!ㄱㄱ</definedName>
    <definedName name="ㄱㄱㄱ" hidden="1">{#N/A,#N/A,FALSE,"조골재"}</definedName>
    <definedName name="ㄱㄱㄱㄱㄱ" hidden="1">{#N/A,#N/A,FALSE,"2~8번"}</definedName>
    <definedName name="ㄱㄷㄱㄹㄹ" localSheetId="11">BlankMacro1</definedName>
    <definedName name="ㄱㄷㄱㄹㄹ" localSheetId="13">BlankMacro1</definedName>
    <definedName name="ㄱㄷㄱㄹㄹ" localSheetId="12">BlankMacro1</definedName>
    <definedName name="ㄱㄷㄱㄹㄹ" localSheetId="10">BlankMacro1</definedName>
    <definedName name="ㄱㄷㄱㄹㄹ">BlankMacro1</definedName>
    <definedName name="ㄱㄷㄹㄴㅇㄹㅇㄴ">[268]설계예산서!#REF!</definedName>
    <definedName name="ㄱㄷㅈ" localSheetId="11">[0]!BlankMacro1</definedName>
    <definedName name="ㄱㄷㅈ" localSheetId="10">[0]!BlankMacro1</definedName>
    <definedName name="ㄱㄷㅈ">[0]!BlankMacro1</definedName>
    <definedName name="ㄱㄹㄷㅈ">#REF!</definedName>
    <definedName name="ㄱㅁㄷㄱ">#REF!</definedName>
    <definedName name="ㄱㅈㄹ">#REF!</definedName>
    <definedName name="ㄱㅈㅎ" hidden="1">#REF!</definedName>
    <definedName name="가">#REF!</definedName>
    <definedName name="가1">[271]수량산출!#REF!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>#REF!</definedName>
    <definedName name="가가가">#REF!</definedName>
    <definedName name="가가가가">#REF!</definedName>
    <definedName name="가건물">#REF!</definedName>
    <definedName name="가격범위">#REF!</definedName>
    <definedName name="가공기초">#REF!</definedName>
    <definedName name="가관지수링">[152]가감수량!$W$9</definedName>
    <definedName name="가나다라" hidden="1">{"'제10장(표)'!$A$5:$L$10"}</definedName>
    <definedName name="가도" hidden="1">#REF!</definedName>
    <definedName name="가도설치">[275]터파기및재료!#REF!</definedName>
    <definedName name="가로등기계시공">#REF!</definedName>
    <definedName name="가몰탈">[152]가감수량!$W$10</definedName>
    <definedName name="가물막이단위수량">#REF!</definedName>
    <definedName name="가설공사" hidden="1">#REF!</definedName>
    <definedName name="가설공사비">#REF!</definedName>
    <definedName name="가설방우판넬">[279]데리네이타현황!$A$4,[279]데리네이타현황!$A$2,[279]데리네이타현황!$A$1,[279]데리네이타현황!$A$279,[279]데리네이타현황!$A$1:$A$65536</definedName>
    <definedName name="가스구조일수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재구조화비율">#REF!</definedName>
    <definedName name="가스정위치작업일수">#REF!</definedName>
    <definedName name="가스조사연장">#REF!</definedName>
    <definedName name="가스탐사지형계수">#REF!</definedName>
    <definedName name="가시나무R4">[280]데이타!$E$2</definedName>
    <definedName name="가시나무R5">[280]데이타!$E$3</definedName>
    <definedName name="가시나무R6">[280]데이타!$E$4</definedName>
    <definedName name="가시나무R8">[280]데이타!$E$5</definedName>
    <definedName name="가시설">#REF!</definedName>
    <definedName name="가원형4회">[152]가감수량!$W$8</definedName>
    <definedName name="가이즈까향1204">[280]데이타!$E$6</definedName>
    <definedName name="가이즈까향1505">[280]데이타!$E$7</definedName>
    <definedName name="가이즈까향2006">[280]데이타!$E$8</definedName>
    <definedName name="가이즈까향2008">[280]데이타!$E$9</definedName>
    <definedName name="가이즈까향2510">[280]데이타!$E$10</definedName>
    <definedName name="가중나무B10">[280]데이타!$E$19</definedName>
    <definedName name="가중나무B4">[280]데이타!$E$15</definedName>
    <definedName name="가중나무B5">[280]데이타!$E$16</definedName>
    <definedName name="가중나무B6">[280]데이타!$E$17</definedName>
    <definedName name="가중나무B8">[280]데이타!$E$18</definedName>
    <definedName name="가중치">#REF!</definedName>
    <definedName name="가철근">[152]가감수량!$W$12</definedName>
    <definedName name="가콘25">[152]가감수량!$W$7</definedName>
    <definedName name="가콘40">[152]가감수량!$W$6</definedName>
    <definedName name="각재">#REF!</definedName>
    <definedName name="간선합계">#REF!</definedName>
    <definedName name="간접">#REF!</definedName>
    <definedName name="간접경비" hidden="1">#REF!</definedName>
    <definedName name="간접경비2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[283]요율!$F$5</definedName>
    <definedName name="간접재료비">#REF!</definedName>
    <definedName name="간지">[0]!간지</definedName>
    <definedName name="간지2">#REF!</definedName>
    <definedName name="갈빌1호">#REF!</definedName>
    <definedName name="갈빌2호">#REF!</definedName>
    <definedName name="갈빌3호">#REF!</definedName>
    <definedName name="감R10">[280]데이타!$E$24</definedName>
    <definedName name="감R12">[280]데이타!$E$25</definedName>
    <definedName name="감R15">[280]데이타!$E$26</definedName>
    <definedName name="감R5">[280]데이타!$E$20</definedName>
    <definedName name="감R6">[280]데이타!$E$21</definedName>
    <definedName name="감R7">[280]데이타!$E$22</definedName>
    <definedName name="감R8">[280]데이타!$E$23</definedName>
    <definedName name="감속턱수량">#REF!</definedName>
    <definedName name="감철근">'[206]1호맨홀가감수량'!#REF!</definedName>
    <definedName name="갑">#REF!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갑비">#REF!</definedName>
    <definedName name="갑지" hidden="1">#REF!</definedName>
    <definedName name="강" localSheetId="11">BlankMacro1</definedName>
    <definedName name="강" localSheetId="10">BlankMacro1</definedName>
    <definedName name="강">BlankMacro1</definedName>
    <definedName name="강_동바리">'[287]1호맨홀수량산출'!#REF!</definedName>
    <definedName name="강_비계">'[287]1호맨홀수량산출'!#REF!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">'[221]000000'!$E$64</definedName>
    <definedName name="강관동바리">'[221]000000'!$E$57</definedName>
    <definedName name="강관말뚝공">#REF!</definedName>
    <definedName name="강관비계2">[96]일위대가!$H$559</definedName>
    <definedName name="강교스치로폴_채움">#REF!</definedName>
    <definedName name="강단면적">#REF!</definedName>
    <definedName name="강비">[288]수량산출!#REF!</definedName>
    <definedName name="강성3Span">#REF!</definedName>
    <definedName name="강아" localSheetId="11">BlankMacro1</definedName>
    <definedName name="강아" localSheetId="10">BlankMacro1</definedName>
    <definedName name="강아">BlankMacro1</definedName>
    <definedName name="강아지" localSheetId="11">BlankMacro1</definedName>
    <definedName name="강아지" localSheetId="10">BlankMacro1</definedName>
    <definedName name="강아지">BlankMacro1</definedName>
    <definedName name="강원경북" localSheetId="11">BlankMacro1</definedName>
    <definedName name="강원경북" localSheetId="13">BlankMacro1</definedName>
    <definedName name="강원경북" localSheetId="12">BlankMacro1</definedName>
    <definedName name="강원경북" localSheetId="10">BlankMacro1</definedName>
    <definedName name="강원경북">BlankMacro1</definedName>
    <definedName name="강원경북사업물량" localSheetId="11">BlankMacro1</definedName>
    <definedName name="강원경북사업물량" localSheetId="13">BlankMacro1</definedName>
    <definedName name="강원경북사업물량" localSheetId="12">BlankMacro1</definedName>
    <definedName name="강원경북사업물량" localSheetId="10">BlankMacro1</definedName>
    <definedName name="강원경북사업물량">BlankMacro1</definedName>
    <definedName name="강재DATA">[207]단위수량!$A$4:$Z$7</definedName>
    <definedName name="강재거푸집">#REF!</definedName>
    <definedName name="강재규격">[207]단위수량!$B$4:$B$7</definedName>
    <definedName name="강재운반">[207]가시설수량!$AE$235</definedName>
    <definedName name="강정근" hidden="1">{"'도면'!$G$62:$H$63","'도면'!$G$62:$H$63"}</definedName>
    <definedName name="강탄성계수">#REF!</definedName>
    <definedName name="개거" hidden="1">#REF!</definedName>
    <definedName name="개거거">[289]간지!$AB$25</definedName>
    <definedName name="개거단위" localSheetId="11">BlankMacro1</definedName>
    <definedName name="개거단위" localSheetId="10">BlankMacro1</definedName>
    <definedName name="개거단위">BlankMacro1</definedName>
    <definedName name="개거수량">#REF!</definedName>
    <definedName name="개나리12">[280]데이타!$E$31</definedName>
    <definedName name="개나리3">[280]데이타!$E$27</definedName>
    <definedName name="개나리5">[280]데이타!$E$28</definedName>
    <definedName name="개나리7">[280]데이타!$E$29</definedName>
    <definedName name="개나리9">[280]데이타!$E$30</definedName>
    <definedName name="개발공정">[34]setup!$Q$4:$Q$10</definedName>
    <definedName name="개발공정1">[35]setup!$Q$4:$Q$10</definedName>
    <definedName name="개발뱃치1">#REF!</definedName>
    <definedName name="개발실시간1">#REF!</definedName>
    <definedName name="개발언어">[36]setup!$T$4:$T$33</definedName>
    <definedName name="개발언어보정계수">#REF!</definedName>
    <definedName name="개발온라인1">#REF!</definedName>
    <definedName name="개발원가">#REF!</definedName>
    <definedName name="개발원가1">#REF!</definedName>
    <definedName name="개산분">[291]입찰안!#REF!</definedName>
    <definedName name="개소">[292]총_구조물공!#REF!</definedName>
    <definedName name="개수">[37]제품목록!$D$3</definedName>
    <definedName name="개쉬땅1204">[280]데이타!$E$32</definedName>
    <definedName name="개쉬땅1506">[280]데이타!$E$33</definedName>
    <definedName name="개요">[293]토공개요!$B$6:$S$32</definedName>
    <definedName name="갱부1">#REF!</definedName>
    <definedName name="갱부2">#REF!</definedName>
    <definedName name="거">[294]수량산출!#REF!</definedName>
    <definedName name="거_3">[295]수량산출!#REF!</definedName>
    <definedName name="거_4">#REF!</definedName>
    <definedName name="거_44">'[287]1호맨홀수량산출'!#REF!</definedName>
    <definedName name="거_5">#REF!</definedName>
    <definedName name="거_6">'[287]1호맨홀수량산출'!#REF!</definedName>
    <definedName name="거리">'[236]H-PILE수량집계'!#REF!</definedName>
    <definedName name="거친마감">#REF!</definedName>
    <definedName name="거푸경">#REF!</definedName>
    <definedName name="거푸노">#REF!</definedName>
    <definedName name="거푸재">#REF!</definedName>
    <definedName name="거푸집">#REF!</definedName>
    <definedName name="거푸집31">[96]일위대가!$F$80</definedName>
    <definedName name="거푸집32">[96]일위대가!$H$80</definedName>
    <definedName name="거푸집41">[96]일위대가!$F$84</definedName>
    <definedName name="거푸집42">[96]일위대가!$H$84</definedName>
    <definedName name="거푸집61">[96]일위대가!$F$88</definedName>
    <definedName name="거푸집62">[96]일위대가!$H$88</definedName>
    <definedName name="건물별분석">'[79]환경기계공정표 (3)'!#REF!</definedName>
    <definedName name="건설과">#REF!</definedName>
    <definedName name="건설기계운전기사">'[251]산출근거(9)'!#REF!</definedName>
    <definedName name="건설기계운전기사1">#REF!</definedName>
    <definedName name="건설기계운전기사2">#REF!</definedName>
    <definedName name="건설기계운전조수">#REF!</definedName>
    <definedName name="건설기계운전조수1">#REF!</definedName>
    <definedName name="건설기계운전조수2">#REF!</definedName>
    <definedName name="건설기계조장">#REF!</definedName>
    <definedName name="건설기계조장1">#REF!</definedName>
    <definedName name="건설기계조장2">#REF!</definedName>
    <definedName name="건조수축율">#REF!</definedName>
    <definedName name="건축">#REF!</definedName>
    <definedName name="건축목공">'[96]노임,단가표'!$B$2</definedName>
    <definedName name="건축목공1">#REF!</definedName>
    <definedName name="건축목공2">#REF!</definedName>
    <definedName name="건축물">#REF!</definedName>
    <definedName name="건축물등기수">#REF!</definedName>
    <definedName name="검색">#REF!</definedName>
    <definedName name="겅">[300]수량산출!#REF!</definedName>
    <definedName name="견적내용">#REF!</definedName>
    <definedName name="견적서">#REF!</definedName>
    <definedName name="견출공1">#REF!</definedName>
    <definedName name="견출공2">#REF!</definedName>
    <definedName name="결__과">[76]수로단위수량!#REF!</definedName>
    <definedName name="결속">#REF!</definedName>
    <definedName name="결속선">#REF!</definedName>
    <definedName name="겹동백1002">[280]데이타!$E$145</definedName>
    <definedName name="겹동백1204">[280]데이타!$E$146</definedName>
    <definedName name="겹동백1506">[280]데이타!$E$147</definedName>
    <definedName name="겹벗R6">[280]데이타!$E$34</definedName>
    <definedName name="겹벗R8">[280]데이타!$E$35</definedName>
    <definedName name="겹철쭉0304">[280]데이타!$E$36</definedName>
    <definedName name="겹철쭉0506">[280]데이타!$E$37</definedName>
    <definedName name="겹철쭉0608">[280]데이타!$E$38</definedName>
    <definedName name="겹철쭉0810">[280]데이타!$E$39</definedName>
    <definedName name="겹철쭉0812">[280]데이타!$E$40</definedName>
    <definedName name="경">#REF!</definedName>
    <definedName name="경계점말뚝">'[303]2.재료비'!#REF!</definedName>
    <definedName name="경금">#REF!</definedName>
    <definedName name="경단">#REF!</definedName>
    <definedName name="경단가">#REF!</definedName>
    <definedName name="경로TF">#REF!</definedName>
    <definedName name="경로명">#REF!</definedName>
    <definedName name="경비">#REF!</definedName>
    <definedName name="경비1" hidden="1">'[79]환경기계공정표 (3)'!$I$733:$I$734</definedName>
    <definedName name="경비금액">#REF!</definedName>
    <definedName name="경비단가">#REF!</definedName>
    <definedName name="경비선택">#REF!</definedName>
    <definedName name="경비율">[283]요율!$F$6</definedName>
    <definedName name="경사">[306]단위수량!$D$11</definedName>
    <definedName name="경암">#REF!</definedName>
    <definedName name="경유">#REF!</definedName>
    <definedName name="경유1">[307]기초단가!$B$41</definedName>
    <definedName name="경유가격">[0]!경유ㅠ</definedName>
    <definedName name="경유ㅠ">#REF!</definedName>
    <definedName name="경판1800">#REF!</definedName>
    <definedName name="경판2200">#REF!</definedName>
    <definedName name="경판2500">#REF!</definedName>
    <definedName name="경판3000">#REF!</definedName>
    <definedName name="계">[135]Sheet1!#REF!</definedName>
    <definedName name="계_①___⑦">#REF!</definedName>
    <definedName name="계단">[309]쌍송교!#REF!</definedName>
    <definedName name="계산범위">#REF!</definedName>
    <definedName name="계수B5">[280]데이타!$E$41</definedName>
    <definedName name="계수B6">[280]데이타!$E$42</definedName>
    <definedName name="계수B8">[280]데이타!$E$43</definedName>
    <definedName name="계약">[310]조건표!$A$2:$H$570</definedName>
    <definedName name="계약단가">#REF!</definedName>
    <definedName name="계장공">#REF!</definedName>
    <definedName name="계장공1">#REF!</definedName>
    <definedName name="계장공2">#REF!</definedName>
    <definedName name="고">#REF!</definedName>
    <definedName name="고강직경D13">#REF!</definedName>
    <definedName name="고강직경D16_25">#REF!</definedName>
    <definedName name="고강직경D29_35">#REF!</definedName>
    <definedName name="고경준" hidden="1">{#N/A,#N/A,FALSE,"골재소요량";#N/A,#N/A,FALSE,"골재소요량"}</definedName>
    <definedName name="고광3">[280]데이타!$E$44</definedName>
    <definedName name="고광5">[280]데이타!$E$45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능사노임">#REF!</definedName>
    <definedName name="고급기술">[19]심사물량!$C$4</definedName>
    <definedName name="고급기술사">#REF!</definedName>
    <definedName name="고급기술자">#REF!</definedName>
    <definedName name="고급기술자_측량">#REF!</definedName>
    <definedName name="고급기술자노무비">'[312]용역비내역-진짜'!#REF!</definedName>
    <definedName name="고급기술자노임">#REF!</definedName>
    <definedName name="고급능">#REF!</definedName>
    <definedName name="고급능사">#REF!</definedName>
    <definedName name="고급능사측량">#REF!</definedName>
    <definedName name="고급달">#REF!</definedName>
    <definedName name="고급도화">#REF!</definedName>
    <definedName name="고급ㅂ">#REF!</definedName>
    <definedName name="고급선원1">#REF!</definedName>
    <definedName name="고급선원2">#REF!</definedName>
    <definedName name="고급엔지니어링">#REF!</definedName>
    <definedName name="고급여비">#REF!</definedName>
    <definedName name="고급원자력파괴시험공1">#REF!</definedName>
    <definedName name="고급원자력파괴시험공2">#REF!</definedName>
    <definedName name="고급임금">#REF!</definedName>
    <definedName name="고급자">#REF!</definedName>
    <definedName name="고급전체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기달">#REF!</definedName>
    <definedName name="고능">#REF!</definedName>
    <definedName name="고승히">[313]관접합및부설!#REF!</definedName>
    <definedName name="고압블럭수량">#REF!</definedName>
    <definedName name="고압케이블전공1">#REF!</definedName>
    <definedName name="고압케이블전공2">#REF!</definedName>
    <definedName name="고용">#REF!</definedName>
    <definedName name="고용.">#REF!</definedName>
    <definedName name="고용기준일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[283]요율!#REF!</definedName>
    <definedName name="곡부">'[314]계산서(곡선부)'!$A$1:$M$24</definedName>
    <definedName name="곡선부">'[177]계산서(곡선부)'!$A$1:$M$24</definedName>
    <definedName name="골_재_대">#REF!</definedName>
    <definedName name="골재" hidden="1">{#N/A,#N/A,FALSE,"골재소요량";#N/A,#N/A,FALSE,"골재소요량"}</definedName>
    <definedName name="골재.시멘트집꼐" hidden="1">#REF!</definedName>
    <definedName name="골재1">#REF!</definedName>
    <definedName name="골재사용료">[316]총괄내역서!#REF!</definedName>
    <definedName name="골재집계">[317]골재집계!$A$1:$K$11</definedName>
    <definedName name="곰솔2508">[318]데이타!$E$46</definedName>
    <definedName name="곰솔3010">[280]데이타!$E$47</definedName>
    <definedName name="곰솔R10">[280]데이타!$E$48</definedName>
    <definedName name="곰솔R12">[280]데이타!$E$49</definedName>
    <definedName name="곰솔R15">[280]데이타!$E$50</definedName>
    <definedName name="곱">[31]DATE!$I$24:$I$85</definedName>
    <definedName name="곱곱">[31]DATE!$I$24:$I$85</definedName>
    <definedName name="곱하기">[31]DATE!$I$24:$I$85</definedName>
    <definedName name="공">#REF!</definedName>
    <definedName name="공_종">[76]수로단위수량!#REF!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고공람비">[320]직접경비!#REF!</definedName>
    <definedName name="공공근로사업비">#REF!</definedName>
    <definedName name="공구">[321]각형맨홀!#REF!</definedName>
    <definedName name="공구손료">#REF!</definedName>
    <definedName name="공급가액">[37]사용자입력!$F$10:$F$29</definedName>
    <definedName name="공급받는자">[37]사용자입력!$C$5</definedName>
    <definedName name="공기">#REF!</definedName>
    <definedName name="공기_배관물량">#REF!</definedName>
    <definedName name="공기변실">#REF!</definedName>
    <definedName name="공단">#REF!</definedName>
    <definedName name="공동구공">#REF!</definedName>
    <definedName name="공동구공집계표">#REF!</definedName>
    <definedName name="공보">#REF!</definedName>
    <definedName name="공비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기간">#REF!</definedName>
    <definedName name="공사명">[323]설계예산서!#REF!</definedName>
    <definedName name="공사자료">[0]!공사자료</definedName>
    <definedName name="공업용뇌관2">'[303]2.재료비'!#REF!</definedName>
    <definedName name="공인" localSheetId="11">BlankMacro1</definedName>
    <definedName name="공인" localSheetId="13">BlankMacro1</definedName>
    <definedName name="공인" localSheetId="12">BlankMacro1</definedName>
    <definedName name="공인" localSheetId="10">BlankMacro1</definedName>
    <definedName name="공인">BlankMacro1</definedName>
    <definedName name="공일">#REF!</definedName>
    <definedName name="공작조직">[324]범례표!#REF!</definedName>
    <definedName name="공전">#REF!</definedName>
    <definedName name="공제" hidden="1">[3]조명시설!#REF!</definedName>
    <definedName name="공종">#REF!</definedName>
    <definedName name="공종1">#REF!</definedName>
    <definedName name="공종간지" hidden="1">[40]수량집계!#REF!</definedName>
    <definedName name="공종대가">[325]내역서01!$A$6:$N$600</definedName>
    <definedName name="공종별분석">#REF!</definedName>
    <definedName name="공토공단위당">[327]공토공단위당!$A$4:$M$54</definedName>
    <definedName name="과거인구">#REF!</definedName>
    <definedName name="과업명">#REF!</definedName>
    <definedName name="관">[294]수량산출!#REF!</definedName>
    <definedName name="관_급_자_재_대">#REF!</definedName>
    <definedName name="관_상접">#REF!</definedName>
    <definedName name="관_상직">#REF!</definedName>
    <definedName name="관_주접">#REF!</definedName>
    <definedName name="관_지">'[287]1호맨홀수량산출'!#REF!</definedName>
    <definedName name="관_직주">#REF!</definedName>
    <definedName name="관15">[328]물집!#REF!</definedName>
    <definedName name="관20">[328]물집!#REF!</definedName>
    <definedName name="관25">[328]물집!#REF!</definedName>
    <definedName name="관30">[328]물집!#REF!</definedName>
    <definedName name="관40">[328]물집!#REF!</definedName>
    <definedName name="관경">#REF!</definedName>
    <definedName name="관경_mm">#REF!</definedName>
    <definedName name="관경1">'[330]토사(PE)'!#REF!</definedName>
    <definedName name="관급">'[331]신규(방류시설)'!$A$3:$M$192</definedName>
    <definedName name="관급단가">#REF!</definedName>
    <definedName name="관급자재">#REF!,#REF!,#REF!</definedName>
    <definedName name="관급자재대">#REF!</definedName>
    <definedName name="관급자재비">#REF!</definedName>
    <definedName name="관기초DATA">[199]가시설단위수량!#REF!</definedName>
    <definedName name="관두">[330]구조물공집계!#REF!</definedName>
    <definedName name="관두께">'[330]토사(PE)'!#REF!</definedName>
    <definedName name="관로공내부">#REF!</definedName>
    <definedName name="관로연장거리">#REF!</definedName>
    <definedName name="관로조서">#REF!</definedName>
    <definedName name="관리">#REF!</definedName>
    <definedName name="관리번호">[37]사용자입력!$C$4</definedName>
    <definedName name="관리비" hidden="1">#REF!</definedName>
    <definedName name="관리인원비율">#REF!</definedName>
    <definedName name="관번호">#REF!</definedName>
    <definedName name="관악IC교">[335]TOTAL_BOQ!#REF!</definedName>
    <definedName name="관저고">#REF!</definedName>
    <definedName name="관정지반고">#REF!</definedName>
    <definedName name="관지수링">[152]맨홀수량산출!$AE$30</definedName>
    <definedName name="관지수판">'[287]1호맨홀수량산출'!#REF!</definedName>
    <definedName name="관토피">'[330]토사(PE)'!#REF!</definedName>
    <definedName name="광나무1003">[280]데이타!$E$51</definedName>
    <definedName name="광나무1203">[280]데이타!$E$52</definedName>
    <definedName name="광나무1506">[280]데이타!$E$53</definedName>
    <definedName name="광명">'[336]9902'!$D$3:$AG$2500</definedName>
    <definedName name="광속">#REF!</definedName>
    <definedName name="광케이블설치사1">#REF!</definedName>
    <definedName name="광케이블설치사2">#REF!</definedName>
    <definedName name="광통신설치사1">#REF!</definedName>
    <definedName name="광통신설치사2">#REF!</definedName>
    <definedName name="광편백0405">[280]데이타!$E$153</definedName>
    <definedName name="광편백0507">[280]데이타!$E$154</definedName>
    <definedName name="광편백0509">[280]데이타!$E$155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1">#REF!</definedName>
    <definedName name="교각2">#REF!</definedName>
    <definedName name="교대">#REF!</definedName>
    <definedName name="교대2">#REF!</definedName>
    <definedName name="교대보호블럭_설치">#REF!</definedName>
    <definedName name="교대펄근집계" hidden="1">{#N/A,#N/A,FALSE,"배수1"}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외지">[41]산출근거!#REF!</definedName>
    <definedName name="교외지비율">#REF!</definedName>
    <definedName name="교육">[320]직접인건비!#REF!</definedName>
    <definedName name="교통">[320]직접인건비!#REF!</definedName>
    <definedName name="교폭">#REF!</definedName>
    <definedName name="구">#REF!</definedName>
    <definedName name="구1">#REF!</definedName>
    <definedName name="구1구1">#REF!</definedName>
    <definedName name="구1구1구1">#REF!</definedName>
    <definedName name="구1구1구1구1">#REF!</definedName>
    <definedName name="구2">#REF!</definedName>
    <definedName name="구2구2">#REF!</definedName>
    <definedName name="구2구2구2">#REF!</definedName>
    <definedName name="구2구2구2구2">#REF!</definedName>
    <definedName name="구구">#REF!</definedName>
    <definedName name="구구구">#REF!</definedName>
    <definedName name="구구구구">#REF!</definedName>
    <definedName name="구랑2교">#REF!</definedName>
    <definedName name="구랑교">#REF!</definedName>
    <definedName name="구릉지비율">#REF!</definedName>
    <definedName name="구분">#REF!</definedName>
    <definedName name="구상나무1505">[280]데이타!$E$69</definedName>
    <definedName name="구상나무2008">[280]데이타!$E$70</definedName>
    <definedName name="구상나무2510">[280]데이타!$E$71</definedName>
    <definedName name="구상나무3012">[280]데이타!$E$72</definedName>
    <definedName name="구조물">#REF!</definedName>
    <definedName name="구조물공">[339]내역!#REF!</definedName>
    <definedName name="구조물깨기">#REF!</definedName>
    <definedName name="구조물노상">#REF!</definedName>
    <definedName name="구조물노체">#REF!</definedName>
    <definedName name="구조물집계">[340]터파기및재료!#REF!</definedName>
    <definedName name="구조물집계2">[341]터파기및재료!#REF!</definedName>
    <definedName name="구조물토공">[342]조건표!#REF!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구호표">#REF!</definedName>
    <definedName name="군" localSheetId="11">BlankMacro1</definedName>
    <definedName name="군" localSheetId="13">BlankMacro1</definedName>
    <definedName name="군" localSheetId="12">BlankMacro1</definedName>
    <definedName name="군" localSheetId="10">BlankMacro1</definedName>
    <definedName name="군">BlankMacro1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착고">#REF!</definedName>
    <definedName name="권">[31]DATE!$I$24:$I$85</definedName>
    <definedName name="권권">[31]DATE!$I$24:$I$85</definedName>
    <definedName name="권리내용">#REF!</definedName>
    <definedName name="권리성명">#REF!</definedName>
    <definedName name="권리주소">#REF!</definedName>
    <definedName name="궤도공1">#REF!</definedName>
    <definedName name="궤도공2">#REF!</definedName>
    <definedName name="규격">[37]사용자입력!$C$10:$C$29</definedName>
    <definedName name="규모계수">#REF!</definedName>
    <definedName name="규모별보정계수">#REF!</definedName>
    <definedName name="규모보정계수">#REF!</definedName>
    <definedName name="그래">#REF!</definedName>
    <definedName name="그레이더3.6">#REF!</definedName>
    <definedName name="그룹1">#REF!</definedName>
    <definedName name="그룹2">#REF!</definedName>
    <definedName name="그룹3">#REF!</definedName>
    <definedName name="그룹4">#REF!</definedName>
    <definedName name="그리스">#REF!</definedName>
    <definedName name="그린혼합토1">[96]일위대가!$F$681</definedName>
    <definedName name="그린혼합토2">[96]일위대가!$H$681</definedName>
    <definedName name="근">[294]수량산출!#REF!</definedName>
    <definedName name="근로자계수">#REF!</definedName>
    <definedName name="근입장">#REF!</definedName>
    <definedName name="금송1006">[280]데이타!$E$73</definedName>
    <definedName name="금송1208">[280]데이타!$E$74</definedName>
    <definedName name="금송1510">[280]데이타!$E$75</definedName>
    <definedName name="금액">#REF!</definedName>
    <definedName name="금액합계">[37]사용자입력!$F$30</definedName>
    <definedName name="급조연장">#REF!</definedName>
    <definedName name="기">#REF!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1">#REF!</definedName>
    <definedName name="기10">#REF!</definedName>
    <definedName name="기11">#REF!</definedName>
    <definedName name="기12">#REF!</definedName>
    <definedName name="기13">#REF!</definedName>
    <definedName name="기14">#REF!</definedName>
    <definedName name="기15">#REF!</definedName>
    <definedName name="기16">#REF!</definedName>
    <definedName name="기17">#REF!</definedName>
    <definedName name="기2">#REF!</definedName>
    <definedName name="기3">#REF!</definedName>
    <definedName name="기4">#REF!</definedName>
    <definedName name="기5">#REF!</definedName>
    <definedName name="기6">#REF!</definedName>
    <definedName name="기7">#REF!</definedName>
    <definedName name="기8">#REF!</definedName>
    <definedName name="기9">#REF!</definedName>
    <definedName name="기A">#REF!</definedName>
    <definedName name="기B">#REF!</definedName>
    <definedName name="기C">#REF!</definedName>
    <definedName name="기D">#REF!</definedName>
    <definedName name="기E">#REF!</definedName>
    <definedName name="기F">#REF!</definedName>
    <definedName name="기G">#REF!</definedName>
    <definedName name="기H">#REF!</definedName>
    <definedName name="기I">#REF!</definedName>
    <definedName name="기J">#REF!</definedName>
    <definedName name="기K">#REF!</definedName>
    <definedName name="기L">#REF!</definedName>
    <definedName name="기M">#REF!</definedName>
    <definedName name="기N">#REF!</definedName>
    <definedName name="기O">#REF!</definedName>
    <definedName name="기P">#REF!</definedName>
    <definedName name="기Q">"기성세부내역서!$B$89"</definedName>
    <definedName name="기간접재료비">#REF!</definedName>
    <definedName name="기경비">#REF!</definedName>
    <definedName name="기경비선택">#REF!</definedName>
    <definedName name="기계">#REF!</definedName>
    <definedName name="기계3">#REF!</definedName>
    <definedName name="기계경비">#REF!</definedName>
    <definedName name="기계공">#REF!</definedName>
    <definedName name="기계공1">#REF!</definedName>
    <definedName name="기계공2">#REF!</definedName>
    <definedName name="기계높이">'[330]토사(PE)'!#REF!</definedName>
    <definedName name="기계단각가">[343]집계표!#REF!</definedName>
    <definedName name="기계설치공">[344]노임단가!$F$39</definedName>
    <definedName name="기계설치공1">#REF!</definedName>
    <definedName name="기계설치공2">#REF!</definedName>
    <definedName name="기계운전사1">#REF!</definedName>
    <definedName name="기계운전사2">#REF!</definedName>
    <definedName name="기계운전자">'[251]산출근거(9)'!$C$29</definedName>
    <definedName name="기관급자재대">#REF!</definedName>
    <definedName name="기기">#REF!</definedName>
    <definedName name="기기계경비">#REF!</definedName>
    <definedName name="기기기">#REF!</definedName>
    <definedName name="기기기기">#REF!</definedName>
    <definedName name="기기신설">#REF!</definedName>
    <definedName name="기기철거">#REF!</definedName>
    <definedName name="기기타경비">#REF!</definedName>
    <definedName name="기노무비">#REF!</definedName>
    <definedName name="기노무비선택">#REF!</definedName>
    <definedName name="기능수">#REF!</definedName>
    <definedName name="기도급공사비계">#REF!</definedName>
    <definedName name="기본">[346]데리네이타현황!$A$4,[346]데리네이타현황!$A$2,[346]데리네이타현황!$A$1,[346]데리네이타현황!$A$279,[346]데리네이타현황!$A$1:$A$65536</definedName>
    <definedName name="기본1">[346]데리네이타현황!$A$4,[346]데리네이타현황!$A$2,[346]데리네이타현황!$A$1,[346]데리네이타현황!$A$279,[346]데리네이타현황!$A$1:$A$65536</definedName>
    <definedName name="기본SW인건비">#REF!</definedName>
    <definedName name="기본설계" hidden="1">{"'활동원단위'!$A$22:$G$26"}</definedName>
    <definedName name="기부1">#REF!</definedName>
    <definedName name="기부10">#REF!</definedName>
    <definedName name="기부11">#REF!</definedName>
    <definedName name="기부12">#REF!</definedName>
    <definedName name="기부13">#REF!</definedName>
    <definedName name="기부14">#REF!</definedName>
    <definedName name="기부15">#REF!</definedName>
    <definedName name="기부16">#REF!</definedName>
    <definedName name="기부17">#REF!</definedName>
    <definedName name="기부2">#REF!</definedName>
    <definedName name="기부3">#REF!</definedName>
    <definedName name="기부4">#REF!</definedName>
    <definedName name="기부5">#REF!</definedName>
    <definedName name="기부6">#REF!</definedName>
    <definedName name="기부7">#REF!</definedName>
    <definedName name="기부8">#REF!</definedName>
    <definedName name="기부9">#REF!</definedName>
    <definedName name="기사급자재대">#REF!</definedName>
    <definedName name="기사급자재대1">#REF!</definedName>
    <definedName name="기상">[320]직접인건비!#REF!</definedName>
    <definedName name="기성">[347]일위대가목차!$D$3:$D$10</definedName>
    <definedName name="기성1">#REF!</definedName>
    <definedName name="기성10">#REF!</definedName>
    <definedName name="기성11">#REF!</definedName>
    <definedName name="기성12">#REF!</definedName>
    <definedName name="기성13">#REF!</definedName>
    <definedName name="기성14">#REF!</definedName>
    <definedName name="기성15">#REF!</definedName>
    <definedName name="기성16">#REF!</definedName>
    <definedName name="기성17">#REF!</definedName>
    <definedName name="기성2">#REF!</definedName>
    <definedName name="기성3">#REF!</definedName>
    <definedName name="기성4">#REF!</definedName>
    <definedName name="기성5">#REF!</definedName>
    <definedName name="기성6">#REF!</definedName>
    <definedName name="기성7">#REF!</definedName>
    <definedName name="기성8">#REF!</definedName>
    <definedName name="기성9">#REF!</definedName>
    <definedName name="기성차수">[348]기성내역서표지!$W$11:$W$15</definedName>
    <definedName name="기순공사비">#REF!</definedName>
    <definedName name="기술">#REF!</definedName>
    <definedName name="기술료">#REF!</definedName>
    <definedName name="기술료율">[43]입력변수!$D$37</definedName>
    <definedName name="기술사">#REF!</definedName>
    <definedName name="기술사달">#REF!</definedName>
    <definedName name="기술자_직접노무비">'[349]내역서 '!#REF!</definedName>
    <definedName name="기야">[350]조건표!$A$2:$H$578</definedName>
    <definedName name="기운반비">#REF!</definedName>
    <definedName name="기일반관리비">#REF!</definedName>
    <definedName name="기자재중량">#REF!</definedName>
    <definedName name="기작업실부산물등">#REF!</definedName>
    <definedName name="기재료비">#REF!</definedName>
    <definedName name="기재료비선택">#REF!</definedName>
    <definedName name="기조">#REF!</definedName>
    <definedName name="기존">BLO_1</definedName>
    <definedName name="기존1">BLO_1</definedName>
    <definedName name="기존관보호공집계">[351]우배수!$E$24:$E$85</definedName>
    <definedName name="기종계수">#REF!</definedName>
    <definedName name="기종별보정계수">#REF!</definedName>
    <definedName name="기준">[44]DATA!$B$2:$B$10</definedName>
    <definedName name="기준단가">#REF!</definedName>
    <definedName name="기준면적">[352]data!$B$2:$B$7</definedName>
    <definedName name="기준품보정">[353]설계기준!#REF!</definedName>
    <definedName name="기직접노무비">#REF!</definedName>
    <definedName name="기직접재료비">#REF!</definedName>
    <definedName name="기초">#REF!</definedName>
    <definedName name="기초규격">[354]SORCE1!$AQ$2:$BE$14</definedName>
    <definedName name="기초단가">#REF!</definedName>
    <definedName name="기초데이타">#REF!</definedName>
    <definedName name="기초두께">#REF!</definedName>
    <definedName name="기초여유">[356]대로근거!$B$17</definedName>
    <definedName name="기초여유...">[357]대로근거!$B$17</definedName>
    <definedName name="기초인건비">#REF!</definedName>
    <definedName name="기초잡석1">[96]일위대가!$F$19</definedName>
    <definedName name="기초잡석2">[96]일위대가!$H$19</definedName>
    <definedName name="기초폭300">[89]대로근거!#REF!</definedName>
    <definedName name="기초폭350">[89]대로근거!#REF!</definedName>
    <definedName name="기초폭350.">[357]대로근거!#REF!</definedName>
    <definedName name="기층">#REF!</definedName>
    <definedName name="기층t">#REF!</definedName>
    <definedName name="기층포설">[313]단가!$C$83</definedName>
    <definedName name="기타">[320]직접인건비!#REF!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기타구조일수">#REF!</definedName>
    <definedName name="기타자재집계">[358]날개벽!$AB$25</definedName>
    <definedName name="기타정위치작업일수">#REF!</definedName>
    <definedName name="기타조사연장">#REF!</definedName>
    <definedName name="기타탐사연장">#REF!</definedName>
    <definedName name="기폐기물처리비">#REF!</definedName>
    <definedName name="기폐기물처리비1">#REF!</definedName>
    <definedName name="길이">#REF!</definedName>
    <definedName name="김">[327]공토공단위당!$A$4:$M$54</definedName>
    <definedName name="김고복">#REF!</definedName>
    <definedName name="김종현">#REF!</definedName>
    <definedName name="깊이">'[361]우,오수'!#REF!</definedName>
    <definedName name="깬돌251">[96]일위대가!$F$600</definedName>
    <definedName name="깬돌252">[96]일위대가!$H$600</definedName>
    <definedName name="깬돌253">[96]일위대가!$J$600</definedName>
    <definedName name="깬돌25351">[96]일위대가!$F$606</definedName>
    <definedName name="깬돌25352">[96]일위대가!$H$606</definedName>
    <definedName name="깬돌25353">[96]일위대가!$J$606</definedName>
    <definedName name="깬돌30351">[96]일위대가!$F$612</definedName>
    <definedName name="깬돌30352">[96]일위대가!$H$612</definedName>
    <definedName name="깬돌30353">[96]일위대가!$J$612</definedName>
    <definedName name="깬돌451">[96]일위대가!$F$618</definedName>
    <definedName name="깬돌452">[96]일위대가!$H$618</definedName>
    <definedName name="깬돌453">[96]일위대가!$J$618</definedName>
    <definedName name="꺽쇠">#REF!</definedName>
    <definedName name="꽃복숭아R3">[280]데이타!$E$58</definedName>
    <definedName name="꽃복숭아R4">[280]데이타!$E$59</definedName>
    <definedName name="꽃복숭아R5">[280]데이타!$E$60</definedName>
    <definedName name="꽃사과R10">[280]데이타!$E$64</definedName>
    <definedName name="꽃사과R4">[280]데이타!$E$61</definedName>
    <definedName name="꽃사과R6">[280]데이타!$E$62</definedName>
    <definedName name="꽃사과R8">[280]데이타!$E$63</definedName>
    <definedName name="꽃아그배R10">[280]데이타!$E$68</definedName>
    <definedName name="꽃아그배R4">[280]데이타!$E$65</definedName>
    <definedName name="꽃아그배R6">[280]데이타!$E$66</definedName>
    <definedName name="꽃아그배R8">[280]데이타!$E$67</definedName>
    <definedName name="꽝꽝0304">[280]데이타!$E$54</definedName>
    <definedName name="꽝꽝0406">[280]데이타!$E$55</definedName>
    <definedName name="꽝꽝0508">[280]데이타!$E$56</definedName>
    <definedName name="꽝꽝0610">[280]데이타!$E$57</definedName>
    <definedName name="ㄴ">[362]횡배수관수량집계!$AC$25</definedName>
    <definedName name="ㄴ1">#REF!</definedName>
    <definedName name="ㄴ2">#REF!</definedName>
    <definedName name="ㄴ31">#REF!</definedName>
    <definedName name="ㄴㄱㄹ" hidden="1">#REF!</definedName>
    <definedName name="ㄴㄴ">[363]몰탈콘크리트!$A$2:$J$13</definedName>
    <definedName name="ㄴㄴㄴ" localSheetId="11">BlankMacro1</definedName>
    <definedName name="ㄴㄴㄴ" localSheetId="13">BlankMacro1</definedName>
    <definedName name="ㄴㄴㄴ" localSheetId="12">BlankMacro1</definedName>
    <definedName name="ㄴㄴㄴ" localSheetId="10">BlankMacro1</definedName>
    <definedName name="ㄴㄴㄴ">BlankMacro1</definedName>
    <definedName name="ㄴㄴㄴㄴ">'[364]ABUT수량-A1'!$T$25</definedName>
    <definedName name="ㄴㄴㅇ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hidden="1">#REF!</definedName>
    <definedName name="ㄴㅁㅇㄹ">#REF!</definedName>
    <definedName name="ㄴㅅㄳㄱㄷㅅ">#REF!</definedName>
    <definedName name="ㄴㅇ">#REF!</definedName>
    <definedName name="ㄴㅇㄹ">#REF!</definedName>
    <definedName name="ㄴㅇㅁㅎ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ㅌㄹㅇㄷ">#REF!</definedName>
    <definedName name="ㄴㅇㅎㅅㄴㅇ">#N/A</definedName>
    <definedName name="나">#REF!</definedName>
    <definedName name="나.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나">#REF!</definedName>
    <definedName name="나나나">#REF!</definedName>
    <definedName name="나나나나">#REF!</definedName>
    <definedName name="나라">#REF!</definedName>
    <definedName name="나사식_이음">#REF!</definedName>
    <definedName name="나용재">#REF!</definedName>
    <definedName name="낙상홍1004">[280]데이타!$E$76</definedName>
    <definedName name="낙상홍1506">[280]데이타!$E$77</definedName>
    <definedName name="낙상홍1808">[280]데이타!$E$78</definedName>
    <definedName name="낙상홍2010">[280]데이타!$E$79</definedName>
    <definedName name="낙상홍2515">[280]데이타!$E$80</definedName>
    <definedName name="낙우송R10">[280]데이타!$E$84</definedName>
    <definedName name="낙우송R12">[280]데이타!$E$85</definedName>
    <definedName name="낙우송R5">[280]데이타!$E$81</definedName>
    <definedName name="낙우송R6">[280]데이타!$E$82</definedName>
    <definedName name="낙우송R8">[280]데이타!$E$83</definedName>
    <definedName name="낙찰">#REF!</definedName>
    <definedName name="낙찰가">#N/A</definedName>
    <definedName name="낙찰율">#REF!</definedName>
    <definedName name="난_경">'[287]1호맨홀수량산출'!#REF!</definedName>
    <definedName name="난_수">'[287]1호맨홀수량산출'!#REF!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개벽" localSheetId="11">BlankMacro1</definedName>
    <definedName name="날개벽" localSheetId="10">BlankMacro1</definedName>
    <definedName name="날개벽">BlankMacro1</definedName>
    <definedName name="날개벽토공">'[369]아스팔트 포장총괄집계표'!#REF!</definedName>
    <definedName name="날개벽토공수량1">[370]횡배수관토공수량!#REF!</definedName>
    <definedName name="날짜">[371]자료!$G$3</definedName>
    <definedName name="남산1호">#REF!</definedName>
    <definedName name="남산2호">#REF!</definedName>
    <definedName name="남형우">#REF!</definedName>
    <definedName name="내고">#REF!</definedName>
    <definedName name="내공">[373]암거신구접합!#REF!</definedName>
    <definedName name="내공H">#REF!</definedName>
    <definedName name="내공V">#REF!</definedName>
    <definedName name="내공넓이">#REF!</definedName>
    <definedName name="내공넓이1">#REF!</definedName>
    <definedName name="내공높이">[373]암거신구접합!#REF!</definedName>
    <definedName name="내구공감율">[374]공사요율!#REF!</definedName>
    <definedName name="내구기본율">[374]공사요율!#REF!</definedName>
    <definedName name="내구사업율">[374]공사요율!#REF!</definedName>
    <definedName name="내구세부율">[374]공사요율!#REF!</definedName>
    <definedName name="내벽">#REF!</definedName>
    <definedName name="내선전공">#REF!</definedName>
    <definedName name="내선전공1">#REF!</definedName>
    <definedName name="내선전공2">#REF!</definedName>
    <definedName name="내업인원편성">#REF!</definedName>
    <definedName name="내역1">#REF!</definedName>
    <definedName name="내역2">#REF!</definedName>
    <definedName name="내역서">#REF!</definedName>
    <definedName name="내역서1">[376]피벗테이블데이터분석!#REF!</definedName>
    <definedName name="내역서2">'[376]종배수관(신)'!$A$27:$L$33</definedName>
    <definedName name="내역서3">[376]자료입력!$C$21</definedName>
    <definedName name="내역서3안" hidden="1">{"'제10장(표)'!$A$5:$L$10"}</definedName>
    <definedName name="내장공">[377]노임단가!$F$6</definedName>
    <definedName name="내장공1">#REF!</definedName>
    <definedName name="내장공2">#REF!</definedName>
    <definedName name="내진">#REF!</definedName>
    <definedName name="너">#REF!</definedName>
    <definedName name="너트">'[221]000000'!$E$48</definedName>
    <definedName name="널" localSheetId="11">BlankMacro1</definedName>
    <definedName name="널" localSheetId="10">BlankMacro1</definedName>
    <definedName name="널">BlankMacro1</definedName>
    <definedName name="노">#REF!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단가">#REF!</definedName>
    <definedName name="노르웨이R12">[280]데이타!$E$90</definedName>
    <definedName name="노르웨이R15">[280]데이타!$E$91</definedName>
    <definedName name="노르웨이R4">[280]데이타!$E$86</definedName>
    <definedName name="노르웨이R5">[280]데이타!$E$87</definedName>
    <definedName name="노르웨이R6">[280]데이타!$E$88</definedName>
    <definedName name="노르웨이R8">[280]데이타!$E$89</definedName>
    <definedName name="노무단가">#REF!</definedName>
    <definedName name="노무비">#REF!</definedName>
    <definedName name="노무비1">[380]코드표!#REF!</definedName>
    <definedName name="노무비금액">#REF!</definedName>
    <definedName name="노무비단가">#REF!</definedName>
    <definedName name="노무비선택">#REF!</definedName>
    <definedName name="노부비">#REF!</definedName>
    <definedName name="노산3교집계표">#REF!</definedName>
    <definedName name="노상준비공__절토부____M당">#REF!</definedName>
    <definedName name="노임">#REF!</definedName>
    <definedName name="노임단">[384]노임단!$A:$IV</definedName>
    <definedName name="노임단가">#REF!</definedName>
    <definedName name="노임단가1">#REF!</definedName>
    <definedName name="노즐공1">#REF!</definedName>
    <definedName name="노즐공2">#REF!</definedName>
    <definedName name="녹막이페인트">#REF!</definedName>
    <definedName name="농경지비율">#REF!</definedName>
    <definedName name="농로">#REF!</definedName>
    <definedName name="농로줄눈">#REF!</definedName>
    <definedName name="농원1호">#REF!</definedName>
    <definedName name="농원2호">#REF!</definedName>
    <definedName name="높이">'[103]DATA 입력란'!$G$5</definedName>
    <definedName name="높이300">[89]대로근거!#REF!</definedName>
    <definedName name="높이350">[89]대로근거!#REF!</definedName>
    <definedName name="눈오는날">'[130]횡배수관재료-'!$A$1:$J$23</definedName>
    <definedName name="눈향L06">[280]데이타!$E$92</definedName>
    <definedName name="눈향L08">[280]데이타!$E$93</definedName>
    <definedName name="눈향L10">[280]데이타!$E$94</definedName>
    <definedName name="눈향L14">[280]데이타!$E$95</definedName>
    <definedName name="눈향L20">[280]데이타!$E$96</definedName>
    <definedName name="느릅R10">[280]데이타!$E$100</definedName>
    <definedName name="느릅R4">[280]데이타!$E$97</definedName>
    <definedName name="느릅R5">[280]데이타!$E$98</definedName>
    <definedName name="느릅R8">[318]데이타!$E$99</definedName>
    <definedName name="느티R10">[318]데이타!$E$104</definedName>
    <definedName name="느티R12">[280]데이타!$E$105</definedName>
    <definedName name="느티R15">[280]데이타!$E$106</definedName>
    <definedName name="느티R18">[280]데이타!$E$107</definedName>
    <definedName name="느티R20">[280]데이타!$E$108</definedName>
    <definedName name="느티R25">[280]데이타!$E$109</definedName>
    <definedName name="느티R30">[280]데이타!$E$110</definedName>
    <definedName name="느티R5">[280]데이타!$E$101</definedName>
    <definedName name="느티R6">[280]데이타!$E$102</definedName>
    <definedName name="느티R8">[280]데이타!$E$103</definedName>
    <definedName name="능소화R2">[280]데이타!$E$111</definedName>
    <definedName name="능소화R4">[280]데이타!$E$112</definedName>
    <definedName name="능소화R6">[280]데이타!$E$113</definedName>
    <definedName name="능형망철거">[0]!능형망철거</definedName>
    <definedName name="니">#REF!</definedName>
    <definedName name="니니">#REF!</definedName>
    <definedName name="니니니">#REF!</definedName>
    <definedName name="니니니니">#REF!</definedName>
    <definedName name="ㄵㅂㄷ3">#REF!</definedName>
    <definedName name="ㄶ">#REF!</definedName>
    <definedName name="ㄷ" localSheetId="11">BlankMacro1</definedName>
    <definedName name="ㄷ" localSheetId="13">BlankMacro1</definedName>
    <definedName name="ㄷ" localSheetId="12">BlankMacro1</definedName>
    <definedName name="ㄷ" localSheetId="10">BlankMacro1</definedName>
    <definedName name="ㄷ">BlankMacro1</definedName>
    <definedName name="ㄷ1">#REF!</definedName>
    <definedName name="ㄷ2">#REF!</definedName>
    <definedName name="ㄷ29">'[387]횡배수관집현황(2공구)'!#REF!</definedName>
    <definedName name="ㄷ2ㄷㅇ">#REF!</definedName>
    <definedName name="ㄷ5">#REF!</definedName>
    <definedName name="ㄷ59">#REF!</definedName>
    <definedName name="ㄷㄱㄱㄱㄱㄱㄱㄱㄱㄱ">#REF!</definedName>
    <definedName name="ㄷㄱㄹㄷ">#REF!</definedName>
    <definedName name="ㄷㄷ" hidden="1">{#N/A,#N/A,FALSE,"혼합골재"}</definedName>
    <definedName name="ㄷㄷㄷ">'[217]ABUT수량-A1'!$T$25</definedName>
    <definedName name="ㄷㄷㄷㄷㅅㅅㅅㅅ">#REF!</definedName>
    <definedName name="ㄷㄷㅎㄴㅁㅇㄹ">[268]설계예산서!$J$1</definedName>
    <definedName name="ㄷㄹㄷ">#REF!</definedName>
    <definedName name="ㄷㄺㅁㄷㅈㄱㄹ">#REF!</definedName>
    <definedName name="ㄷㅁㄷ">#REF!</definedName>
    <definedName name="ㄷㅁㅁ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">#REF!</definedName>
    <definedName name="ㄷㅊㅇㅇㄹ5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.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다">#REF!</definedName>
    <definedName name="다다다">#REF!</definedName>
    <definedName name="다다다다">#REF!</definedName>
    <definedName name="다라마">[390]횡배수관수량집계!$V$25</definedName>
    <definedName name="다우웰바설치공">#REF!</definedName>
    <definedName name="다이너마이트2">'[303]2.재료비'!#REF!</definedName>
    <definedName name="다짐1">'[96]노임,단가표'!$B$16</definedName>
    <definedName name="다짐2">'[96]노임,단가표'!$C$16</definedName>
    <definedName name="다짐3">'[96]노임,단가표'!$D$16</definedName>
    <definedName name="다짐경">#REF!</definedName>
    <definedName name="다짐노">#REF!</definedName>
    <definedName name="다짐되메우기">#REF!</definedName>
    <definedName name="다짐재">#REF!</definedName>
    <definedName name="닥트공1">#REF!</definedName>
    <definedName name="닥트공2">#REF!</definedName>
    <definedName name="단가">[37]사용자입력!$D$10:$D$29</definedName>
    <definedName name="단가1">#REF!</definedName>
    <definedName name="단가2">#REF!</definedName>
    <definedName name="단가2차" localSheetId="11">BlankMacro1</definedName>
    <definedName name="단가2차" localSheetId="10">BlankMacro1</definedName>
    <definedName name="단가2차">BlankMacro1</definedName>
    <definedName name="단가3">#REF!</definedName>
    <definedName name="단가비교표">#REF!,#REF!</definedName>
    <definedName name="단가산출">#REF!</definedName>
    <definedName name="단가산출1">#REF!</definedName>
    <definedName name="단가산출참고">#REF!</definedName>
    <definedName name="단가일람">[394]단가일람!$A$3:$K$190</definedName>
    <definedName name="단가합">#REF!</definedName>
    <definedName name="단가합1">#REF!</definedName>
    <definedName name="단가합계" localSheetId="11">BlankMacro1</definedName>
    <definedName name="단가합계" localSheetId="10">BlankMacro1</definedName>
    <definedName name="단가합계">BlankMacro1</definedName>
    <definedName name="단관M">[31]DATE!$H$24:$H$85</definedName>
    <definedName name="단뉘중량">#REF!</definedName>
    <definedName name="단면적">#REF!</definedName>
    <definedName name="단면적3Span">#REF!</definedName>
    <definedName name="단빔플랜지">#REF!</definedName>
    <definedName name="단순단가">#REF!</definedName>
    <definedName name="단순인력">#REF!</definedName>
    <definedName name="단위">BLO_1</definedName>
    <definedName name="단위량">BLO_1</definedName>
    <definedName name="단위수량">#REF!</definedName>
    <definedName name="단위수량1">#REF!</definedName>
    <definedName name="단위수량2">#REF!</definedName>
    <definedName name="단중입력" localSheetId="11">[395]!단중입력</definedName>
    <definedName name="단중입력" localSheetId="10">[395]!단중입력</definedName>
    <definedName name="단중입력">[395]!단중입력</definedName>
    <definedName name="단횡배단">#REF!</definedName>
    <definedName name="담1">#REF!</definedName>
    <definedName name="담쟁이L03">[280]데이타!$E$114</definedName>
    <definedName name="답구간_표토제거__도쟈_19_Ton__㎡_당">#REF!</definedName>
    <definedName name="답노상">#REF!</definedName>
    <definedName name="답노체">#REF!</definedName>
    <definedName name="답성토부">#REF!</definedName>
    <definedName name="답외구간_표토제거__도쟈_19_Ton__㎡_당">#REF!</definedName>
    <definedName name="답외노상">#REF!</definedName>
    <definedName name="답외노체">#REF!</definedName>
    <definedName name="답외성토">#REF!</definedName>
    <definedName name="답외절토">#REF!</definedName>
    <definedName name="답절토부">#REF!</definedName>
    <definedName name="당초">BLO_1</definedName>
    <definedName name="당해공사비요율">#N/A</definedName>
    <definedName name="대가">#REF!</definedName>
    <definedName name="대개소">#REF!</definedName>
    <definedName name="대관경">#REF!</definedName>
    <definedName name="대기영역">#REF!</definedName>
    <definedName name="대리석포장" hidden="1">{#N/A,#N/A,TRUE,"총괄"}</definedName>
    <definedName name="대비1">'[79]환경기계공정표 (3)'!#REF!</definedName>
    <definedName name="대비3">'[79]환경기계공정표 (3)'!#REF!</definedName>
    <definedName name="대비5">#N/A</definedName>
    <definedName name="대비표">'[79]환경기계공정표 (3)'!#REF!</definedName>
    <definedName name="대안설정">[320]직접인건비!#REF!</definedName>
    <definedName name="대왕참R10">[280]데이타!$E$118</definedName>
    <definedName name="대왕참R4">[280]데이타!$E$115</definedName>
    <definedName name="대왕참R6">[280]데이타!$E$116</definedName>
    <definedName name="대왕참R8">[280]데이타!$E$117</definedName>
    <definedName name="대장균">'[257]000 단가'!#REF!</definedName>
    <definedName name="대전">#REF!</definedName>
    <definedName name="대추R10">[280]데이타!$E$123</definedName>
    <definedName name="대추R4">[280]데이타!$E$119</definedName>
    <definedName name="대추R5">[280]데이타!$E$120</definedName>
    <definedName name="대추R6">[280]데이타!$E$121</definedName>
    <definedName name="대추R8">[280]데이타!$E$122</definedName>
    <definedName name="대한">[397]일위대가목차!$D$3:$D$10</definedName>
    <definedName name="대ㅣㅂ2">#N/A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더하기">[31]DATE!$J$24:$J$85</definedName>
    <definedName name="덕_트_공">[400]노임단가!DUCT_GONG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>#REF!</definedName>
    <definedName name="덕천1호">#REF!</definedName>
    <definedName name="덕천2호">#REF!</definedName>
    <definedName name="덕천3호">#REF!</definedName>
    <definedName name="덕천4호">#REF!</definedName>
    <definedName name="덤리핑">#REF!</definedName>
    <definedName name="덤발파">#REF!</definedName>
    <definedName name="덤토사">#REF!</definedName>
    <definedName name="덤프트럭10.5">#REF!</definedName>
    <definedName name="덤프트럭15">#REF!</definedName>
    <definedName name="덩굴장미3">[280]데이타!$E$128</definedName>
    <definedName name="덩굴장미4">[280]데이타!$E$129</definedName>
    <definedName name="덩굴장미5">[280]데이타!$E$130</definedName>
    <definedName name="데이타">#REF!</definedName>
    <definedName name="데크휘니샤면고르기">#REF!</definedName>
    <definedName name="도">#REF!</definedName>
    <definedName name="도근좌표">#REF!</definedName>
    <definedName name="도급공사비">'[401]2공구산출내역'!#REF!</definedName>
    <definedName name="도급공사비계">#REF!</definedName>
    <definedName name="도급단가">#REF!</definedName>
    <definedName name="도레미">[402]현장조사!$J$25</definedName>
    <definedName name="도로SW">#REF!</definedName>
    <definedName name="도로구조지형게수">[45]도로구조부표!#REF!</definedName>
    <definedName name="도로길이">#REF!</definedName>
    <definedName name="도로반사경현황">[346]데리네이타현황!$A$4,[346]데리네이타현황!$A$2,[346]데리네이타현황!$A$1,[346]데리네이타현황!$A$279,[346]데리네이타현황!$A$1:$A$65536</definedName>
    <definedName name="도로범용">#REF!</definedName>
    <definedName name="도로범용수정">#REF!</definedName>
    <definedName name="도로소프트">#REF!</definedName>
    <definedName name="도로수정">#REF!</definedName>
    <definedName name="도로수정규모">#REF!</definedName>
    <definedName name="도로수정기능점수">#REF!</definedName>
    <definedName name="도로수정언어">#REF!</definedName>
    <definedName name="도로수정품질">#REF!</definedName>
    <definedName name="도로수정형태">#REF!</definedName>
    <definedName name="도로스텝당인건비">#REF!</definedName>
    <definedName name="도로연장">#REF!</definedName>
    <definedName name="도로작업연장">#REF!</definedName>
    <definedName name="도로정위치연장">#REF!</definedName>
    <definedName name="도로중심">#REF!</definedName>
    <definedName name="도로지형계수">#REF!</definedName>
    <definedName name="도로추가">#REF!</definedName>
    <definedName name="도리핑">#REF!</definedName>
    <definedName name="도면가격">#REF!</definedName>
    <definedName name="도면가격2">#REF!</definedName>
    <definedName name="도면수">#REF!</definedName>
    <definedName name="도면출력비용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발파">#REF!</definedName>
    <definedName name="도배공1">#REF!</definedName>
    <definedName name="도배공2">#REF!</definedName>
    <definedName name="도서단가">[404]노임단가!$B$2:$B$105</definedName>
    <definedName name="도시">#REF!</definedName>
    <definedName name="도시1계수">#REF!</definedName>
    <definedName name="도시1적용1">#REF!</definedName>
    <definedName name="도시1적용2">#REF!</definedName>
    <definedName name="도시1적용3">#REF!</definedName>
    <definedName name="도시1적용4">#REF!</definedName>
    <definedName name="도시1적용5">#REF!</definedName>
    <definedName name="도시3계수">#REF!</definedName>
    <definedName name="도시3급">#REF!</definedName>
    <definedName name="도시3적용1">#REF!</definedName>
    <definedName name="도시3적용2">#REF!</definedName>
    <definedName name="도시3적용3">#REF!</definedName>
    <definedName name="도시3적용4">#REF!</definedName>
    <definedName name="도시3적용5">#REF!</definedName>
    <definedName name="도시기적용1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'[46]1000 DB구축 부표'!$C$7</definedName>
    <definedName name="도엽수">#REF!</definedName>
    <definedName name="도장2">[405]Sheet3!#REF!</definedName>
    <definedName name="도장공">[344]노임단가!$F$5</definedName>
    <definedName name="도장공1">#REF!</definedName>
    <definedName name="도장공2">#REF!</definedName>
    <definedName name="도장공사비">[313]관접합및부설!#REF!</definedName>
    <definedName name="도장수량2">[405]Sheet3!#REF!</definedName>
    <definedName name="도쟈">[406]횡배수관설치현황!#REF!</definedName>
    <definedName name="도정지형계수">[45]도로정위치부표!#REF!</definedName>
    <definedName name="도토사">#REF!</definedName>
    <definedName name="도편수1">#REF!</definedName>
    <definedName name="도편수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>#REF!</definedName>
    <definedName name="도화기상각">[19]심사계산!$I$90</definedName>
    <definedName name="도화기정비">[19]심사계산!$I$93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수리" hidden="1">#REF!</definedName>
    <definedName name="독일가문비1206">[280]데이타!$E$131</definedName>
    <definedName name="독일가문비1508">[280]데이타!$E$132</definedName>
    <definedName name="독일가문비2010">[280]데이타!$E$133</definedName>
    <definedName name="독일가문비2512">[280]데이타!$E$134</definedName>
    <definedName name="독일가문비3015">[280]데이타!$E$135</definedName>
    <definedName name="독일가문비3518">[280]데이타!$E$136</definedName>
    <definedName name="돈나무0504">[280]데이타!$E$137</definedName>
    <definedName name="돈나무0805">[280]데이타!$E$138</definedName>
    <definedName name="돈나무1007">[280]데이타!$E$139</definedName>
    <definedName name="돈나무1210">[280]데이타!$E$140</definedName>
    <definedName name="돋움체">#REF!</definedName>
    <definedName name="돌붙임251">[96]일위대가!$F$567</definedName>
    <definedName name="돌붙임252">[96]일위대가!$H$567</definedName>
    <definedName name="돌붙임253">[96]일위대가!$J$567</definedName>
    <definedName name="돌붙임25351">[96]일위대가!$F$576</definedName>
    <definedName name="돌붙임25352">[96]일위대가!$H$576</definedName>
    <definedName name="돌붙임25353">[96]일위대가!$J$576</definedName>
    <definedName name="돌붙임30351">[96]일위대가!$F$585</definedName>
    <definedName name="돌붙임30352">[96]일위대가!$H$585</definedName>
    <definedName name="돌붙임30353">[96]일위대가!$J$585</definedName>
    <definedName name="돌붙임451">[96]일위대가!$F$594</definedName>
    <definedName name="돌붙임452">[96]일위대가!$H$594</definedName>
    <definedName name="돌붙임453">[96]일위대가!$J$594</definedName>
    <definedName name="돌붙임재료집계">#REF!</definedName>
    <definedName name="동">[294]수량산출!#REF!</definedName>
    <definedName name="동ㄴㄴㄴ">#REF!</definedName>
    <definedName name="동바리">[152]맨홀수량산출!$AE$26</definedName>
    <definedName name="동발공1">#REF!</definedName>
    <definedName name="동발공2">#REF!</definedName>
    <definedName name="동백1002">[280]데이타!$E$141</definedName>
    <definedName name="동백1204">[280]데이타!$E$142</definedName>
    <definedName name="동백1506">[280]데이타!$E$143</definedName>
    <definedName name="동백1808">[280]데이타!$E$144</definedName>
    <definedName name="동별">'[79]환경기계공정표 (3)'!#REF!</definedName>
    <definedName name="동별1">'[79]환경기계공정표 (3)'!#REF!</definedName>
    <definedName name="동식물">[320]직접인건비!#REF!</definedName>
    <definedName name="동식물수">[320]직접인건비!#REF!</definedName>
    <definedName name="동원">#REF!</definedName>
    <definedName name="동원1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'[330]토사(PE)'!#REF!</definedName>
    <definedName name="두부">#REF!</definedName>
    <definedName name="드라이브파이프">#REF!</definedName>
    <definedName name="드라이브파이프슈">#REF!</definedName>
    <definedName name="드라이브파이프헤드">#REF!</definedName>
    <definedName name="드롭해드">'[221]000000'!$E$50</definedName>
    <definedName name="드잡이공">[410]노임단가!#REF!</definedName>
    <definedName name="드잡이공1">#REF!</definedName>
    <definedName name="드잡이공2">#REF!</definedName>
    <definedName name="등R2">[280]데이타!$E$156</definedName>
    <definedName name="등R4">[280]데이타!$E$157</definedName>
    <definedName name="등R6">[280]데이타!$E$158</definedName>
    <definedName name="등R8">[280]데이타!$E$159</definedName>
    <definedName name="등급단가">#REF!</definedName>
    <definedName name="등록_시작" localSheetId="11">[203]!등록_시작</definedName>
    <definedName name="등록_시작" localSheetId="10">[203]!등록_시작</definedName>
    <definedName name="등록_시작">[203]!등록_시작</definedName>
    <definedName name="등록_취소" localSheetId="11">[203]!등록_취소</definedName>
    <definedName name="등록_취소" localSheetId="10">[203]!등록_취소</definedName>
    <definedName name="등록_취소">[203]!등록_취소</definedName>
    <definedName name="등용구분">[0]!디</definedName>
    <definedName name="디">#REF!</definedName>
    <definedName name="디디">#REF!</definedName>
    <definedName name="디디디">[362]날개벽!$AB$25</definedName>
    <definedName name="디디디디">#REF!</definedName>
    <definedName name="디이젤엔진15HP">#REF!</definedName>
    <definedName name="ㄸㄱ구믇028885781" hidden="1">'[1]6PILE  (돌출)'!#REF!</definedName>
    <definedName name="ㄸㄱ구믇589163004" hidden="1">'[1]6PILE  (돌출)'!#REF!</definedName>
    <definedName name="때죽R10">[280]데이타!$E$127</definedName>
    <definedName name="때죽R4">[280]데이타!$E$124</definedName>
    <definedName name="때죽R6">[280]데이타!$E$125</definedName>
    <definedName name="때죽R8">[280]데이타!$E$126</definedName>
    <definedName name="뚝쌓기">#REF!</definedName>
    <definedName name="띠장규격">#REF!</definedName>
    <definedName name="띠장설치">[207]가시설수량!$AE$52</definedName>
    <definedName name="띠장연결개소">[207]가시설수량!$AE$79</definedName>
    <definedName name="ㄹ">[362]횡배수관수량집계!$AE$25</definedName>
    <definedName name="ㄹ1">#REF!</definedName>
    <definedName name="ㄹ2">#REF!</definedName>
    <definedName name="ㄹ221">#REF!</definedName>
    <definedName name="ㄹ390">[412]내역서!$F$933</definedName>
    <definedName name="ㄹ3ㅇㄹ">#REF!</definedName>
    <definedName name="ㄹ62">#REF!</definedName>
    <definedName name="ㄹㄴㅇㄹ">[390]횡배수관수량집계!$AF$25</definedName>
    <definedName name="ㄹㄴㅇㅎ">[413]위치조서!$J$8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ㄹ">#REF!</definedName>
    <definedName name="ㄹㄷㅁㄹ">#REF!</definedName>
    <definedName name="ㄹㄷㅎ5">#REF!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>#REF!</definedName>
    <definedName name="ㄹㄹㄹㄹ" localSheetId="11">BlankMacro1</definedName>
    <definedName name="ㄹㄹㄹㄹ" localSheetId="13">BlankMacro1</definedName>
    <definedName name="ㄹㄹㄹㄹ" localSheetId="12">BlankMacro1</definedName>
    <definedName name="ㄹㄹㄹㄹ" localSheetId="10">BlankMacro1</definedName>
    <definedName name="ㄹㄹㄹㄹ">BlankMacro1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랴">#REF!</definedName>
    <definedName name="ㄹㅇ">'[414]표  지'!$J$8</definedName>
    <definedName name="ㄹㅇ87">#REF!</definedName>
    <definedName name="ㄹㅇㄴㄹ" hidden="1">{"'제10장(표)'!$A$5:$L$10"}</definedName>
    <definedName name="ㄹㅇㄴㅁ려">#REF!</definedName>
    <definedName name="ㄹㅇㄴㅍㅇ">#REF!</definedName>
    <definedName name="ㄹㅇㄷㄳ">#REF!</definedName>
    <definedName name="ㄹ어">[416]총괄!#REF!</definedName>
    <definedName name="ㄹ허ㅕ89">#REF!</definedName>
    <definedName name="ㄹ호" hidden="1">#REF!</definedName>
    <definedName name="ㄹ화">[192]수로단위수량!#REF!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라">#REF!</definedName>
    <definedName name="라라라">#REF!</definedName>
    <definedName name="라라라라">#REF!</definedName>
    <definedName name="라면">[390]횡배수관수량집계!$AE$25</definedName>
    <definedName name="라ㅑㅣㅏ">#REF!</definedName>
    <definedName name="랑">#REF!</definedName>
    <definedName name="램프A">[335]TOTAL_BOQ!#REF!</definedName>
    <definedName name="램프B">[335]TOTAL_BOQ!#REF!</definedName>
    <definedName name="램프D">[335]TOTAL_BOQ!#REF!</definedName>
    <definedName name="램픙">[335]TOTAL_BOQ!#REF!</definedName>
    <definedName name="러ㅚ">[417]피벗테이블데이터분석!#REF!</definedName>
    <definedName name="레">[418]수량산출!$R$5</definedName>
    <definedName name="레_무근">#REF!</definedName>
    <definedName name="레_무근1">'[287]1호맨홀수량산출'!#REF!</definedName>
    <definedName name="레_철근">#REF!</definedName>
    <definedName name="레미경">#REF!</definedName>
    <definedName name="레미노">#REF!</definedName>
    <definedName name="레미재">#REF!</definedName>
    <definedName name="레미콘">#REF!</definedName>
    <definedName name="레미콘집계">'[317]-레미콘집계'!$A$1:$H$22</definedName>
    <definedName name="레미콘타설무근">[96]일위대가!$H$53</definedName>
    <definedName name="레이어별작업비율">#REF!</definedName>
    <definedName name="레이어작업비율">#REF!</definedName>
    <definedName name="려">#REF!</definedName>
    <definedName name="련수">#REF!</definedName>
    <definedName name="륜ㅇㅀㅇㄹㄶ">#REF!</definedName>
    <definedName name="리">[294]수량산출!#REF!</definedName>
    <definedName name="리리">#REF!</definedName>
    <definedName name="리리리">#REF!</definedName>
    <definedName name="리리리리">#REF!</definedName>
    <definedName name="리브두께">#REF!</definedName>
    <definedName name="리브폭">#REF!</definedName>
    <definedName name="ㄻㄴㄹ">#REF!</definedName>
    <definedName name="ㄻ니">#REF!</definedName>
    <definedName name="ㄻㄷ">#REF!</definedName>
    <definedName name="ㄼㅎㅅㄳㄺㅎㅇㅍㅎㅍㄴㅇㄹ">#REF!</definedName>
    <definedName name="ㄿㅇㅅㅎㅎ" localSheetId="11">BlankMacro1</definedName>
    <definedName name="ㄿㅇㅅㅎㅎ" localSheetId="13">BlankMacro1</definedName>
    <definedName name="ㄿㅇㅅㅎㅎ" localSheetId="12">BlankMacro1</definedName>
    <definedName name="ㄿㅇㅅㅎㅎ" localSheetId="10">BlankMacro1</definedName>
    <definedName name="ㄿㅇㅅㅎㅎ">BlankMacro1</definedName>
    <definedName name="ㅀ">[192]수로단위수량!#REF!</definedName>
    <definedName name="ㅀㅎㅊㅌ">#REF!</definedName>
    <definedName name="ㅁ" localSheetId="11">BlankMacro1</definedName>
    <definedName name="ㅁ" localSheetId="13">BlankMacro1</definedName>
    <definedName name="ㅁ" localSheetId="12">BlankMacro1</definedName>
    <definedName name="ㅁ" localSheetId="10">BlankMacro1</definedName>
    <definedName name="ㅁ">BlankMacro1</definedName>
    <definedName name="ㅁ1">#REF!</definedName>
    <definedName name="ㅁ100">#REF!</definedName>
    <definedName name="ㅁ1000">#REF!</definedName>
    <definedName name="ㅁ1180">#REF!</definedName>
    <definedName name="ㅁ1382">#REF!</definedName>
    <definedName name="ㅁ1700">#REF!</definedName>
    <definedName name="ㅁ1800">#REF!</definedName>
    <definedName name="ㅁ1882">#REF!</definedName>
    <definedName name="ㅁ2">#REF!</definedName>
    <definedName name="ㅁ202">#REF!</definedName>
    <definedName name="ㅁ2200">#REF!</definedName>
    <definedName name="ㅁ2400">#REF!</definedName>
    <definedName name="ㅁ278">#REF!</definedName>
    <definedName name="ㅁ30">#REF!</definedName>
    <definedName name="ㅁ442">'[422]내부예산(5101~3)'!#REF!</definedName>
    <definedName name="ㅁ497">#REF!</definedName>
    <definedName name="ㅁ500">#REF!</definedName>
    <definedName name="ㅁ536">#REF!</definedName>
    <definedName name="ㅁ54">#REF!</definedName>
    <definedName name="ㅁ540">#REF!</definedName>
    <definedName name="ㅁ545">#REF!</definedName>
    <definedName name="ㅁ636">#REF!</definedName>
    <definedName name="ㅁ752">#REF!</definedName>
    <definedName name="ㅁ76">#REF!</definedName>
    <definedName name="ㅁ760">#REF!</definedName>
    <definedName name="ㅁ906">#REF!</definedName>
    <definedName name="ㅁㄱ욕ㄴㅁㅇㄹㄹ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hidden="1">{#N/A,#N/A,FALSE,"2~8번"}</definedName>
    <definedName name="ㅁㄴㄹ">[192]수로단위수량!#REF!</definedName>
    <definedName name="ㅁㄴㅇ">#REF!</definedName>
    <definedName name="ㅁㄴㅇㄹ">#REF!</definedName>
    <definedName name="ㅁㄴㅇ류" hidden="1">#REF!</definedName>
    <definedName name="ㅁㄹ">#REF!</definedName>
    <definedName name="ㅁㄹㄷㅇㄹㅇㄴㄹ">#REF!</definedName>
    <definedName name="ㅁㄹㅇㄹㅇㄴㄹㄴㅁ">[268]설계예산서!$F$1</definedName>
    <definedName name="ㅁㄹㅇㅎ">#REF!</definedName>
    <definedName name="ㅁㄻ">#REF!</definedName>
    <definedName name="ㅁ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11">BlankMacro1</definedName>
    <definedName name="ㅁㅁ" localSheetId="13">BlankMacro1</definedName>
    <definedName name="ㅁㅁ" localSheetId="12">BlankMacro1</definedName>
    <definedName name="ㅁㅁ" localSheetId="10">BlankMacro1</definedName>
    <definedName name="ㅁㅁ">BlankMacro1</definedName>
    <definedName name="ㅁㅁ185">#REF!</definedName>
    <definedName name="ㅁㅁㄹ">#REF!</definedName>
    <definedName name="ㅁㅁㅁ" localSheetId="11">BlankMacro1</definedName>
    <definedName name="ㅁㅁㅁ" localSheetId="13">BlankMacro1</definedName>
    <definedName name="ㅁㅁㅁ" localSheetId="12">BlankMacro1</definedName>
    <definedName name="ㅁㅁㅁ" localSheetId="10">BlankMacro1</definedName>
    <definedName name="ㅁㅁㅁ">BlankMacro1</definedName>
    <definedName name="ㅁㅁㅁㅁ" hidden="1">{#N/A,#N/A,FALSE,"표지목차"}</definedName>
    <definedName name="ㅁㅁㅁㅁㅁㅁ" hidden="1">{#N/A,#N/A,FALSE,"혼합골재"}</definedName>
    <definedName name="ㅁㅂ">#REF!</definedName>
    <definedName name="ㅁㅂㅁㅂ">#REF!</definedName>
    <definedName name="ㅁㅇㄹ">#REF!</definedName>
    <definedName name="ㅁㅇㄻ">#REF!</definedName>
    <definedName name="ㅁㅇㅁ">[424]Sheet1!#REF!</definedName>
    <definedName name="ㅁㅇㅇ3">#REF!</definedName>
    <definedName name="ㅁㅇㅈ2">#REF!</definedName>
    <definedName name="마">[49]재정비직인!$J$43</definedName>
    <definedName name="마1">#REF!</definedName>
    <definedName name="마가목R3">[280]데이타!$E$160</definedName>
    <definedName name="마가목R5">[280]데이타!$E$161</definedName>
    <definedName name="마가목R7">[280]데이타!$E$162</definedName>
    <definedName name="마마">#REF!</definedName>
    <definedName name="마마마">#REF!</definedName>
    <definedName name="마마마마">#REF!</definedName>
    <definedName name="마스콘수량">#REF!</definedName>
    <definedName name="마스타">'[257]000 단가'!#REF!</definedName>
    <definedName name="만득이" hidden="1">{#N/A,#N/A,TRUE,"2~8번"}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[280]데이타!$E$163</definedName>
    <definedName name="말발도리1204">[280]데이타!$E$164</definedName>
    <definedName name="말발도리1506">[280]데이타!$E$165</definedName>
    <definedName name="매끈한마감">#REF!</definedName>
    <definedName name="매당가격">#REF!</definedName>
    <definedName name="매자0804">[280]데이타!$E$166</definedName>
    <definedName name="매자1005">[280]데이타!$E$167</definedName>
    <definedName name="매크로" localSheetId="11">비굴착제원표!수식입력매크로</definedName>
    <definedName name="매크로" localSheetId="10">수량표!수식입력매크로</definedName>
    <definedName name="매크로">[0]!수식입력매크로</definedName>
    <definedName name="매크로11" localSheetId="11">[425]!매크로11</definedName>
    <definedName name="매크로11" localSheetId="10">[425]!매크로11</definedName>
    <definedName name="매크로11">[425]!매크로11</definedName>
    <definedName name="매크로2">[426]Macro3!#REF!</definedName>
    <definedName name="매크로4" localSheetId="11">[425]C.배수관공!매크로4</definedName>
    <definedName name="매크로4" localSheetId="10">[425]C.배수관공!매크로4</definedName>
    <definedName name="매크로4">[425]C.배수관공!매크로4</definedName>
    <definedName name="매화R10">[280]데이타!$E$174</definedName>
    <definedName name="매화R4">[280]데이타!$E$171</definedName>
    <definedName name="매화R6">[280]데이타!$E$172</definedName>
    <definedName name="매화R8">[280]데이타!$E$173</definedName>
    <definedName name="맨">[427]수량산출!$R$121</definedName>
    <definedName name="맨_두겅">'[287]1호맨홀수량산출'!#REF!</definedName>
    <definedName name="맨홀" hidden="1">{#N/A,#N/A,FALSE,"골재소요량";#N/A,#N/A,FALSE,"골재소요량"}</definedName>
    <definedName name="맨홀규격">[428]단위수량!$A$3:$Q$7</definedName>
    <definedName name="맨홀뚜껑">[152]맨홀수량산출!$AE$25</definedName>
    <definedName name="맨홀타입">#REF!</definedName>
    <definedName name="맨홀토공단위수량">#REF!</definedName>
    <definedName name="맨홀펌프장">#REF!</definedName>
    <definedName name="맨홀펌프장_배관">#REF!</definedName>
    <definedName name="맨홀평균높이산출">#REF!</definedName>
    <definedName name="맨홀호수">[428]맨홀수량산출!$A$2</definedName>
    <definedName name="맷수">#REF!</definedName>
    <definedName name="맹암">[376]피벗테이블데이터분석!#REF!</definedName>
    <definedName name="맹암거">[429]적용단위길이!$AB$1:$AH$65536</definedName>
    <definedName name="맹암거형태">[429]피벗테이블데이터분석!#REF!</definedName>
    <definedName name="맹앙">[376]적용단위길이!$AB$1:$AH$65536</definedName>
    <definedName name="머릿글">#REF!</definedName>
    <definedName name="머캐덤롤러8의10톤">#REF!</definedName>
    <definedName name="메1">[135]Sheet1!#REF!</definedName>
    <definedName name="메2">#REF!</definedName>
    <definedName name="메3">#REF!</definedName>
    <definedName name="메4">#REF!</definedName>
    <definedName name="메롱">'[130]계산서(직선부)'!$A$1:$J$23</definedName>
    <definedName name="메인_메뉴호출" localSheetId="11">[431]!메인_메뉴호출</definedName>
    <definedName name="메인_메뉴호출" localSheetId="10">[431]!메인_메뉴호출</definedName>
    <definedName name="메인_메뉴호출">[431]!메인_메뉴호출</definedName>
    <definedName name="메인_시작" localSheetId="11">[203]!메인_시작</definedName>
    <definedName name="메인_시작" localSheetId="10">[203]!메인_시작</definedName>
    <definedName name="메인_시작">[203]!메인_시작</definedName>
    <definedName name="메타B10">[280]데이타!$E$179</definedName>
    <definedName name="메타B12">[280]데이타!$E$180</definedName>
    <definedName name="메타B15">[280]데이타!$E$181</definedName>
    <definedName name="메타B18">[280]데이타!$E$182</definedName>
    <definedName name="메타B4">[280]데이타!$E$175</definedName>
    <definedName name="메타B5">[280]데이타!$E$176</definedName>
    <definedName name="메타B6">[280]데이타!$E$177</definedName>
    <definedName name="메타B8">[280]데이타!$E$178</definedName>
    <definedName name="메탈크라운">#REF!</definedName>
    <definedName name="면벅">#REF!</definedName>
    <definedName name="면벽">BLO_1</definedName>
    <definedName name="면벽높이">#REF!</definedName>
    <definedName name="면벽두께">#REF!</definedName>
    <definedName name="면적">#REF!</definedName>
    <definedName name="명">#REF!</definedName>
    <definedName name="명당평수">#REF!</definedName>
    <definedName name="명수">#REF!</definedName>
    <definedName name="명자0604">[280]데이타!$E$183</definedName>
    <definedName name="명자0805">[280]데이타!$E$184</definedName>
    <definedName name="명자1006">[280]데이타!$E$185</definedName>
    <definedName name="명자1208">[280]데이타!$E$186</definedName>
    <definedName name="명진출력">[0]!명진출력</definedName>
    <definedName name="모감주R10">[280]데이타!$E$190</definedName>
    <definedName name="모감주R4">[280]데이타!$E$187</definedName>
    <definedName name="모감주R6">[280]데이타!$E$188</definedName>
    <definedName name="모감주R8">[280]데이타!$E$189</definedName>
    <definedName name="모과2005">[280]데이타!$E$191</definedName>
    <definedName name="모과2507">[280]데이타!$E$192</definedName>
    <definedName name="모과R10">[280]데이타!$E$195</definedName>
    <definedName name="모과R12">[280]데이타!$E$196</definedName>
    <definedName name="모과R15">[280]데이타!$E$197</definedName>
    <definedName name="모과R20">[280]데이타!$E$198</definedName>
    <definedName name="모과R25">[280]데이타!$E$199</definedName>
    <definedName name="모과R5">[280]데이타!$E$193</definedName>
    <definedName name="모과R8">[280]데이타!$E$194</definedName>
    <definedName name="모란5가지">[280]데이타!$E$200</definedName>
    <definedName name="모란6가지">[280]데이타!$E$201</definedName>
    <definedName name="모래">'[330]토사(PE)'!#REF!</definedName>
    <definedName name="모래180규격">[199]SORCE1!$N$1:$Y$15</definedName>
    <definedName name="모래300">[89]대로근거!#REF!</definedName>
    <definedName name="모래350">[89]대로근거!#REF!</definedName>
    <definedName name="모래90규격">[433]단위수량!$A$2:$L$14</definedName>
    <definedName name="모래t">[356]대로근거!$B$13</definedName>
    <definedName name="모름">[434]총괄!#REF!</definedName>
    <definedName name="모빌유">#REF!</definedName>
    <definedName name="모자이크">#REF!</definedName>
    <definedName name="모타역율">#REF!</definedName>
    <definedName name="모타효율">#REF!</definedName>
    <definedName name="목공">#REF!</definedName>
    <definedName name="목도">#REF!</definedName>
    <definedName name="목도1">#REF!</definedName>
    <definedName name="목도2">#REF!</definedName>
    <definedName name="목련R10">[280]데이타!$E$206</definedName>
    <definedName name="목련R12">[280]데이타!$E$207</definedName>
    <definedName name="목련R15">[280]데이타!$E$208</definedName>
    <definedName name="목련R20">[280]데이타!$E$209</definedName>
    <definedName name="목련R4">[280]데이타!$E$202</definedName>
    <definedName name="목련R5">[280]데이타!$E$203</definedName>
    <definedName name="목련R6">[280]데이타!$E$204</definedName>
    <definedName name="목련R8">[280]데이타!$E$205</definedName>
    <definedName name="목서1506">[280]데이타!$E$213</definedName>
    <definedName name="목서2012">[280]데이타!$E$214</definedName>
    <definedName name="목서2515">[280]데이타!$E$215</definedName>
    <definedName name="목수국1006">[280]데이타!$E$210</definedName>
    <definedName name="목수국1208">[280]데이타!$E$211</definedName>
    <definedName name="목수국1510">[280]데이타!$E$212</definedName>
    <definedName name="목조각공1">#REF!</definedName>
    <definedName name="목조각공2">#REF!</definedName>
    <definedName name="몰탈">[152]맨홀수량산출!$AE$31</definedName>
    <definedName name="몰탈121">[96]일위대가!$F$59</definedName>
    <definedName name="몰탈122">[96]일위대가!$H$59</definedName>
    <definedName name="몰탈131">[96]일위대가!$F$65</definedName>
    <definedName name="몰탈132">[96]일위대가!$H$65</definedName>
    <definedName name="몰탈콘크리트">'[317]-몰탈콘크리트'!$A$1:$L$12</definedName>
    <definedName name="못">#REF!</definedName>
    <definedName name="무">[436]수량산출!$R$5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궁화1003">[280]데이타!$E$216</definedName>
    <definedName name="무궁화1203">[280]데이타!$E$217</definedName>
    <definedName name="무궁화1504">[280]데이타!$E$218</definedName>
    <definedName name="무궁화1805">[280]데이타!$E$219</definedName>
    <definedName name="무궁화2006">[280]데이타!$E$220</definedName>
    <definedName name="무근">2.3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농1호">#REF!</definedName>
    <definedName name="무농2호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무">#REF!</definedName>
    <definedName name="무산소">#REF!</definedName>
    <definedName name="무선안테나공1">#REF!</definedName>
    <definedName name="무선안테나공2">#REF!</definedName>
    <definedName name="문" localSheetId="11">BlankMacro1</definedName>
    <definedName name="문" localSheetId="10">BlankMacro1</definedName>
    <definedName name="문">BlankMacro1</definedName>
    <definedName name="문양수">'[437]2공구자재집'!#REF!</definedName>
    <definedName name="문화재">[320]직접인건비!#REF!</definedName>
    <definedName name="물">#N/A</definedName>
    <definedName name="물량집계" localSheetId="11">[203]!물량집계</definedName>
    <definedName name="물량집계" localSheetId="10">[203]!물량집계</definedName>
    <definedName name="물량집계">[203]!물량집계</definedName>
    <definedName name="물탱크5500L">#REF!</definedName>
    <definedName name="물푸경">#REF!</definedName>
    <definedName name="물푸기">#N/A</definedName>
    <definedName name="물푸노">#REF!</definedName>
    <definedName name="물푸레R5">[280]데이타!$E$221</definedName>
    <definedName name="물푸레R6">[280]데이타!$E$222</definedName>
    <definedName name="물푸레R8">[280]데이타!$E$223</definedName>
    <definedName name="물푸재">#REF!</definedName>
    <definedName name="뭐야">#REF!</definedName>
    <definedName name="뭘까">#REF!</definedName>
    <definedName name="뮤">#REF!</definedName>
    <definedName name="뮤2">#REF!</definedName>
    <definedName name="미">#REF!</definedName>
    <definedName name="미1">[434]총괄!#REF!</definedName>
    <definedName name="미끄럼방지그림">#REF!</definedName>
    <definedName name="미미">#REF!</definedName>
    <definedName name="미미미">#REF!</definedName>
    <definedName name="미미미미">#REF!</definedName>
    <definedName name="미선0804">[280]데이타!$E$224</definedName>
    <definedName name="미선1206">[280]데이타!$E$225</definedName>
    <definedName name="미순">[130]포장재료집계표!$A$1:$L$9</definedName>
    <definedName name="미순이">[130]콘크리트측구연장!$A$1:$P$22</definedName>
    <definedName name="미장공">[344]노임단가!$C$20</definedName>
    <definedName name="미장공1">#REF!</definedName>
    <definedName name="미장공2">#REF!</definedName>
    <definedName name="미치것다">#REF!</definedName>
    <definedName name="미칩ㅁ">[434]총괄!#REF!</definedName>
    <definedName name="민리ㅓㅣㅓㅎㅁ">#REF!</definedName>
    <definedName name="ㅂ" localSheetId="11">BlankMacro1</definedName>
    <definedName name="ㅂ" localSheetId="13">BlankMacro1</definedName>
    <definedName name="ㅂ" localSheetId="12">BlankMacro1</definedName>
    <definedName name="ㅂ" localSheetId="10">BlankMacro1</definedName>
    <definedName name="ㅂ">BlankMacro1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ㅂ" hidden="1">{#N/A,#N/A,FALSE,"표지목차"}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ㅇ">#REF!</definedName>
    <definedName name="ㅂㅈ" hidden="1">{#N/A,#N/A,FALSE,"2~8번"}</definedName>
    <definedName name="ㅂㅈㅂㅈ">#REF!</definedName>
    <definedName name="ㅂ통인부1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[49]재정비직인!$J$51</definedName>
    <definedName name="바_2">[443]이토변실!#REF!</definedName>
    <definedName name="바_3">[443]이토변실!#REF!</definedName>
    <definedName name="바_5">[443]이토변실!#REF!</definedName>
    <definedName name="바_6">[443]이토변실!#REF!</definedName>
    <definedName name="바_9">[443]이토변실!#REF!</definedName>
    <definedName name="바닥">'[330]토사(PE)'!#REF!</definedName>
    <definedName name="바바">#REF!</definedName>
    <definedName name="바바바">#REF!</definedName>
    <definedName name="바바바바">#REF!</definedName>
    <definedName name="바보">[402]현장조사!$J$51</definedName>
    <definedName name="박리제">#REF!</definedName>
    <definedName name="반송1012">[280]데이타!$E$148</definedName>
    <definedName name="반송1215">[280]데이타!$E$149</definedName>
    <definedName name="반송1518">[280]데이타!$E$150</definedName>
    <definedName name="반송1520">[280]데이타!$E$151</definedName>
    <definedName name="반송2022">[280]데이타!$E$152</definedName>
    <definedName name="반토압도">'[103]DATA 입력란'!$D$34</definedName>
    <definedName name="반토압콘">'[103]DATA 입력란'!$D$29</definedName>
    <definedName name="받침철물">'[221]000000'!$E$25</definedName>
    <definedName name="발전기25">#REF!</definedName>
    <definedName name="발주처">#REF!</definedName>
    <definedName name="방">[294]수량산출!#REF!</definedName>
    <definedName name="방_모">'[287]1호맨홀수량산출'!#REF!</definedName>
    <definedName name="방송설비">#REF!</definedName>
    <definedName name="방수공">[344]노임단가!$C$21</definedName>
    <definedName name="방수공1">#REF!</definedName>
    <definedName name="방수공2">#REF!</definedName>
    <definedName name="방수몰탈">#REF!</definedName>
    <definedName name="방수액">#REF!</definedName>
    <definedName name="방음벽" hidden="1">#REF!</definedName>
    <definedName name="방진고무50">#REF!</definedName>
    <definedName name="방카모래부설1">[96]일위대가!$F$703</definedName>
    <definedName name="방카모래부설2">[96]일위대가!$H$703</definedName>
    <definedName name="방호벽">#REF!</definedName>
    <definedName name="방화문">#REF!</definedName>
    <definedName name="배_관_공">[444]노임단가!$F$8</definedName>
    <definedName name="배강거몰">[429]특수기호강도거푸집!$S$2:$V$7</definedName>
    <definedName name="배관공">[344]노임단가!$C$27</definedName>
    <definedName name="배관공1">#REF!</definedName>
    <definedName name="배관공2">#REF!</definedName>
    <definedName name="배관공단가">[313]관접합및부설!#REF!</definedName>
    <definedName name="배관자재중량">[445]단가!$C$51:$I$60</definedName>
    <definedName name="배수" localSheetId="11">BlankMacro1</definedName>
    <definedName name="배수" localSheetId="10">BlankMacro1</definedName>
    <definedName name="배수">BlankMacro1</definedName>
    <definedName name="배수공">[384]배수공!$A:$IV</definedName>
    <definedName name="배수공및터널공사">#REF!</definedName>
    <definedName name="배수관">#REF!</definedName>
    <definedName name="배수관공수량집계표">#REF!</definedName>
    <definedName name="배수관집계표">#REF!</definedName>
    <definedName name="배수구조물공총재">#REF!</definedName>
    <definedName name="배수구조물토공">#REF!</definedName>
    <definedName name="배수암거유출입부1">[96]일위대가!$F$537</definedName>
    <definedName name="배수암거유출입부2">[96]일위대가!$H$537</definedName>
    <definedName name="배전전공">#REF!</definedName>
    <definedName name="배전전공1">#REF!</definedName>
    <definedName name="배전전공2">#REF!</definedName>
    <definedName name="배전활선전공1">#REF!</definedName>
    <definedName name="배전활선전공2">#REF!</definedName>
    <definedName name="배토판19ton">"Picture 11"</definedName>
    <definedName name="배토판32ton">"Picture 10"</definedName>
    <definedName name="백색페인트">[450]예측단가간지!$D$21</definedName>
    <definedName name="백호우BH07">#REF!</definedName>
    <definedName name="버팀1단">[207]단위수량!$D$10</definedName>
    <definedName name="버팀2단">[207]단위수량!$D$11</definedName>
    <definedName name="버팀간격">#REF!</definedName>
    <definedName name="버팀규격">#REF!</definedName>
    <definedName name="버팀목">#REF!</definedName>
    <definedName name="버팀목EA">#REF!</definedName>
    <definedName name="버팀및띠장연결">[207]가시설수량!$AE$168</definedName>
    <definedName name="버팀수량">#REF!</definedName>
    <definedName name="버팀제작">[207]가시설수량!$AE$138</definedName>
    <definedName name="번들1호">#REF!</definedName>
    <definedName name="번들2호">#REF!</definedName>
    <definedName name="번들3호">#REF!</definedName>
    <definedName name="번호">[135]Sheet1!#REF!</definedName>
    <definedName name="번화지구">#REF!</definedName>
    <definedName name="벌개_제근공___㎡_당">#REF!</definedName>
    <definedName name="벌목부1">#REF!</definedName>
    <definedName name="벌목부2">#REF!</definedName>
    <definedName name="범용기능" localSheetId="11">BlankMacro1</definedName>
    <definedName name="범용기능" localSheetId="13">BlankMacro1</definedName>
    <definedName name="범용기능" localSheetId="12">BlankMacro1</definedName>
    <definedName name="범용기능" localSheetId="10">BlankMacro1</definedName>
    <definedName name="범용기능">BlankMacro1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수정">#REF!</definedName>
    <definedName name="범용스텝당인건비">#REF!</definedName>
    <definedName name="범용추가">#REF!</definedName>
    <definedName name="범용커스터마이징" localSheetId="11">BlankMacro1</definedName>
    <definedName name="범용커스터마이징" localSheetId="13">BlankMacro1</definedName>
    <definedName name="범용커스터마이징" localSheetId="12">BlankMacro1</definedName>
    <definedName name="범용커스터마이징" localSheetId="10">BlankMacro1</definedName>
    <definedName name="범용커스터마이징">BlankMacro1</definedName>
    <definedName name="범용하수">#REF!</definedName>
    <definedName name="범위">#REF!</definedName>
    <definedName name="범위1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높이">#REF!</definedName>
    <definedName name="벽돌">#REF!</definedName>
    <definedName name="벽돌공1">#REF!</definedName>
    <definedName name="벽돌공2">#REF!</definedName>
    <definedName name="벽두께">#REF!</definedName>
    <definedName name="벽보호몰탈1">[96]일위대가!$F$1582</definedName>
    <definedName name="벽보호몰탈2">[96]일위대가!$H$1582</definedName>
    <definedName name="벽보호몰탈241">[96]일위대가!$F$1588</definedName>
    <definedName name="벽보호몰탈242">[96]일위대가!$H$1588</definedName>
    <definedName name="벽체" hidden="1">{#N/A,#N/A,TRUE,"혼합골재"}</definedName>
    <definedName name="변전전공1">#REF!</definedName>
    <definedName name="변전전공2">#REF!</definedName>
    <definedName name="보">'[221]000000'!$E$51</definedName>
    <definedName name="보_링_공">#REF!</definedName>
    <definedName name="보강">[434]총괄!#REF!</definedName>
    <definedName name="보강벽">[434]총괄!#REF!</definedName>
    <definedName name="보걸이">[207]가시설수량!$AE$39</definedName>
    <definedName name="보고서인쇄비">[320]직접인건비!#REF!</definedName>
    <definedName name="보도" hidden="1">{#N/A,#N/A,TRUE,"총괄"}</definedName>
    <definedName name="보도경계블럭수량">#REF!</definedName>
    <definedName name="보도블럭산출">[452]우배수!$C$24:$C$85</definedName>
    <definedName name="보도폐기물">#REF!</definedName>
    <definedName name="보링">#REF!</definedName>
    <definedName name="보링공">#REF!</definedName>
    <definedName name="보안공1">#REF!</definedName>
    <definedName name="보안공2">#REF!</definedName>
    <definedName name="보오링공">#REF!</definedName>
    <definedName name="보온공1">#REF!</definedName>
    <definedName name="보온공2">#REF!</definedName>
    <definedName name="보완자료복사">#REF!</definedName>
    <definedName name="보일러공">#REF!</definedName>
    <definedName name="보일러공1">#REF!</definedName>
    <definedName name="보일러공2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기층">#REF!</definedName>
    <definedName name="보조기층포설">[313]단가!$C$86</definedName>
    <definedName name="보지">#REF!</definedName>
    <definedName name="보차도">[0]!보차도</definedName>
    <definedName name="보차도경계블럭수량">#REF!</definedName>
    <definedName name="보차도경계석">BLO_1</definedName>
    <definedName name="보차동경계석">BLO_1</definedName>
    <definedName name="보충">#REF!</definedName>
    <definedName name="보통단가">#REF!</definedName>
    <definedName name="보통마감">#REF!</definedName>
    <definedName name="보통선원1">#REF!</definedName>
    <definedName name="보통선원2">#REF!</definedName>
    <definedName name="보통인력">#REF!</definedName>
    <definedName name="보통인력개발인건비">#REF!</definedName>
    <definedName name="보통인부">#REF!</definedName>
    <definedName name="보통인부1">#REF!</definedName>
    <definedName name="보통인부2">#REF!</definedName>
    <definedName name="보통인부B10">[280]식재인부!$C$24</definedName>
    <definedName name="보통인부B4이하">[280]식재인부!$C$18</definedName>
    <definedName name="보통인부B5">[280]식재인부!$C$19</definedName>
    <definedName name="보통인부B6">[280]식재인부!$C$20</definedName>
    <definedName name="보통인부B8">[280]식재인부!$C$22</definedName>
    <definedName name="보통인부R10">[280]식재인부!$C$54</definedName>
    <definedName name="보통인부R12">[280]식재인부!$C$56</definedName>
    <definedName name="보통인부R15">[280]식재인부!$C$59</definedName>
    <definedName name="보통인부R4이하">[280]식재인부!$C$48</definedName>
    <definedName name="보통인부R5">[280]식재인부!$C$49</definedName>
    <definedName name="보통인부R6">[280]식재인부!$C$50</definedName>
    <definedName name="보통인부R7">[280]식재인부!$C$51</definedName>
    <definedName name="보통인부R8">[280]식재인부!$C$52</definedName>
    <definedName name="보통인부노임">[51]일위대가표지!$G$43</definedName>
    <definedName name="보통인부단가">[313]관접합및부설!#REF!</definedName>
    <definedName name="보통지구">#REF!</definedName>
    <definedName name="보험료">#REF!</definedName>
    <definedName name="보험료율">#REF!</definedName>
    <definedName name="보호몰탈1">#REF!</definedName>
    <definedName name="보호몰탈2">#REF!</definedName>
    <definedName name="보호몰탈3">#REF!</definedName>
    <definedName name="복부간격">'[456]4.2유효폭의 계산'!$N$26</definedName>
    <definedName name="복통경비">[457]수원공사비!#REF!</definedName>
    <definedName name="복통노무비">[457]수원공사비!#REF!</definedName>
    <definedName name="복통재료비">[457]수원공사비!#REF!</definedName>
    <definedName name="본선연장">#REF!</definedName>
    <definedName name="본선포장">#REF!</definedName>
    <definedName name="볼트">#REF!</definedName>
    <definedName name="부" localSheetId="11">BlankMacro1</definedName>
    <definedName name="부" localSheetId="10">BlankMacro1</definedName>
    <definedName name="부">BlankMacro1</definedName>
    <definedName name="부가11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>#REF!</definedName>
    <definedName name="부대공">[384]부대공!$A:$IV</definedName>
    <definedName name="부대공집계">[340]터파기및재료!#REF!</definedName>
    <definedName name="부대공집계2">[341]터파기및재료!#REF!</definedName>
    <definedName name="부대집" localSheetId="11">BlankMacro1</definedName>
    <definedName name="부대집" localSheetId="10">BlankMacro1</definedName>
    <definedName name="부대집">BlankMacro1</definedName>
    <definedName name="부설비">#REF!</definedName>
    <definedName name="부지매입비">[458]공비대비!#REF!</definedName>
    <definedName name="부직포설치1">[96]일위대가!$F$744</definedName>
    <definedName name="부직포설치2">[96]일위대가!$H$744</definedName>
    <definedName name="분">'[221]000000'!#REF!</definedName>
    <definedName name="분리">'[459]빗물받이(910-510-410)'!$P$4</definedName>
    <definedName name="분석">#REF!</definedName>
    <definedName name="분전함신설합계">[460]분전함신설!$S$29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">[294]수량산출!#REF!</definedName>
    <definedName name="비___목">#REF!</definedName>
    <definedName name="비_계_공">#REF!</definedName>
    <definedName name="비계">[152]맨홀수량산출!$AE$27</definedName>
    <definedName name="비계1">#REF!</definedName>
    <definedName name="비계2">#REF!</definedName>
    <definedName name="비계공">[344]노임단가!$C$15</definedName>
    <definedName name="비계공1">#REF!</definedName>
    <definedName name="비계공2">#REF!</definedName>
    <definedName name="비계공단가">[313]관접합및부설!#REF!</definedName>
    <definedName name="비고">#REF!</definedName>
    <definedName name="비교분석" localSheetId="11">BlankMacro1</definedName>
    <definedName name="비교분석" localSheetId="13">BlankMacro1</definedName>
    <definedName name="비교분석" localSheetId="12">BlankMacro1</definedName>
    <definedName name="비교분석" localSheetId="10">BlankMacro1</definedName>
    <definedName name="비교분석">BlankMacro1</definedName>
    <definedName name="비닐전화선">'[303]2.재료비'!#REF!</definedName>
    <definedName name="비목1">#REF!</definedName>
    <definedName name="비목2">#REF!</definedName>
    <definedName name="비목3">#REF!</definedName>
    <definedName name="비목4">#REF!</definedName>
    <definedName name="비비">#REF!</definedName>
    <definedName name="비비비">#REF!</definedName>
    <definedName name="비비비비">#REF!</definedName>
    <definedName name="비틀림모멘트">#REF!</definedName>
    <definedName name="빔간격">#REF!</definedName>
    <definedName name="빔높이">#REF!</definedName>
    <definedName name="빕" localSheetId="11">BlankMacro1</definedName>
    <definedName name="빕" localSheetId="10">BlankMacro1</definedName>
    <definedName name="빕">BlankMacro1</definedName>
    <definedName name="빗물받이1">#REF!</definedName>
    <definedName name="빗물받이2">#REF!</definedName>
    <definedName name="빽">#REF!</definedName>
    <definedName name="뿌로마이드">'[303]2.재료비'!#REF!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11">BlankMacro1</definedName>
    <definedName name="ㅅ" localSheetId="13">BlankMacro1</definedName>
    <definedName name="ㅅ" localSheetId="12">BlankMacro1</definedName>
    <definedName name="ㅅ" localSheetId="10">BlankMacro1</definedName>
    <definedName name="ㅅ">BlankMacro1</definedName>
    <definedName name="ㅅㄱ교">#REF!</definedName>
    <definedName name="ㅅㄷㄱ">[462]횡배위치!$D$2:$H$15</definedName>
    <definedName name="ㅅㅅ">#REF!</definedName>
    <definedName name="ㅅㅅㅅ" localSheetId="11">BlankMacro1</definedName>
    <definedName name="ㅅㅅㅅ" localSheetId="13">BlankMacro1</definedName>
    <definedName name="ㅅㅅㅅ" localSheetId="12">BlankMacro1</definedName>
    <definedName name="ㅅㅅㅅ" localSheetId="10">BlankMacro1</definedName>
    <definedName name="ㅅㅅㅅ">BlankMacro1</definedName>
    <definedName name="ㅅㅅㅅㅅ">#REF!</definedName>
    <definedName name="ㅅㅅㅅㅅㅅ" hidden="1">{#N/A,#N/A,FALSE,"골재소요량";#N/A,#N/A,FALSE,"골재소요량"}</definedName>
    <definedName name="ㅅㅇ">#REF!</definedName>
    <definedName name="ㅅㅍ">#REF!</definedName>
    <definedName name="사">[49]재정비직인!$J$59</definedName>
    <definedName name="사1">'[464]콘_재료분리(1)'!#REF!</definedName>
    <definedName name="사1사1">#REF!</definedName>
    <definedName name="사1사1사1">#REF!</definedName>
    <definedName name="사1사1사1사1">#REF!</definedName>
    <definedName name="사2">#REF!</definedName>
    <definedName name="사22">'[464]콘_재료분리(1)'!#REF!</definedName>
    <definedName name="사2사2">#REF!</definedName>
    <definedName name="사2사2사2">#REF!</definedName>
    <definedName name="사2사2사2사2">#REF!</definedName>
    <definedName name="사3">#REF!</definedName>
    <definedName name="사3사3">#REF!</definedName>
    <definedName name="사3사3사3">#REF!</definedName>
    <definedName name="사3사3사3사3">#REF!</definedName>
    <definedName name="사급_자재대">#REF!</definedName>
    <definedName name="사급자재대">#REF!</definedName>
    <definedName name="사급자재대1">#REF!</definedName>
    <definedName name="사급자재대합">#REF!</definedName>
    <definedName name="사다" hidden="1">'[52]6PILE  (돌출)'!#REF!</definedName>
    <definedName name="사다리">[152]맨홀수량산출!$AE$32</definedName>
    <definedName name="사사">#REF!</definedName>
    <definedName name="사사사">#REF!</definedName>
    <definedName name="사사사사">#REF!</definedName>
    <definedName name="사업기간">#REF!</definedName>
    <definedName name="사업자관리비">#REF!</definedName>
    <definedName name="사업자상수도인건비">#REF!</definedName>
    <definedName name="사업자인건비용">#REF!</definedName>
    <definedName name="사업자인건비할인율">#REF!</definedName>
    <definedName name="사업자인력관리비">#REF!</definedName>
    <definedName name="사업자입력인건비">#REF!</definedName>
    <definedName name="사업자하수도인건비">#REF!</definedName>
    <definedName name="사업지역_강원경북" localSheetId="11">BlankMacro1</definedName>
    <definedName name="사업지역_강원경북" localSheetId="13">BlankMacro1</definedName>
    <definedName name="사업지역_강원경북" localSheetId="12">BlankMacro1</definedName>
    <definedName name="사업지역_강원경북" localSheetId="10">BlankMacro1</definedName>
    <definedName name="사업지역_강원경북">BlankMacro1</definedName>
    <definedName name="사전">#REF!</definedName>
    <definedName name="사점오">[465]날개수량1.5!$C$32:$P$35</definedName>
    <definedName name="사진매수">#REF!</definedName>
    <definedName name="사진표정">#REF!</definedName>
    <definedName name="사차보완">[54]수량산출!#REF!</definedName>
    <definedName name="사차사급">[54]수량산출!#REF!</definedName>
    <definedName name="사차일급">[54]수량산출!#REF!</definedName>
    <definedName name="사토인경우동일">#REF!</definedName>
    <definedName name="사통경비">[457]수원공사비!#REF!</definedName>
    <definedName name="사통노무비">[457]수원공사비!#REF!</definedName>
    <definedName name="사통재료비">[457]수원공사비!#REF!</definedName>
    <definedName name="사하중">'[103]1. 설계조건 2.단면가정 3. 하중계산'!$I$69</definedName>
    <definedName name="사하중도">'[103]DATA 입력란'!$D$31</definedName>
    <definedName name="사하중콘">'[103]DATA 입력란'!$D$26</definedName>
    <definedName name="사호표">#REF!</definedName>
    <definedName name="사후환경">[320]직접인건비!#REF!</definedName>
    <definedName name="산" localSheetId="11">BlankMacro1</definedName>
    <definedName name="산" localSheetId="10">BlankMacro1</definedName>
    <definedName name="산">BlankMacro1</definedName>
    <definedName name="산___출___근___거">[76]수로단위수량!#REF!</definedName>
    <definedName name="산근표지" hidden="1">{"'제10장(표)'!$A$5:$L$10"}</definedName>
    <definedName name="산돌이" hidden="1">{#N/A,#N/A,TRUE,"단가표지"}</definedName>
    <definedName name="산마루측구" localSheetId="11">BlankMacro1</definedName>
    <definedName name="산마루측구" localSheetId="10">BlankMacro1</definedName>
    <definedName name="산마루측구">BlankMacro1</definedName>
    <definedName name="산소">#REF!</definedName>
    <definedName name="산술통계">#REF!</definedName>
    <definedName name="산악지비율">#REF!</definedName>
    <definedName name="산업">[320]직접인건비!#REF!</definedName>
    <definedName name="산업기사2급1">#REF!</definedName>
    <definedName name="산업기사2급2">#REF!</definedName>
    <definedName name="산재보험료">#REF!</definedName>
    <definedName name="산재보험료요율">#REF!</definedName>
    <definedName name="산재보험료요율_변경">#REF!</definedName>
    <definedName name="산재보험료율">[283]요율!$F$8</definedName>
    <definedName name="산출근" hidden="1">{"'제10장(표)'!$A$5:$L$10"}</definedName>
    <definedName name="산출근거1">#REF!</definedName>
    <definedName name="산출근거1111" hidden="1">{"'제10장(표)'!$A$5:$L$10"}</definedName>
    <definedName name="산출근거44" hidden="1">{"'제10장(표)'!$A$5:$L$10"}</definedName>
    <definedName name="산출근거표지1" localSheetId="11">BlankMacro1</definedName>
    <definedName name="산출근거표지1" localSheetId="13">BlankMacro1</definedName>
    <definedName name="산출근거표지1" localSheetId="12">BlankMacro1</definedName>
    <definedName name="산출근거표지1" localSheetId="10">BlankMacro1</definedName>
    <definedName name="산출근거표지1">BlankMacro1</definedName>
    <definedName name="산출조서2">#REF!</definedName>
    <definedName name="삼">[465]날개수량1.5!$C$20:$P$23</definedName>
    <definedName name="삼1">#REF!</definedName>
    <definedName name="삼1삼1">#REF!</definedName>
    <definedName name="삼1삼1삼1">#REF!</definedName>
    <definedName name="삼1삼1삼1삼1">#REF!</definedName>
    <definedName name="삼2">#REF!</definedName>
    <definedName name="삼2삼2">#REF!</definedName>
    <definedName name="삼2삼2삼2">#REF!</definedName>
    <definedName name="삼2삼2삼2삼2">#REF!</definedName>
    <definedName name="삼삼">#REF!</definedName>
    <definedName name="삼삼삼">#REF!</definedName>
    <definedName name="삼삼삼삼">#REF!</definedName>
    <definedName name="삼점오">[465]날개수량1.5!$C$24:$P$27</definedName>
    <definedName name="삼차도로">#REF!</definedName>
    <definedName name="삼차면적">#REF!</definedName>
    <definedName name="삼차보완">[55]수량산출!#REF!</definedName>
    <definedName name="삼차사급">[55]수량산출!#REF!</definedName>
    <definedName name="삼차상수">#REF!</definedName>
    <definedName name="삼차심사">#REF!</definedName>
    <definedName name="삼차일급">[55]수량산출!#REF!</definedName>
    <definedName name="삼차하수">#REF!</definedName>
    <definedName name="삼호표">#REF!</definedName>
    <definedName name="상" hidden="1">{"'제10장(표)'!$A$5:$L$10"}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301800">#REF!</definedName>
    <definedName name="상302200">#REF!</definedName>
    <definedName name="상302500">#REF!</definedName>
    <definedName name="상303000">#REF!</definedName>
    <definedName name="상401800">#REF!</definedName>
    <definedName name="상402200">#REF!</definedName>
    <definedName name="상402500">#REF!</definedName>
    <definedName name="상403000">#REF!</definedName>
    <definedName name="상501800">#REF!</definedName>
    <definedName name="상502200">#REF!</definedName>
    <definedName name="상502500">#REF!</definedName>
    <definedName name="상503000">#REF!</definedName>
    <definedName name="상601800">#REF!</definedName>
    <definedName name="상602200">#REF!</definedName>
    <definedName name="상602500">#REF!</definedName>
    <definedName name="상603000">#REF!</definedName>
    <definedName name="상각비">#REF!</definedName>
    <definedName name="상급원자력기술자1">#REF!</definedName>
    <definedName name="상급원자력기술자2">#REF!</definedName>
    <definedName name="상림1호">#REF!</definedName>
    <definedName name="상림2호">#REF!</definedName>
    <definedName name="상림3호">#REF!</definedName>
    <definedName name="상부">'[330]토사(PE)'!#REF!</definedName>
    <definedName name="상부슬라브">#REF!</definedName>
    <definedName name="상부플랜지두께">#REF!</definedName>
    <definedName name="상세요구">#REF!</definedName>
    <definedName name="상수SW">#REF!</definedName>
    <definedName name="상수구조일수">[56]상수구조화편집부표!#REF!</definedName>
    <definedName name="상수구조지형계수">[45]상수구조부표!#REF!</definedName>
    <definedName name="상수도공">#REF!</definedName>
    <definedName name="상수도공집계표">#REF!</definedName>
    <definedName name="상수도시설계수">#REF!</definedName>
    <definedName name="상수도연장">#REF!</definedName>
    <definedName name="상수도인일">#REF!</definedName>
    <definedName name="상수범용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11">BlankMacro1</definedName>
    <definedName name="상수조사" localSheetId="13">BlankMacro1</definedName>
    <definedName name="상수조사" localSheetId="12">BlankMacro1</definedName>
    <definedName name="상수조사" localSheetId="10">BlankMacro1</definedName>
    <definedName name="상수조사">BlankMacro1</definedName>
    <definedName name="상수지형계수">#REF!</definedName>
    <definedName name="상수집">[468]터파기및재료!#REF!</definedName>
    <definedName name="상수집계">[340]터파기및재료!#REF!</definedName>
    <definedName name="상정지형계수">[45]상수정위치부표!#REF!</definedName>
    <definedName name="상하501800">#REF!</definedName>
    <definedName name="상하502200">#REF!</definedName>
    <definedName name="상하502500">#REF!</definedName>
    <definedName name="상하503000">#REF!</definedName>
    <definedName name="상하수" localSheetId="11">BlankMacro1</definedName>
    <definedName name="상하수" localSheetId="13">BlankMacro1</definedName>
    <definedName name="상하수" localSheetId="12">BlankMacro1</definedName>
    <definedName name="상하수" localSheetId="10">BlankMacro1</definedName>
    <definedName name="상하수">BlankMacro1</definedName>
    <definedName name="상하수도료">#REF!</definedName>
    <definedName name="상하수범용수정">#REF!</definedName>
    <definedName name="상하수수정">#REF!</definedName>
    <definedName name="상하수수정규모">#REF!</definedName>
    <definedName name="상하수수정기능점수">#REF!</definedName>
    <definedName name="상하수수정언어">#REF!</definedName>
    <definedName name="상하수수정품질">#REF!</definedName>
    <definedName name="상하수수정형태">#REF!</definedName>
    <definedName name="새">#N/A</definedName>
    <definedName name="새이">[469]TOTAL3!$Q$7</definedName>
    <definedName name="새쪽">[470]보고서원고!#REF!</definedName>
    <definedName name="샘플러">#REF!</definedName>
    <definedName name="생사1호">#REF!</definedName>
    <definedName name="생사2호">#REF!</definedName>
    <definedName name="생사기존">#REF!</definedName>
    <definedName name="생산라인">#REF!</definedName>
    <definedName name="생활지리">[57]생활지리!$N$14</definedName>
    <definedName name="생활지리규모">#REF!</definedName>
    <definedName name="생활지리기능점수">#REF!</definedName>
    <definedName name="생활지리언어">#REF!</definedName>
    <definedName name="생활지리품질">#REF!</definedName>
    <definedName name="생활지리형태">#REF!</definedName>
    <definedName name="샷시공1">#REF!</definedName>
    <definedName name="샷시공2">#REF!</definedName>
    <definedName name="서버가격">#REF!</definedName>
    <definedName name="서버번호">#REF!,#REF!,#REF!,#REF!,#REF!,#REF!,#REF!,#REF!,#REF!,#REF!,#REF!,#REF!,#REF!</definedName>
    <definedName name="석">[294]수량산출!#REF!</definedName>
    <definedName name="석공">'[221]000000'!$E$14</definedName>
    <definedName name="석공1">#REF!</definedName>
    <definedName name="석공2">#REF!</definedName>
    <definedName name="석분">#REF!</definedName>
    <definedName name="석조각공1">#REF!</definedName>
    <definedName name="석조각공2">#REF!</definedName>
    <definedName name="석축">#REF!</definedName>
    <definedName name="석축단위수량" localSheetId="11">비굴착제원표!수식입력매크로</definedName>
    <definedName name="석축단위수량" localSheetId="10">수량표!수식입력매크로</definedName>
    <definedName name="석축단위수량">[0]!수식입력매크로</definedName>
    <definedName name="석축단위수량1" localSheetId="11">비굴착제원표!일위규격매크로</definedName>
    <definedName name="석축단위수량1" localSheetId="10">수량표!일위규격매크로</definedName>
    <definedName name="석축단위수량1">[0]!일위규격매크로</definedName>
    <definedName name="석축헐기____메쌓기__㎡당">#REF!</definedName>
    <definedName name="석축헐기____찰쌓기__㎡당">#REF!</definedName>
    <definedName name="선">[294]수량산출!#REF!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1">#REF!</definedName>
    <definedName name="선부2">#REF!</definedName>
    <definedName name="선진업체">[58]DB구축!#REF!</definedName>
    <definedName name="선택셀">#REF!</definedName>
    <definedName name="선택층포설다짐">[313]단가!$C$80</definedName>
    <definedName name="선팽창계수">#REF!</definedName>
    <definedName name="설1">#REF!</definedName>
    <definedName name="설10">#REF!</definedName>
    <definedName name="설11">#REF!</definedName>
    <definedName name="설12">#REF!</definedName>
    <definedName name="설13">#REF!</definedName>
    <definedName name="설14">#REF!</definedName>
    <definedName name="설15">#REF!</definedName>
    <definedName name="설16">#REF!</definedName>
    <definedName name="설17">#REF!</definedName>
    <definedName name="설2">#REF!</definedName>
    <definedName name="설3">[471]변경내역!#REF!</definedName>
    <definedName name="설4">[471]변경내역!#REF!</definedName>
    <definedName name="설5">[471]변경내역!#REF!</definedName>
    <definedName name="설6">[471]변경내역!#REF!</definedName>
    <definedName name="설7">#REF!</definedName>
    <definedName name="설8">#REF!</definedName>
    <definedName name="설9">#REF!</definedName>
    <definedName name="설A">#REF!</definedName>
    <definedName name="설B">#REF!</definedName>
    <definedName name="설C">[471]변경내역!#REF!</definedName>
    <definedName name="설D">[471]변경내역!#REF!</definedName>
    <definedName name="설E">[471]변경내역!#REF!</definedName>
    <definedName name="설F">[471]변경내역!#REF!</definedName>
    <definedName name="설G">#REF!</definedName>
    <definedName name="설H">#REF!</definedName>
    <definedName name="설I">#REF!</definedName>
    <definedName name="설J">#REF!</definedName>
    <definedName name="설K">#REF!</definedName>
    <definedName name="설L">#REF!</definedName>
    <definedName name="설M">#REF!</definedName>
    <definedName name="설N">#REF!</definedName>
    <definedName name="설O">#REF!</definedName>
    <definedName name="설P">#REF!</definedName>
    <definedName name="설Q">#REF!</definedName>
    <definedName name="설간접노무비">#REF!</definedName>
    <definedName name="설간접재료비">#REF!</definedName>
    <definedName name="설경비">#REF!</definedName>
    <definedName name="설경비선택">#REF!</definedName>
    <definedName name="설계">#REF!</definedName>
    <definedName name="설계1">[472]설계변경내역서!#REF!</definedName>
    <definedName name="설계10">[472]설계변경내역서!#REF!</definedName>
    <definedName name="설계11">#REF!</definedName>
    <definedName name="설계12">#REF!</definedName>
    <definedName name="설계13">#REF!</definedName>
    <definedName name="설계14">#REF!</definedName>
    <definedName name="설계15">#REF!</definedName>
    <definedName name="설계16">#REF!</definedName>
    <definedName name="설계17">#REF!</definedName>
    <definedName name="설계2">[472]설계변경내역서!#REF!</definedName>
    <definedName name="설계3">#REF!</definedName>
    <definedName name="설계4">[472]설계변경내역서!#REF!</definedName>
    <definedName name="설계5">#REF!</definedName>
    <definedName name="설계6">#REF!</definedName>
    <definedName name="설계7">#REF!</definedName>
    <definedName name="설계8">#REF!</definedName>
    <definedName name="설계9">[472]설계변경내역서!#REF!</definedName>
    <definedName name="설계가">#N/A</definedName>
    <definedName name="설계내역">#REF!</definedName>
    <definedName name="설계단면력요약.SAP90Work">[0]!설계속도</definedName>
    <definedName name="설계속도">#REF!</definedName>
    <definedName name="설관급자재대">#REF!</definedName>
    <definedName name="설기계경비">#REF!</definedName>
    <definedName name="설노무비">#REF!</definedName>
    <definedName name="설노무비선택">[472]설계변경내역서!#REF!</definedName>
    <definedName name="설도급공사비계">#REF!</definedName>
    <definedName name="설명서1">[473]노임단가!$F$28</definedName>
    <definedName name="설사급자재대">#REF!</definedName>
    <definedName name="설사급자재대1">#REF!</definedName>
    <definedName name="설순공사비">#REF!</definedName>
    <definedName name="설운반비">#REF!</definedName>
    <definedName name="설일반관리비">#REF!</definedName>
    <definedName name="설작업실부산물등">#REF!</definedName>
    <definedName name="설재료비">#REF!</definedName>
    <definedName name="설재료비선택">#REF!</definedName>
    <definedName name="설직접노무비">#REF!</definedName>
    <definedName name="설직접재료비">#REF!</definedName>
    <definedName name="설치">[76]수로단위수량!#REF!</definedName>
    <definedName name="설폐기물처리비">#REF!</definedName>
    <definedName name="설폐기물처리비1">#REF!</definedName>
    <definedName name="성">'[79]환경기계공정표 (3)'!#REF!</definedName>
    <definedName name="성1">#REF!</definedName>
    <definedName name="성10">#REF!</definedName>
    <definedName name="성11">#REF!</definedName>
    <definedName name="성12">#REF!</definedName>
    <definedName name="성13">#REF!</definedName>
    <definedName name="성14">#REF!</definedName>
    <definedName name="성15">#REF!</definedName>
    <definedName name="성16">#REF!</definedName>
    <definedName name="성17">#REF!</definedName>
    <definedName name="성2">#REF!</definedName>
    <definedName name="성3">#REF!</definedName>
    <definedName name="성4">#REF!</definedName>
    <definedName name="성5">#REF!</definedName>
    <definedName name="성6">#REF!</definedName>
    <definedName name="성7">#REF!</definedName>
    <definedName name="성8">#REF!</definedName>
    <definedName name="성9">#REF!</definedName>
    <definedName name="성A">#REF!</definedName>
    <definedName name="성B">#REF!</definedName>
    <definedName name="성C">#REF!</definedName>
    <definedName name="성D">#REF!</definedName>
    <definedName name="성E">#REF!</definedName>
    <definedName name="성F">#REF!</definedName>
    <definedName name="성G">#REF!</definedName>
    <definedName name="성H">#REF!</definedName>
    <definedName name="성I">#REF!</definedName>
    <definedName name="성J">#REF!</definedName>
    <definedName name="성K">#REF!</definedName>
    <definedName name="성L">#REF!</definedName>
    <definedName name="성M">#REF!</definedName>
    <definedName name="성N">#REF!</definedName>
    <definedName name="성O">#REF!</definedName>
    <definedName name="성P">#REF!</definedName>
    <definedName name="성Q">#REF!</definedName>
    <definedName name="성과심사" localSheetId="11">BlankMacro1</definedName>
    <definedName name="성과심사" localSheetId="13">BlankMacro1</definedName>
    <definedName name="성과심사" localSheetId="12">BlankMacro1</definedName>
    <definedName name="성과심사" localSheetId="10">BlankMacro1</definedName>
    <definedName name="성과심사">BlankMacro1</definedName>
    <definedName name="성과심사비">#REF!</definedName>
    <definedName name="성과심사비율">#REF!</definedName>
    <definedName name="성과총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연장">#REF!</definedName>
    <definedName name="성토부도수로재료">#REF!</definedName>
    <definedName name="성토부도수로재료집계">#REF!</definedName>
    <definedName name="세부공정표" localSheetId="11">BlankMacro1</definedName>
    <definedName name="세부공정표" localSheetId="10">BlankMacro1</definedName>
    <definedName name="세부공정표">BlankMacro1</definedName>
    <definedName name="세액">[37]사용자입력!$G$10:$G$29</definedName>
    <definedName name="세액합계">[37]사용자입력!$G$30</definedName>
    <definedName name="섹션오일페이퍼">'[303]2.재료비'!#REF!</definedName>
    <definedName name="소개소">#REF!</definedName>
    <definedName name="소계">#REF!</definedName>
    <definedName name="소계1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관경">#REF!</definedName>
    <definedName name="소독조">[474]대로근거!$B$17</definedName>
    <definedName name="소리" hidden="1">{"'제10장(표)'!$A$5:$L$10"}</definedName>
    <definedName name="소요매수">#REF!</definedName>
    <definedName name="소요인부">#REF!</definedName>
    <definedName name="소용매수">#REF!</definedName>
    <definedName name="소유자성명">#REF!</definedName>
    <definedName name="소유자주소">#REF!</definedName>
    <definedName name="소율참조">[350]조건표!$A$2:$H$578</definedName>
    <definedName name="소재지">#REF!</definedName>
    <definedName name="소켓무게">[475]DATE!$G$24:$G$79</definedName>
    <definedName name="소프트웨어">#REF!</definedName>
    <definedName name="소프트웨어개발인일">#REF!</definedName>
    <definedName name="소프트웨어기술사">#REF!</definedName>
    <definedName name="소합계">#REF!</definedName>
    <definedName name="속고기">#REF!</definedName>
    <definedName name="속성파일작성비용">#REF!</definedName>
    <definedName name="속중기">#REF!</definedName>
    <definedName name="속중능">#REF!</definedName>
    <definedName name="속초기">#REF!</definedName>
    <definedName name="손">[294]수량산출!#REF!</definedName>
    <definedName name="손영주" hidden="1">{#N/A,#N/A,FALSE,"조골재"}</definedName>
    <definedName name="송곡교">#REF!</definedName>
    <definedName name="송수관로구경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전전공1">#REF!</definedName>
    <definedName name="송전전공2">#REF!</definedName>
    <definedName name="송전활선전공1">#REF!</definedName>
    <definedName name="송전활선전공2">#REF!</definedName>
    <definedName name="송천1">#REF!</definedName>
    <definedName name="송천2">#REF!</definedName>
    <definedName name="쇄석">[477]물집!#REF!</definedName>
    <definedName name="쇽">[478]위치조서!$J$8</definedName>
    <definedName name="수">#REF!</definedName>
    <definedName name="수급인상호">#REF!</definedName>
    <definedName name="수급인성명">#REF!</definedName>
    <definedName name="수급인주소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[37]사용자입력!$E$10:$E$29</definedName>
    <definedName name="수량1">[479]맨홀수량!#REF!</definedName>
    <definedName name="수량2차" localSheetId="11">BlankMacro1</definedName>
    <definedName name="수량2차" localSheetId="10">BlankMacro1</definedName>
    <definedName name="수량2차">BlankMacro1</definedName>
    <definedName name="수량계산">#REF!</definedName>
    <definedName name="수량산출">#REF!</definedName>
    <definedName name="수량산출2" localSheetId="11">BlankMacro1</definedName>
    <definedName name="수량산출2" localSheetId="10">BlankMacro1</definedName>
    <definedName name="수량산출2">BlankMacro1</definedName>
    <definedName name="수량산출서">#REF!</definedName>
    <definedName name="수로">'[481]도로횡단-D300'!#REF!</definedName>
    <definedName name="수리수문">[320]직접인건비!#REF!</definedName>
    <definedName name="수식1">#REF!</definedName>
    <definedName name="수식입력매크로" localSheetId="11">[221]!수식입력매크로</definedName>
    <definedName name="수식입력매크로" localSheetId="10">[221]!수식입력매크로</definedName>
    <definedName name="수식입력매크로">[221]!수식입력매크로</definedName>
    <definedName name="수자재단위당">[483]수자재단위당!$A$4:$M$38</definedName>
    <definedName name="수정도화비율">#REF!</definedName>
    <definedName name="수정도화지형증감계수">#REF!</definedName>
    <definedName name="수정도화축척별작업량">#REF!</definedName>
    <definedName name="수준측량연장" hidden="1">{"'제10장(표)'!$A$5:$L$10"}</definedName>
    <definedName name="수중_토사">[484]총집계표!#REF!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[445]단가!$C$66:$D$77</definedName>
    <definedName name="수중케이블단가">#REF!</definedName>
    <definedName name="수중토사p1">#REF!</definedName>
    <definedName name="수직">#REF!</definedName>
    <definedName name="수토1">#REF!</definedName>
    <definedName name="수평">#REF!</definedName>
    <definedName name="숙">#REF!</definedName>
    <definedName name="숙박비">[353]설계기준!#REF!</definedName>
    <definedName name="순___성___토__________㎥당">#REF!</definedName>
    <definedName name="순공사비">#REF!</definedName>
    <definedName name="순성토__도쟈_19Ton____㎥당">#REF!</definedName>
    <definedName name="순위결정" hidden="1">{"'제10장(표)'!$A$5:$L$10"}</definedName>
    <definedName name="순위결정2" hidden="1">{"'제10장(표)'!$A$5:$L$10"}</definedName>
    <definedName name="슈">#REF!</definedName>
    <definedName name="스">#REF!</definedName>
    <definedName name="스1">#REF!</definedName>
    <definedName name="스2">#REF!</definedName>
    <definedName name="스3">#REF!</definedName>
    <definedName name="스텐강관3001">[96]일위대가!$F$627</definedName>
    <definedName name="스텐강관3002">[96]일위대가!$H$627</definedName>
    <definedName name="스텝">#REF!</definedName>
    <definedName name="스텝당인건비">#REF!</definedName>
    <definedName name="스페이서_바닥">'[221]000000'!$E$17</definedName>
    <definedName name="스페이셔">[152]맨홀수량산출!$AE$34</definedName>
    <definedName name="스페이셔_설치">#REF!</definedName>
    <definedName name="슬1">#REF!</definedName>
    <definedName name="슬2">#REF!</definedName>
    <definedName name="슬3">#REF!</definedName>
    <definedName name="슬라브코너판넬">'[221]000000'!$E$52</definedName>
    <definedName name="슬래브">#REF!</definedName>
    <definedName name="슬래브높이">#REF!</definedName>
    <definedName name="슬래브두께">#REF!</definedName>
    <definedName name="슬래브총괄수량집계표">'[485]Sheet1 (2)'!#REF!</definedName>
    <definedName name="승">[313]관접합및부설!#REF!</definedName>
    <definedName name="승용교" hidden="1">{#N/A,#N/A,TRUE,"2~8번"}</definedName>
    <definedName name="시">'[221]000000'!#REF!</definedName>
    <definedName name="시_이음">[295]수량산출!#REF!</definedName>
    <definedName name="시_행_전">#REF!</definedName>
    <definedName name="시가지">[41]산출근거!#REF!</definedName>
    <definedName name="시가지비율">#REF!</definedName>
    <definedName name="시간">'[221]000000'!$M$26:$M$44</definedName>
    <definedName name="시공이음">[152]맨홀수량산출!$AE$29</definedName>
    <definedName name="시공이음H">[199]단위수량!$G$10</definedName>
    <definedName name="시공측량사1">#REF!</definedName>
    <definedName name="시공측량사2">#REF!</definedName>
    <definedName name="시공측량사조수1">#REF!</definedName>
    <definedName name="시공측량사조수2">#REF!</definedName>
    <definedName name="시멘">[486]Sheet1!#REF!</definedName>
    <definedName name="시멘트">[328]물집!#REF!</definedName>
    <definedName name="시멘트골재집계" hidden="1">[141]중기비!#REF!</definedName>
    <definedName name="시선유도집계">[487]데리네이타현황!#REF!,[487]데리네이타현황!$A$2,[487]데리네이타현황!$A$1,[487]데리네이타현황!$A$278,[487]데리네이타현황!$A$1:$A$65536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스템">[60]심사물량!$C$4</definedName>
    <definedName name="시시">#REF!</definedName>
    <definedName name="시시시">#REF!</definedName>
    <definedName name="시시시시">#REF!</definedName>
    <definedName name="시운">[488]집계표!$A$1:$M$2</definedName>
    <definedName name="시작번호">#REF!</definedName>
    <definedName name="시행">#REF!</definedName>
    <definedName name="시행111">#REF!</definedName>
    <definedName name="시험굴착" localSheetId="11">BlankMacro1</definedName>
    <definedName name="시험굴착" localSheetId="13">BlankMacro1</definedName>
    <definedName name="시험굴착" localSheetId="12">BlankMacro1</definedName>
    <definedName name="시험굴착" localSheetId="10">BlankMacro1</definedName>
    <definedName name="시험굴착">BlankMacro1</definedName>
    <definedName name="시험보조수1">#REF!</definedName>
    <definedName name="시험보조수2">#REF!</definedName>
    <definedName name="시험사1급1">#REF!</definedName>
    <definedName name="시험사1급2">#REF!</definedName>
    <definedName name="시험사2급">'[257]000 단가'!#REF!</definedName>
    <definedName name="시험사3급">[490]기초단가!$B$26</definedName>
    <definedName name="시험사4급">#REF!</definedName>
    <definedName name="시험설치">#REF!</definedName>
    <definedName name="식비">[353]설계기준!#REF!</definedName>
    <definedName name="식재">[491]코드표!$A$1:$F$65536</definedName>
    <definedName name="신">[135]Sheet1!#REF!</definedName>
    <definedName name="신너">#REF!</definedName>
    <definedName name="신상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>[429]종배수관면벽신!$A$34:$J$40</definedName>
    <definedName name="신종배수">'[429]종배수관(신)'!$A$27:$L$33</definedName>
    <definedName name="신청서출력">[0]!신청서출력</definedName>
    <definedName name="신축이음각도">#REF!</definedName>
    <definedName name="신축이음갯수">#REF!</definedName>
    <definedName name="신축장치">#REF!</definedName>
    <definedName name="신흥1호">#REF!</definedName>
    <definedName name="신흥2호">#REF!</definedName>
    <definedName name="실업보통인력비율">#REF!</definedName>
    <definedName name="실업인건계수">#REF!</definedName>
    <definedName name="실업인력비율">#REF!</definedName>
    <definedName name="실업인력인일">#REF!</definedName>
    <definedName name="실업자상수도인건비">#REF!</definedName>
    <definedName name="실업자인건비">#REF!</definedName>
    <definedName name="실업자입력인건비">#REF!</definedName>
    <definedName name="실업자하수도인건비">#REF!</definedName>
    <definedName name="실업전문인력비율">#REF!</definedName>
    <definedName name="심도조사기계손료">'[303]12.보오링'!#REF!</definedName>
    <definedName name="심우">#REF!</definedName>
    <definedName name="심우을">#REF!</definedName>
    <definedName name="십">#REF!</definedName>
    <definedName name="십1">#REF!</definedName>
    <definedName name="십1사1">#REF!</definedName>
    <definedName name="십1사1십1사1">#REF!</definedName>
    <definedName name="십1사1십1사1십1사1">#REF!</definedName>
    <definedName name="십1사1십1사1십1사1십1사1">#REF!</definedName>
    <definedName name="십1삼1">#REF!</definedName>
    <definedName name="십1삼1십1삼1">#REF!</definedName>
    <definedName name="십1삼1십1삼1십1삼1">#REF!</definedName>
    <definedName name="십1삼1십1삼1십1삼1십1삼1">#REF!</definedName>
    <definedName name="십1십1">#REF!</definedName>
    <definedName name="십1십1십1">#REF!</definedName>
    <definedName name="십1십1십1십1">#REF!</definedName>
    <definedName name="십1오1">#REF!</definedName>
    <definedName name="십1오1십1오1">#REF!</definedName>
    <definedName name="십1오1십1오1십1오1">#REF!</definedName>
    <definedName name="십1오1십1오1십1오1십1오1">#REF!</definedName>
    <definedName name="십1육1">#REF!</definedName>
    <definedName name="십1육1십1육1">#REF!</definedName>
    <definedName name="십1육1십1육1십1육1">#REF!</definedName>
    <definedName name="십1육1십1육1십1육1십1육1">#REF!</definedName>
    <definedName name="십1이1">#REF!</definedName>
    <definedName name="십1이1십1이1">#REF!</definedName>
    <definedName name="십1이1십1이1십1이1">#REF!</definedName>
    <definedName name="십1이1십1이1십1이1십1이1">#REF!</definedName>
    <definedName name="십1일1">#REF!</definedName>
    <definedName name="십1일1십1일1">#REF!</definedName>
    <definedName name="십1일1십1일1십1일1">#REF!</definedName>
    <definedName name="십1일1십1일1십1일1십1일1">#REF!</definedName>
    <definedName name="십1칠1">#REF!</definedName>
    <definedName name="십1칠1십1칠1">#REF!</definedName>
    <definedName name="십1칠1십1칠1십1칠1">#REF!</definedName>
    <definedName name="십1칠1십1칠1십1칠1십1칠1">#REF!</definedName>
    <definedName name="십2">#REF!</definedName>
    <definedName name="십2사2">#REF!</definedName>
    <definedName name="십2사2십2사2">#REF!</definedName>
    <definedName name="십2사2십2사2십2사2">#REF!</definedName>
    <definedName name="십2사2십2사2십2사2십2사2">#REF!</definedName>
    <definedName name="십2삼2">#REF!</definedName>
    <definedName name="십2삼2십2삼2">#REF!</definedName>
    <definedName name="십2삼2십2삼2십2삼2">#REF!</definedName>
    <definedName name="십2삼2십2삼2십2삼2십2삼2">#REF!</definedName>
    <definedName name="십2십2">#REF!</definedName>
    <definedName name="십2십2십2">#REF!</definedName>
    <definedName name="십2십2십2십2">#REF!</definedName>
    <definedName name="십2오2">#REF!</definedName>
    <definedName name="십2오2십2오2">#REF!</definedName>
    <definedName name="십2오2십2오2십2오2">#REF!</definedName>
    <definedName name="십2오2십2오2십2오2십2오2">#REF!</definedName>
    <definedName name="십2육2">#REF!</definedName>
    <definedName name="십2육2십2육2">#REF!</definedName>
    <definedName name="십2육2십2육2십2육2">#REF!</definedName>
    <definedName name="십2육2십2육2십2육2십2육2">#REF!</definedName>
    <definedName name="십2이2">#REF!</definedName>
    <definedName name="십2이2십2이2">#REF!</definedName>
    <definedName name="십2이2십2이2십2이2">#REF!</definedName>
    <definedName name="십2이2십2이2십2이2십2이2">#REF!</definedName>
    <definedName name="십2일2">#REF!</definedName>
    <definedName name="십2일2십2일2">#REF!</definedName>
    <definedName name="십2일2십2일2십2일2">#REF!</definedName>
    <definedName name="십2일2십2일2십2일2십2일2">#REF!</definedName>
    <definedName name="십2칠2">#REF!</definedName>
    <definedName name="십2칠2십2칠2">#REF!</definedName>
    <definedName name="십2칠2십2칠2십2칠2">#REF!</definedName>
    <definedName name="십2칠2십2칠2십2칠2십2칠2">#REF!</definedName>
    <definedName name="십구호표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사호표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삼호표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오호표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육호표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이호표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일호표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십칠호표">#REF!</definedName>
    <definedName name="십팔호표">#REF!</definedName>
    <definedName name="십호표">#REF!</definedName>
    <definedName name="씨">#REF!</definedName>
    <definedName name="씨그마ck">#REF!</definedName>
    <definedName name="씨그마y">#REF!</definedName>
    <definedName name="ㅇ" localSheetId="11">BlankMacro1</definedName>
    <definedName name="ㅇ" localSheetId="13">BlankMacro1</definedName>
    <definedName name="ㅇ" localSheetId="12">BlankMacro1</definedName>
    <definedName name="ㅇ" localSheetId="10">BlankMacro1</definedName>
    <definedName name="ㅇ">BlankMacro1</definedName>
    <definedName name="ㅇ1">[164]수량산출!#REF!</definedName>
    <definedName name="ㅇ560">#REF!</definedName>
    <definedName name="ㅇㄴㄻㅇㄹㄴㅁ" hidden="1">#REF!</definedName>
    <definedName name="ㅇㄴㅁ" hidden="1">#REF!</definedName>
    <definedName name="ㅇㄴㅁㅁㄴㄷ">#REF!</definedName>
    <definedName name="ㅇㄴㅇㄹ3ㅈ3">#REF!</definedName>
    <definedName name="ㅇㄴㅌ챠">#REF!</definedName>
    <definedName name="ㅇㄴ호">#REF!</definedName>
    <definedName name="ㅇㄴ혿ㄷ">#REF!</definedName>
    <definedName name="ㅇㄷ옫ㅇㄷㅇ">#REF!</definedName>
    <definedName name="ㅇㄹ" hidden="1">{#N/A,#N/A,FALSE,"조골재"}</definedName>
    <definedName name="ㅇㄹㄹ" hidden="1">#REF!</definedName>
    <definedName name="ㅇㄹㄹㅇ" hidden="1">{#N/A,#N/A,FALSE,"2~8번"}</definedName>
    <definedName name="ㅇㄹ리">#REF!</definedName>
    <definedName name="ㅇㄹㅇ" hidden="1">{#N/A,#N/A,FALSE,"운반시간"}</definedName>
    <definedName name="ㅇㄹㅇㄴ">#REF!</definedName>
    <definedName name="ㅇㄹㅇ리">#REF!</definedName>
    <definedName name="ㅇㄹㅈㄹ3">#REF!</definedName>
    <definedName name="ㅇㄻ">#REF!</definedName>
    <definedName name="ㅇㄿㅍㅇ" localSheetId="11">BlankMacro1</definedName>
    <definedName name="ㅇㄿㅍㅇ" localSheetId="13">BlankMacro1</definedName>
    <definedName name="ㅇㄿㅍㅇ" localSheetId="12">BlankMacro1</definedName>
    <definedName name="ㅇㄿㅍㅇ" localSheetId="10">BlankMacro1</definedName>
    <definedName name="ㅇㄿㅍㅇ">BlankMacro1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">[424]Sheet1!#REF!</definedName>
    <definedName name="ㅇㅁㅇ">#REF!</definedName>
    <definedName name="ㅇㅇ" localSheetId="11">BlankMacro1</definedName>
    <definedName name="ㅇㅇ" localSheetId="13">BlankMacro1</definedName>
    <definedName name="ㅇㅇ" localSheetId="12">BlankMacro1</definedName>
    <definedName name="ㅇㅇ" localSheetId="10">BlankMacro1</definedName>
    <definedName name="ㅇㅇ">BlankMacro1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11">BlankMacro1</definedName>
    <definedName name="ㅇㅇㅇ" localSheetId="13">BlankMacro1</definedName>
    <definedName name="ㅇㅇㅇ" localSheetId="12">BlankMacro1</definedName>
    <definedName name="ㅇㅇㅇ" localSheetId="10">BlankMacro1</definedName>
    <definedName name="ㅇㅇㅇ">BlankMacro1</definedName>
    <definedName name="ㅇㅇㅇㅇ" localSheetId="11">BlankMacro1</definedName>
    <definedName name="ㅇㅇㅇㅇ" localSheetId="13">BlankMacro1</definedName>
    <definedName name="ㅇㅇㅇㅇ" localSheetId="12">BlankMacro1</definedName>
    <definedName name="ㅇㅇㅇㅇ" localSheetId="10">BlankMacro1</definedName>
    <definedName name="ㅇㅇㅇㅇ">BlankMacro1</definedName>
    <definedName name="ㅇㅇㅇㅇㅇ" localSheetId="11">BlankMacro1</definedName>
    <definedName name="ㅇㅇㅇㅇㅇ" localSheetId="13">BlankMacro1</definedName>
    <definedName name="ㅇㅇㅇㅇㅇ" localSheetId="12">BlankMacro1</definedName>
    <definedName name="ㅇㅇㅇㅇㅇ" localSheetId="10">BlankMacro1</definedName>
    <definedName name="ㅇㅇㅇㅇㅇ">BlankMacro1</definedName>
    <definedName name="ㅇㅇㅇㅇㅇㅇ" localSheetId="11">BlankMacro1</definedName>
    <definedName name="ㅇㅇㅇㅇㅇㅇ" localSheetId="13">BlankMacro1</definedName>
    <definedName name="ㅇㅇㅇㅇㅇㅇ" localSheetId="12">BlankMacro1</definedName>
    <definedName name="ㅇㅇㅇㅇㅇㅇ" localSheetId="10">BlankMacro1</definedName>
    <definedName name="ㅇㅇㅇㅇㅇㅇ">BlankMacro1</definedName>
    <definedName name="ㅇㅇㅇㅇㅇㅇㄹ" localSheetId="11">BlankMacro1</definedName>
    <definedName name="ㅇㅇㅇㅇㅇㅇㄹ" localSheetId="13">BlankMacro1</definedName>
    <definedName name="ㅇㅇㅇㅇㅇㅇㄹ" localSheetId="12">BlankMacro1</definedName>
    <definedName name="ㅇㅇㅇㅇㅇㅇㄹ" localSheetId="10">BlankMacro1</definedName>
    <definedName name="ㅇㅇㅇㅇㅇㅇㄹ">BlankMacro1</definedName>
    <definedName name="ㅇㅇㅇㅇㅇㅇㅇ" localSheetId="11">BlankMacro1</definedName>
    <definedName name="ㅇㅇㅇㅇㅇㅇㅇ" localSheetId="13">BlankMacro1</definedName>
    <definedName name="ㅇㅇㅇㅇㅇㅇㅇ" localSheetId="12">BlankMacro1</definedName>
    <definedName name="ㅇㅇㅇㅇㅇㅇㅇ" localSheetId="10">BlankMacro1</definedName>
    <definedName name="ㅇㅇㅇㅇㅇㅇㅇ">BlankMacro1</definedName>
    <definedName name="ㅇㅇㅇㅇㅇㅇㅇㅇ" localSheetId="11">BlankMacro1</definedName>
    <definedName name="ㅇㅇㅇㅇㅇㅇㅇㅇ" localSheetId="13">BlankMacro1</definedName>
    <definedName name="ㅇㅇㅇㅇㅇㅇㅇㅇ" localSheetId="12">BlankMacro1</definedName>
    <definedName name="ㅇㅇㅇㅇㅇㅇㅇㅇ" localSheetId="10">BlankMacro1</definedName>
    <definedName name="ㅇㅇㅇㅇㅇㅇㅇㅇ">BlankMacro1</definedName>
    <definedName name="ㅇㅇㅇㅇㅇㅇㅇㅇㅇ" localSheetId="11">BlankMacro1</definedName>
    <definedName name="ㅇㅇㅇㅇㅇㅇㅇㅇㅇ" localSheetId="13">BlankMacro1</definedName>
    <definedName name="ㅇㅇㅇㅇㅇㅇㅇㅇㅇ" localSheetId="12">BlankMacro1</definedName>
    <definedName name="ㅇㅇㅇㅇㅇㅇㅇㅇㅇ" localSheetId="10">BlankMacro1</definedName>
    <definedName name="ㅇㅇㅇㅇㅇㅇㅇㅇㅇ">BlankMacro1</definedName>
    <definedName name="ㅇㅈㄷㅄㅂㅈㄷㄱ" hidden="1">#REF!</definedName>
    <definedName name="ㅇㅌㅊㅌㄹㄷ">#REF!</definedName>
    <definedName name="ㅇㅎㄹㅇㅎㄹ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혼">#REF!</definedName>
    <definedName name="아">#REF!</definedName>
    <definedName name="아세틸렌">#REF!</definedName>
    <definedName name="아스관">[486]Sheet1!#REF!</definedName>
    <definedName name="아스콘">[328]물집!#REF!</definedName>
    <definedName name="아스콘2" hidden="1">[3]조명시설!#REF!</definedName>
    <definedName name="아스콘깨기" hidden="1">{#N/A,#N/A,FALSE,"골재소요량";#N/A,#N/A,FALSE,"골재소요량"}</definedName>
    <definedName name="아스콘수량">#REF!</definedName>
    <definedName name="아스팔트">#REF!</definedName>
    <definedName name="아스팔트디스트리뷰터3800L">#REF!</definedName>
    <definedName name="아스팔트믹싱플랜트80Ton">#REF!</definedName>
    <definedName name="아스팔트방수1">[96]일위대가!$F$1566</definedName>
    <definedName name="아스팔트방수2">[96]일위대가!$H$1566</definedName>
    <definedName name="아스팔트페이버3M">#REF!</definedName>
    <definedName name="아아" localSheetId="11">BlankMacro1</definedName>
    <definedName name="아아" localSheetId="13">BlankMacro1</definedName>
    <definedName name="아아" localSheetId="12">BlankMacro1</definedName>
    <definedName name="아아" localSheetId="10">BlankMacro1</definedName>
    <definedName name="아아">BlankMacro1</definedName>
    <definedName name="아아아">#REF!</definedName>
    <definedName name="아아아아">#REF!</definedName>
    <definedName name="아연도강관단가">#REF!</definedName>
    <definedName name="아연도배관단가">#REF!</definedName>
    <definedName name="아연도배관자재">#REF!</definedName>
    <definedName name="아콘467">[486]Sheet1!#REF!</definedName>
    <definedName name="아콘78">[486]Sheet1!#REF!</definedName>
    <definedName name="아콘관">[486]Sheet1!#REF!</definedName>
    <definedName name="아콘스">#REF!</definedName>
    <definedName name="아트관">[486]Sheet1!#REF!</definedName>
    <definedName name="악취">[320]직접인건비!#REF!</definedName>
    <definedName name="안">#REF!</definedName>
    <definedName name="안방1호">#REF!</definedName>
    <definedName name="안방2호">#REF!</definedName>
    <definedName name="안전">#REF!</definedName>
    <definedName name="안전1">#REF!</definedName>
    <definedName name="안전11">#REF!</definedName>
    <definedName name="안전2">#REF!</definedName>
    <definedName name="안전3">#REF!</definedName>
    <definedName name="안전4">#REF!</definedName>
    <definedName name="안전관리비">#REF!</definedName>
    <definedName name="안전관리비요율">#REF!</definedName>
    <definedName name="안전관리비요율_변경">#REF!</definedName>
    <definedName name="안전관리비율">[283]요율!$F$9</definedName>
    <definedName name="안정수위">#REF!</definedName>
    <definedName name="안할래">#REF!</definedName>
    <definedName name="알d">#REF!</definedName>
    <definedName name="알파1">#REF!</definedName>
    <definedName name="알파2">#REF!</definedName>
    <definedName name="암">#REF!</definedName>
    <definedName name="암각도">[356]대로근거!$B$16</definedName>
    <definedName name="암거">#REF!</definedName>
    <definedName name="암거구조물공">#REF!</definedName>
    <definedName name="암거구조물자재대">#REF!</definedName>
    <definedName name="암거날개벽1">[96]일위대가!$F$526</definedName>
    <definedName name="암거날개벽2">[96]일위대가!$H$526</definedName>
    <definedName name="암거날개벽21">[96]일위대가!$F$1392</definedName>
    <definedName name="암거날개벽22">[96]일위대가!$H$1392</definedName>
    <definedName name="암거날개재료집계">#REF!</definedName>
    <definedName name="암거날개토공집계">#REF!</definedName>
    <definedName name="암거높이">[373]암거신구접합!#REF!</definedName>
    <definedName name="암거단위수량1">#REF!</definedName>
    <definedName name="암거단위수량2">#REF!</definedName>
    <definedName name="암거수량총괄집계" localSheetId="11">BlankMacro1</definedName>
    <definedName name="암거수량총괄집계" localSheetId="10">BlankMacro1</definedName>
    <definedName name="암거수량총괄집계">BlankMacro1</definedName>
    <definedName name="암거토공">#REF!</definedName>
    <definedName name="암거폭">#REF!</definedName>
    <definedName name="암구배">[356]대로근거!$B$15</definedName>
    <definedName name="암터파기">#REF!</definedName>
    <definedName name="암파쇄">#REF!,#REF!,#REF!,#REF!,#REF!</definedName>
    <definedName name="앞굽높이">#REF!</definedName>
    <definedName name="앞들1호">#REF!</definedName>
    <definedName name="앞들2호">#REF!</definedName>
    <definedName name="앞성토">#REF!</definedName>
    <definedName name="애">"애월 하수관거 정비공사"</definedName>
    <definedName name="애1">"애월 하수관거 정비공사(1차)"</definedName>
    <definedName name="애전">"애월 하수관거 정비공사(전체)"</definedName>
    <definedName name="액체방수1">[96]일위대가!$F$1548</definedName>
    <definedName name="액체방수2">[96]일위대가!$H$1548</definedName>
    <definedName name="앨c">#REF!</definedName>
    <definedName name="앨e">#REF!</definedName>
    <definedName name="양매자0403">[280]데이타!$E$168</definedName>
    <definedName name="양매자0505">[280]데이타!$E$169</definedName>
    <definedName name="양매자0606">[280]데이타!$E$170</definedName>
    <definedName name="양수량">#REF!</definedName>
    <definedName name="양토부설1">[96]일위대가!$F$708</definedName>
    <definedName name="양토부설2">[96]일위대가!$H$708</definedName>
    <definedName name="어">[499]위치!#REF!</definedName>
    <definedName name="어절시구리">[346]데리네이타현황!$A$4,[346]데리네이타현황!$A$2,[346]데리네이타현황!$A$1,[346]데리네이타현황!$A$279,[346]데리네이타현황!$A$1:$A$65536</definedName>
    <definedName name="어플리케이션명">[34]setup!#REF!</definedName>
    <definedName name="어플리케이션유형">[36]setup!$Q$16:$Q$23</definedName>
    <definedName name="억이상" hidden="1">{#N/A,#N/A,TRUE,"2~8번"}</definedName>
    <definedName name="언어보정계수">#REF!</definedName>
    <definedName name="언어보정인건비">#REF!</definedName>
    <definedName name="업무배분3" hidden="1">{"'관경확장'!$A$79:$M$98","'관경확장'!$A$54:$M$78"}</definedName>
    <definedName name="업체" hidden="1">#REF!</definedName>
    <definedName name="업체SW개발비">#REF!</definedName>
    <definedName name="업체단가">[500]자재단가!$A$6:$M$156</definedName>
    <definedName name="업체인력비율">#REF!</definedName>
    <definedName name="에어벤트1">[96]일위대가!$F$1576</definedName>
    <definedName name="에어벤트2">[96]일위대가!$H$1576</definedName>
    <definedName name="에쵸티">[130]포장공!$A$1:$J$11</definedName>
    <definedName name="엔지니어">#REF!</definedName>
    <definedName name="엔진유">[501]기초단가!$B$42</definedName>
    <definedName name="엘10">[328]물집!#REF!</definedName>
    <definedName name="엘15">[328]물집!#REF!</definedName>
    <definedName name="엘20">[328]물집!#REF!</definedName>
    <definedName name="엘25">[328]물집!#REF!</definedName>
    <definedName name="엘30">[328]물집!#REF!</definedName>
    <definedName name="엘40">[328]물집!#REF!</definedName>
    <definedName name="여비">[320]직접경비!#REF!</definedName>
    <definedName name="여수토경비">#REF!</definedName>
    <definedName name="여수토노무비">#REF!</definedName>
    <definedName name="여수토재료비">#REF!</definedName>
    <definedName name="여유">#REF!</definedName>
    <definedName name="여유높이상">[306]단위수량!$D$8</definedName>
    <definedName name="여유높이하">[306]단위수량!$D$9</definedName>
    <definedName name="여유폭">[207]단위수량!$C$19</definedName>
    <definedName name="역T">#REF!</definedName>
    <definedName name="연">#REF!</definedName>
    <definedName name="연마공1">#REF!</definedName>
    <definedName name="연마공2">#REF!</definedName>
    <definedName name="연마지">#REF!</definedName>
    <definedName name="연번">#REF!</definedName>
    <definedName name="연속3M">#REF!</definedName>
    <definedName name="연속3Mu">#REF!</definedName>
    <definedName name="연수">#REF!</definedName>
    <definedName name="연암">#REF!</definedName>
    <definedName name="연장">#REF!</definedName>
    <definedName name="연하">#REF!</definedName>
    <definedName name="열범위">ADDRESS(COUNT('[63]SW개발대상목록(기능점수)'!$A$18:$A$500)+17,COLUMN())</definedName>
    <definedName name="영상INDEX" hidden="1">#REF!</definedName>
    <definedName name="예가작성">[0]!예가작성</definedName>
    <definedName name="예정공정표" localSheetId="11">BlankMacro1</definedName>
    <definedName name="예정공정표" localSheetId="10">BlankMacro1</definedName>
    <definedName name="예정공정표">BlankMacro1</definedName>
    <definedName name="오" hidden="1">#REF!</definedName>
    <definedName name="오1">#REF!</definedName>
    <definedName name="오1오1">#REF!</definedName>
    <definedName name="오1오1오1">#REF!</definedName>
    <definedName name="오1오1오1오1">#REF!</definedName>
    <definedName name="오2">#REF!</definedName>
    <definedName name="오2오2">#REF!</definedName>
    <definedName name="오2오2오2">#REF!</definedName>
    <definedName name="오2오2오2오2">#REF!</definedName>
    <definedName name="오벽높이">#REF!</definedName>
    <definedName name="오수1호맨홀">[275]터파기및재료!#REF!</definedName>
    <definedName name="오수공">#REF!</definedName>
    <definedName name="오수공수량">#REF!</definedName>
    <definedName name="오수공수량집계표">#REF!</definedName>
    <definedName name="오수관단위수량">[275]터파기및재료!#REF!</definedName>
    <definedName name="오수관로높이">[275]터파기및재료!#REF!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[275]터파기및재료!#REF!</definedName>
    <definedName name="오수배관수량">#REF!</definedName>
    <definedName name="오수배관집계">#REF!</definedName>
    <definedName name="오수처리시설배관">#REF!</definedName>
    <definedName name="오수처리시설집계">#REF!</definedName>
    <definedName name="오오">#REF!</definedName>
    <definedName name="오오오">#REF!</definedName>
    <definedName name="오오오오">#REF!</definedName>
    <definedName name="오주1호">#REF!</definedName>
    <definedName name="오주2호">#REF!</definedName>
    <definedName name="오주3호">#REF!</definedName>
    <definedName name="오주4호">#REF!</definedName>
    <definedName name="오호표">[506]환경평가!$H$126</definedName>
    <definedName name="온도">#REF!</definedName>
    <definedName name="옹">'[507]3련 BOX'!#REF!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공">[335]TOTAL_BOQ!#REF!</definedName>
    <definedName name="옹벽공집계표">#REF!</definedName>
    <definedName name="옹벽단위">[509]터파기및재료!#REF!</definedName>
    <definedName name="옹벽수량집계표" hidden="1">{#N/A,#N/A,TRUE,"2~8번"}</definedName>
    <definedName name="옹벽수량집계표총괄" hidden="1">{#N/A,#N/A,TRUE,"혼합골재"}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[328]물집!#REF!</definedName>
    <definedName name="와일노">#REF!</definedName>
    <definedName name="와촌면">#REF!</definedName>
    <definedName name="왕사부설1">[96]일위대가!$F$691</definedName>
    <definedName name="왕사부설2">[96]일위대가!$H$691</definedName>
    <definedName name="외벽">#REF!</definedName>
    <definedName name="외업인원편성">#REF!</definedName>
    <definedName name="요동1호">#REF!</definedName>
    <definedName name="요동2호">#REF!</definedName>
    <definedName name="요약문">[320]직접인건비!#REF!</definedName>
    <definedName name="요율표">#REF!</definedName>
    <definedName name="용량">'[190]1단계'!#REF!</definedName>
    <definedName name="용접공">'[96]노임,단가표'!$B$10</definedName>
    <definedName name="용접공__일반">[344]노임단가!$F$48</definedName>
    <definedName name="용접공_일반">'[221]000000'!$E$13</definedName>
    <definedName name="용접공단가">[313]관접합및부설!#REF!</definedName>
    <definedName name="용접공일반1">#REF!</definedName>
    <definedName name="용접공일반2">#REF!</definedName>
    <definedName name="용접봉">#REF!</definedName>
    <definedName name="용접식_이음">#REF!</definedName>
    <definedName name="용종별예산1" localSheetId="11">BlankMacro1</definedName>
    <definedName name="용종별예산1" localSheetId="10">BlankMacro1</definedName>
    <definedName name="용종별예산1">BlankMacro1</definedName>
    <definedName name="용지단가">#REF!</definedName>
    <definedName name="용지수량">#REF!</definedName>
    <definedName name="우강공감율">[374]공사요율!#REF!</definedName>
    <definedName name="우강기본율">[374]공사요율!#REF!</definedName>
    <definedName name="우강사업율">[374]공사요율!#REF!</definedName>
    <definedName name="우강세부율">[374]공사요율!#REF!</definedName>
    <definedName name="우리">#REF!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공">#REF!</definedName>
    <definedName name="우수공수량집계표">#REF!</definedName>
    <definedName name="우수돈">#REF!</definedName>
    <definedName name="우수돈2">#REF!</definedName>
    <definedName name="우수받이토공총집계표">#REF!</definedName>
    <definedName name="운반공">[384]운반공!$A:$IV</definedName>
    <definedName name="운반비">[445]단가!$F$66:$G$77</definedName>
    <definedName name="운반비_선택">#REF!</definedName>
    <definedName name="운반차운전사1">#REF!</definedName>
    <definedName name="운반차운전사2">#REF!</definedName>
    <definedName name="운암">#REF!</definedName>
    <definedName name="운전사">#REF!</definedName>
    <definedName name="운전사_기계">[501]기초단가!$B$21</definedName>
    <definedName name="운전사_운반차">#REF!</definedName>
    <definedName name="운전사기계">#REF!</definedName>
    <definedName name="운전사운반차">#REF!</definedName>
    <definedName name="운호1호">#REF!</definedName>
    <definedName name="운호2호">#REF!</definedName>
    <definedName name="운호3호">#REF!</definedName>
    <definedName name="원_가_계_산_서">#REF!</definedName>
    <definedName name="원가">[512]총괄내역서!$A$3:$P$22</definedName>
    <definedName name="원가..">#REF!</definedName>
    <definedName name="원가계산">#REF!</definedName>
    <definedName name="원가계산1">[513]자재단가!$A$6:$M$156</definedName>
    <definedName name="원가계산2" hidden="1">{#N/A,#N/A,TRUE,"배수1"}</definedName>
    <definedName name="원가계산서">[514]자재단가!$A$6:$M$156</definedName>
    <definedName name="원남내역" hidden="1">#REF!</definedName>
    <definedName name="원리" hidden="1">{"'제10장(표)'!$A$5:$L$10"}</definedName>
    <definedName name="원수">#REF!</definedName>
    <definedName name="원운1호">#REF!</definedName>
    <definedName name="원운2호">#REF!</definedName>
    <definedName name="원자력계장공1">#REF!</definedName>
    <definedName name="원자력계장공2">#REF!</definedName>
    <definedName name="원자력기계설치공1">#REF!</definedName>
    <definedName name="원자력기계설치공2">#REF!</definedName>
    <definedName name="원자력기술자1">#REF!</definedName>
    <definedName name="원자력기술자2">#REF!</definedName>
    <definedName name="원자력덕트공1">#REF!</definedName>
    <definedName name="원자력덕트공2">#REF!</definedName>
    <definedName name="원자력배관공1">#REF!</definedName>
    <definedName name="원자력배관공2">#REF!</definedName>
    <definedName name="원자력보온공1">#REF!</definedName>
    <definedName name="원자력보온공2">#REF!</definedName>
    <definedName name="원자력용접공1">#REF!</definedName>
    <definedName name="원자력용접공2">#REF!</definedName>
    <definedName name="원자력제관공1">#REF!</definedName>
    <definedName name="원자력제관공2">#REF!</definedName>
    <definedName name="원자력케이블전공1">#REF!</definedName>
    <definedName name="원자력케이블전공2">#REF!</definedName>
    <definedName name="원자력특별인부1">#REF!</definedName>
    <definedName name="원자력특별인부2">#REF!</definedName>
    <definedName name="원자력품질관리사1">#REF!</definedName>
    <definedName name="원자력품질관리사2">#REF!</definedName>
    <definedName name="원자력플랜트전공1">#REF!</definedName>
    <definedName name="원자력플랜트전공2">#REF!</definedName>
    <definedName name="원형">#REF!</definedName>
    <definedName name="원형3회">[152]맨홀수량산출!$AE$18</definedName>
    <definedName name="원형4회">[152]맨홀수량산출!$AE$19</definedName>
    <definedName name="월당일수">#REF!</definedName>
    <definedName name="월명출력">[0]!월명출력</definedName>
    <definedName name="월별안전관리비">#REF!</definedName>
    <definedName name="웨브높이">#REF!</definedName>
    <definedName name="웨브두께">#REF!</definedName>
    <definedName name="웨이지핀">'[221]000000'!$E$62</definedName>
    <definedName name="위락경관">[320]직접인건비!#REF!</definedName>
    <definedName name="위병면회소">[515]원가계산서!#REF!</definedName>
    <definedName name="위생공">#REF!</definedName>
    <definedName name="위생공1">#REF!</definedName>
    <definedName name="위생공2">#REF!</definedName>
    <definedName name="위생보건">[320]직접인건비!#REF!</definedName>
    <definedName name="위치">#N/A</definedName>
    <definedName name="위치02">'[293]토공(1)'!#REF!</definedName>
    <definedName name="위치조서">#REF!</definedName>
    <definedName name="유1">[31]DATE!$I$24:$I$85</definedName>
    <definedName name="유10">[31]DATE!$E$24:$E$85</definedName>
    <definedName name="유11">[31]DATE!$I$24:$I$85</definedName>
    <definedName name="유2">[31]DATE!$C$24:$C$85</definedName>
    <definedName name="유21">[517]DATE!$I$24:$I$85</definedName>
    <definedName name="유22">[517]DATE!$C$24:$C$85</definedName>
    <definedName name="유23">[517]DATE!$H$24:$H$85</definedName>
    <definedName name="유3">[31]DATE!$H$24:$H$85</definedName>
    <definedName name="유4">[31]DATE!$J$24:$J$85</definedName>
    <definedName name="유43">#REF!</definedName>
    <definedName name="유5">[475]DATE!$G$24:$G$79</definedName>
    <definedName name="유6">[31]DATE!$B$24:$B$85</definedName>
    <definedName name="유7">[31]DATE!$D$24:$D$85</definedName>
    <definedName name="유8">[31]DATE!$E$24:$E$85</definedName>
    <definedName name="유9">[31]DATE!$C$24:$C$85</definedName>
    <definedName name="유공관부설1">[96]일위대가!$F$739</definedName>
    <definedName name="유공관부설2">[96]일위대가!$H$739</definedName>
    <definedName name="유리공1">#REF!</definedName>
    <definedName name="유리공2">#REF!</definedName>
    <definedName name="유역면적">[518]Sheet1!$I$3</definedName>
    <definedName name="유입1">[152]맨홀수량산출!#REF!</definedName>
    <definedName name="유입조전기공사내역" hidden="1">{"'단계별시설공사비'!$A$3:$K$51"}</definedName>
    <definedName name="유입질소량">#REF!</definedName>
    <definedName name="유출TKN">#REF!</definedName>
    <definedName name="유출질소량">#REF!</definedName>
    <definedName name="유형범위">{1,2,3,4,5,6,7,8;1,1.2,1.3,1.7,1.7,1.9,2,2.2}</definedName>
    <definedName name="유효폭">#REF!</definedName>
    <definedName name="육">#REF!</definedName>
    <definedName name="육1">#REF!</definedName>
    <definedName name="육1육1">#REF!</definedName>
    <definedName name="육1육1육1">[519]변경내역!$L$173</definedName>
    <definedName name="육1육1육1육1">#REF!</definedName>
    <definedName name="육2">#REF!</definedName>
    <definedName name="육2육2">#REF!</definedName>
    <definedName name="육2육2육2">#REF!</definedName>
    <definedName name="육2육2육2육2">#REF!</definedName>
    <definedName name="육리1호">#REF!</definedName>
    <definedName name="육리2호">#REF!</definedName>
    <definedName name="육상면정리및청소">#REF!</definedName>
    <definedName name="육수동식물">[320]직접인건비!#REF!</definedName>
    <definedName name="육육">#REF!</definedName>
    <definedName name="육육육">#REF!</definedName>
    <definedName name="육육육육">#REF!</definedName>
    <definedName name="육호표">#REF!</definedName>
    <definedName name="윤종태" localSheetId="11">BlankMacro1</definedName>
    <definedName name="윤종태" localSheetId="13">BlankMacro1</definedName>
    <definedName name="윤종태" localSheetId="12">BlankMacro1</definedName>
    <definedName name="윤종태" localSheetId="10">BlankMacro1</definedName>
    <definedName name="윤종태">BlankMacro1</definedName>
    <definedName name="윤종태1" localSheetId="11">BlankMacro1</definedName>
    <definedName name="윤종태1" localSheetId="13">BlankMacro1</definedName>
    <definedName name="윤종태1" localSheetId="12">BlankMacro1</definedName>
    <definedName name="윤종태1" localSheetId="10">BlankMacro1</definedName>
    <definedName name="윤종태1">BlankMacro1</definedName>
    <definedName name="융착기">#REF!</definedName>
    <definedName name="융ㅍ츛ㅍ">#REF!</definedName>
    <definedName name="윷퓿퓨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음">[294]수량산출!#REF!</definedName>
    <definedName name="응용SW인건비">#REF!</definedName>
    <definedName name="의" hidden="1">{#N/A,#N/A,TRUE,"운반시간"}</definedName>
    <definedName name="이">#REF!</definedName>
    <definedName name="이1">#REF!</definedName>
    <definedName name="이15">[328]물집!#REF!</definedName>
    <definedName name="이1이1">#REF!</definedName>
    <definedName name="이1이1이1">#REF!</definedName>
    <definedName name="이1이1이1이1">#REF!</definedName>
    <definedName name="이2">#REF!</definedName>
    <definedName name="이20">[328]물집!#REF!</definedName>
    <definedName name="이25">[328]물집!#REF!</definedName>
    <definedName name="이2이2">#REF!</definedName>
    <definedName name="이2이2이2">#REF!</definedName>
    <definedName name="이2이2이2이2">#REF!</definedName>
    <definedName name="이3">#REF!</definedName>
    <definedName name="이30">[328]물집!#REF!</definedName>
    <definedName name="이3이3">#REF!</definedName>
    <definedName name="이3이3이3">#REF!</definedName>
    <definedName name="이3이3이3이3">#REF!</definedName>
    <definedName name="이40">[328]물집!#REF!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'[401]2공구산출내역'!#REF!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급">[506]인구!$G$19</definedName>
    <definedName name="이급측량사">#REF!</definedName>
    <definedName name="이라">[522]인구!$G$19</definedName>
    <definedName name="이라라랄">#REF!</definedName>
    <definedName name="이러">[522]환경평가!$H$126</definedName>
    <definedName name="이런">#REF!</definedName>
    <definedName name="이름1">#REF!</definedName>
    <definedName name="이름2">[525]입찰안!#REF!</definedName>
    <definedName name="이름3">[526]내역!#REF!</definedName>
    <definedName name="이삼">#REF!</definedName>
    <definedName name="이상정보">#REF!</definedName>
    <definedName name="이십사호표">#REF!</definedName>
    <definedName name="이십삼호표">#REF!</definedName>
    <definedName name="이십오호표">#REF!</definedName>
    <definedName name="이십이호표">#REF!</definedName>
    <definedName name="이십일호표">#REF!</definedName>
    <definedName name="이십호표">#REF!</definedName>
    <definedName name="이월32">#REF!</definedName>
    <definedName name="이윤">#REF!</definedName>
    <definedName name="이윤11">#REF!</definedName>
    <definedName name="이윤22">#REF!</definedName>
    <definedName name="이윤요율">#REF!</definedName>
    <definedName name="이윤요율_변경">#REF!</definedName>
    <definedName name="이음철물">'[221]000000'!$E$24</definedName>
    <definedName name="이이">#REF!</definedName>
    <definedName name="이이이">#REF!</definedName>
    <definedName name="이이이이">#REF!</definedName>
    <definedName name="이점오">[465]날개수량1.5!$C$16:$P$19</definedName>
    <definedName name="이정" hidden="1">{#N/A,#N/A,FALSE,"2~8번"}</definedName>
    <definedName name="이차기계비">#REF!</definedName>
    <definedName name="이차도로">#REF!</definedName>
    <definedName name="이차면적">#REF!</definedName>
    <definedName name="이차보완">[55]수량산출!#REF!</definedName>
    <definedName name="이차사급">[55]수량산출!#REF!</definedName>
    <definedName name="이차상수">#REF!</definedName>
    <definedName name="이차심사">#REF!</definedName>
    <definedName name="이차여비">#REF!</definedName>
    <definedName name="이차일급">[55]수량산출!#REF!</definedName>
    <definedName name="이차하수">#REF!</definedName>
    <definedName name="이차현지검측">#REF!</definedName>
    <definedName name="이태리">#REF!</definedName>
    <definedName name="이태리10">#REF!</definedName>
    <definedName name="이태리2">#REF!</definedName>
    <definedName name="이태리라">#REF!</definedName>
    <definedName name="이토_배관물량">#REF!</definedName>
    <definedName name="이토변실">#REF!</definedName>
    <definedName name="이형관">[31]DATE!$B$24:$B$85</definedName>
    <definedName name="이호표">#REF!</definedName>
    <definedName name="인가번호">#REF!</definedName>
    <definedName name="인건비">#REF!</definedName>
    <definedName name="인건비기준단가">[529]산근9사전재해영향소요인력!#REF!</definedName>
    <definedName name="인구">#REF!</definedName>
    <definedName name="인기300">[89]대로근거!#REF!</definedName>
    <definedName name="인기350">[89]대로근거!#REF!</definedName>
    <definedName name="인력">#REF!</definedName>
    <definedName name="인력2">#REF!</definedName>
    <definedName name="인력3">#REF!</definedName>
    <definedName name="인력관리">#REF!</definedName>
    <definedName name="인력관리비">#REF!</definedName>
    <definedName name="인력되메우기2">[96]일위대가!$H$14</definedName>
    <definedName name="인력수">#REF!</definedName>
    <definedName name="인력터파기2">[96]일위대가!$H$6</definedName>
    <definedName name="인버트두께">[199]단위수량!$C$10</definedName>
    <definedName name="인부">#REF!</definedName>
    <definedName name="인부1">[19]심사물량!$C$9</definedName>
    <definedName name="인부노무비">'[349]내역서 '!#REF!</definedName>
    <definedName name="인쇄">#REF!</definedName>
    <definedName name="인쇄량">#REF!</definedName>
    <definedName name="인쇄비">#REF!</definedName>
    <definedName name="인쇄수량">#REF!</definedName>
    <definedName name="인쇄양식">[0]!인쇄양식</definedName>
    <definedName name="인암300">[89]대로근거!#REF!</definedName>
    <definedName name="인암350">[89]대로근거!#REF!</definedName>
    <definedName name="인원">#REF!</definedName>
    <definedName name="인터넷">#REF!</definedName>
    <definedName name="인터넷규모">#REF!</definedName>
    <definedName name="인터넷기능점수">#REF!</definedName>
    <definedName name="인터넷보정계슈">#REF!</definedName>
    <definedName name="인터넷언어">#REF!</definedName>
    <definedName name="인터넷품질">#REF!</definedName>
    <definedName name="인터넷형태">#REF!</definedName>
    <definedName name="인토300">[89]대로근거!#REF!</definedName>
    <definedName name="인토350">[89]대로근거!#REF!</definedName>
    <definedName name="인트라넷">#REF!</definedName>
    <definedName name="인트라넷규모">#REF!</definedName>
    <definedName name="인트라넷기능점수">#REF!</definedName>
    <definedName name="인트라넷서버">#REF!</definedName>
    <definedName name="인트라넷언어">#REF!</definedName>
    <definedName name="인트라넷품질">#REF!</definedName>
    <definedName name="인트라넷형태">#REF!</definedName>
    <definedName name="인화">#REF!</definedName>
    <definedName name="일">[465]날개수량1.5!$C$4:$P$7</definedName>
    <definedName name="일1">#REF!</definedName>
    <definedName name="일1일1">#REF!</definedName>
    <definedName name="일1일1일1">#REF!</definedName>
    <definedName name="일1일1일1일1">#REF!</definedName>
    <definedName name="일2">#REF!</definedName>
    <definedName name="일2일2">#REF!</definedName>
    <definedName name="일2일2일2">#REF!</definedName>
    <definedName name="일2일2일2일2">#REF!</definedName>
    <definedName name="일곡">[530]유입량!#REF!</definedName>
    <definedName name="일공구직영비">#REF!</definedName>
    <definedName name="일급">[506]인구!$G$18</definedName>
    <definedName name="일급측량사">#REF!</definedName>
    <definedName name="일반11">#REF!</definedName>
    <definedName name="일반112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>[283]요율!$F$7</definedName>
    <definedName name="일반부" hidden="1">{#N/A,#N/A,FALSE,"조골재"}</definedName>
    <definedName name="일반통신설비">#REF!</definedName>
    <definedName name="일수">#REF!</definedName>
    <definedName name="일위">[531]집계표!#REF!</definedName>
    <definedName name="일위규격" localSheetId="11">비굴착제원표!일위규격매크로</definedName>
    <definedName name="일위규격" localSheetId="10">수량표!일위규격매크로</definedName>
    <definedName name="일위규격">[0]!일위규격매크로</definedName>
    <definedName name="일위규격매크로" localSheetId="11">[221]!일위규격매크로</definedName>
    <definedName name="일위규격매크로" localSheetId="10">[221]!일위규격매크로</definedName>
    <definedName name="일위규격매크로">[221]!일위규격매크로</definedName>
    <definedName name="일위다" hidden="1">{"'제10장(표)'!$A$5:$L$10"}</definedName>
    <definedName name="일위대" hidden="1">{"'제10장(표)'!$A$5:$L$10"}</definedName>
    <definedName name="일위대가" localSheetId="11">BlankMacro1</definedName>
    <definedName name="일위대가" localSheetId="13">BlankMacro1</definedName>
    <definedName name="일위대가" localSheetId="12">BlankMacro1</definedName>
    <definedName name="일위대가" localSheetId="10">BlankMacro1</definedName>
    <definedName name="일위대가">BlankMacro1</definedName>
    <definedName name="일위대가1" localSheetId="11">BlankMacro1</definedName>
    <definedName name="일위대가1" localSheetId="13">BlankMacro1</definedName>
    <definedName name="일위대가1" localSheetId="12">BlankMacro1</definedName>
    <definedName name="일위대가1" localSheetId="10">BlankMacro1</definedName>
    <definedName name="일위대가1">BlankMacro1</definedName>
    <definedName name="일위대가표">'[532]단가산출(T)'!#REF!</definedName>
    <definedName name="일위목록">#REF!</definedName>
    <definedName name="일위목록1">#REF!</definedName>
    <definedName name="일위산출">#REF!</definedName>
    <definedName name="일위산출1">#REF!</definedName>
    <definedName name="일위코드입력매크로" localSheetId="11">[221]!일위코드입력매크로</definedName>
    <definedName name="일위코드입력매크로" localSheetId="10">[221]!일위코드입력매크로</definedName>
    <definedName name="일위코드입력매크로">[221]!일위코드입력매크로</definedName>
    <definedName name="일위화면복귀매크로" localSheetId="11">[221]!일위화면복귀매크로</definedName>
    <definedName name="일위화면복귀매크로" localSheetId="10">[221]!일위화면복귀매크로</definedName>
    <definedName name="일위화면복귀매크로">[221]!일위화면복귀매크로</definedName>
    <definedName name="일일">#REF!</definedName>
    <definedName name="일일일">#REF!</definedName>
    <definedName name="일일일일">#REF!</definedName>
    <definedName name="일점오">[465]날개수량1.5!$C$8:$P$11</definedName>
    <definedName name="일차기계비">#REF!</definedName>
    <definedName name="일차도로">#REF!</definedName>
    <definedName name="일차면적">#REF!</definedName>
    <definedName name="일차보완">[55]수량산출!#REF!</definedName>
    <definedName name="일차사급">[55]수량산출!#REF!</definedName>
    <definedName name="일차상수">#REF!</definedName>
    <definedName name="일차심사">#REF!</definedName>
    <definedName name="일차여비">#REF!</definedName>
    <definedName name="일차일급">[55]수량산출!#REF!</definedName>
    <definedName name="일차하수">#REF!</definedName>
    <definedName name="일차현지검측">#REF!</definedName>
    <definedName name="일출력">#REF!</definedName>
    <definedName name="일호표">#REF!</definedName>
    <definedName name="임금">#REF!</definedName>
    <definedName name="임대면적">#REF!</definedName>
    <definedName name="임대비">#REF!</definedName>
    <definedName name="임직">#REF!</definedName>
    <definedName name="입력기간">#REF!</definedName>
    <definedName name="입력노임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지형계수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#REF!</definedName>
    <definedName name="잉크">[450]예측단가간지!$D$20</definedName>
    <definedName name="잉크가격">#REF!</definedName>
    <definedName name="잉크단가">#REF!</definedName>
    <definedName name="ㅈ">#REF!</definedName>
    <definedName name="ㅈㄱ" hidden="1">{#N/A,#N/A,FALSE,"조골재"}</definedName>
    <definedName name="ㅈㄴㅇㄴ" localSheetId="11">BlankMacro1</definedName>
    <definedName name="ㅈㄴㅇㄴ" localSheetId="13">BlankMacro1</definedName>
    <definedName name="ㅈㄴㅇㄴ" localSheetId="12">BlankMacro1</definedName>
    <definedName name="ㅈㄴㅇㄴ" localSheetId="10">BlankMacro1</definedName>
    <definedName name="ㅈㄴㅇㄴ">BlankMacro1</definedName>
    <definedName name="ㅈㄷㄱ">#REF!</definedName>
    <definedName name="ㅈㄷㅅ">[533]위치조서!$J$8</definedName>
    <definedName name="ㅈㅅ">#REF!</definedName>
    <definedName name="ㅈㅇ">[534]상수도토공집계표!$A$1:$H$13</definedName>
    <definedName name="ㅈㅇㄴ" localSheetId="11">BlankMacro1</definedName>
    <definedName name="ㅈㅇㄴ" localSheetId="13">BlankMacro1</definedName>
    <definedName name="ㅈㅇㄴ" localSheetId="12">BlankMacro1</definedName>
    <definedName name="ㅈㅇㄴ" localSheetId="10">BlankMacro1</definedName>
    <definedName name="ㅈㅇㄴ">BlankMacro1</definedName>
    <definedName name="ㅈㅈ" localSheetId="11">BlankMacro1</definedName>
    <definedName name="ㅈㅈ" localSheetId="13">BlankMacro1</definedName>
    <definedName name="ㅈㅈ" localSheetId="12">BlankMacro1</definedName>
    <definedName name="ㅈㅈ" localSheetId="10">BlankMacro1</definedName>
    <definedName name="ㅈㅈ">BlankMacro1</definedName>
    <definedName name="ㅈㅈㅈ">#REF!</definedName>
    <definedName name="ㅈㅈㅈㅈ">#REF!</definedName>
    <definedName name="ㅈㅈㅈㅈㅈㅈ">#REF!</definedName>
    <definedName name="ㅈㅎㄴㄹㅇㄴㄹㄴㅇㄹㅈ">[537]설계예산서!$L$1</definedName>
    <definedName name="ㅈㅎㄴㄹㅇㄹ">[537]설계예산서!$J$1</definedName>
    <definedName name="ㅈㅎㄴㅁㅁ">[268]설계예산서!$L$1</definedName>
    <definedName name="ㅈㅎㄴㅇㄹㄹㅇ">[537]설계예산서!$H$1</definedName>
    <definedName name="자">'[464]콘_재료분리(1)'!#REF!</definedName>
    <definedName name="자_트">#REF!</definedName>
    <definedName name="자갈시멘트모래">'[317]자갈,시멘트,모래산출'!$A$1:$G$33</definedName>
    <definedName name="자동차OD">[538]현장조사!$J$25</definedName>
    <definedName name="자동화재탐지설비">#REF!</definedName>
    <definedName name="자연수위">#REF!</definedName>
    <definedName name="자자">#REF!</definedName>
    <definedName name="자자자">#REF!</definedName>
    <definedName name="자자자자">#REF!</definedName>
    <definedName name="자재단">[384]자재단!$A:$IV</definedName>
    <definedName name="자재단가">#REF!</definedName>
    <definedName name="자재단가표">#REF!</definedName>
    <definedName name="자재집계표">#REF!</definedName>
    <definedName name="자지">#REF!</definedName>
    <definedName name="작년단가">#REF!</definedName>
    <definedName name="작성일자">[37]사용자입력!$C$6</definedName>
    <definedName name="작업계수">#REF!</definedName>
    <definedName name="작업관리">#REF!</definedName>
    <definedName name="작업량증감계수">#REF!</definedName>
    <definedName name="작업반장">'[150]인건비(환율)'!$C$7</definedName>
    <definedName name="작업반장1">#REF!</definedName>
    <definedName name="작업반장2">#REF!</definedName>
    <definedName name="작업반장단가">[313]관접합및부설!#REF!</definedName>
    <definedName name="작업실부산물등">#REF!</definedName>
    <definedName name="작업코드">#REF!</definedName>
    <definedName name="잔토경">#REF!</definedName>
    <definedName name="잔토노">#REF!</definedName>
    <definedName name="잔토재">#REF!</definedName>
    <definedName name="잔토처리">#REF!</definedName>
    <definedName name="잔토처리41">'[96]노임,단가표'!$B$18</definedName>
    <definedName name="잔토처리42">'[96]노임,단가표'!$C$18</definedName>
    <definedName name="잔토처리43">'[96]노임,단가표'!$D$18</definedName>
    <definedName name="잔토처리71">'[96]노임,단가표'!$B$17</definedName>
    <definedName name="잔토처리72">'[96]노임,단가표'!$C$17</definedName>
    <definedName name="잔토처리73">'[96]노임,단가표'!$D$17</definedName>
    <definedName name="잠수부1">#REF!</definedName>
    <definedName name="잠수부2">#REF!</definedName>
    <definedName name="잡">[294]수량산출!#REF!</definedName>
    <definedName name="잡문서_추__3__List">[540]범례표!#REF!</definedName>
    <definedName name="잡석">#REF!</definedName>
    <definedName name="잡석다짐131">[96]일위대가!$F$542</definedName>
    <definedName name="잡석다짐132">[96]일위대가!$H$542</definedName>
    <definedName name="잡자재비">#REF!</definedName>
    <definedName name="잡철물1">[96]일위대가!$F$112</definedName>
    <definedName name="잡철물2">[96]일위대가!$H$112</definedName>
    <definedName name="잡철물3">[96]일위대가!$J$112</definedName>
    <definedName name="장비가동">#REF!</definedName>
    <definedName name="장비가동시간">[313]관접합및부설!#REF!</definedName>
    <definedName name="장비단">[384]장비단!$A:$IV</definedName>
    <definedName name="장산1">#REF!</definedName>
    <definedName name="장산2">#REF!</definedName>
    <definedName name="장산3">#REF!</definedName>
    <definedName name="장산교">[135]Sheet1!#REF!</definedName>
    <definedName name="장성기계">[541]토목!$A$3:$D$196</definedName>
    <definedName name="장성전기">[542]토목!$A$3:$D$196</definedName>
    <definedName name="장춘">#REF!</definedName>
    <definedName name="재">#REF!</definedName>
    <definedName name="재경비">#N/A</definedName>
    <definedName name="재경비1000">#N/A</definedName>
    <definedName name="재경비21">[543]원가계산서구조조정!$U$14</definedName>
    <definedName name="재경비22">[543]원가계산서구조조정!$U$15</definedName>
    <definedName name="재경비23">[543]원가계산서구조조정!$U$16</definedName>
    <definedName name="재경비24">[543]원가계산서구조조정!$U$17</definedName>
    <definedName name="재경비25">[543]원가계산서구조조정!$U$18</definedName>
    <definedName name="재경비26">[543]원가계산서구조조정!$U$19</definedName>
    <definedName name="재경비27">[543]원가계산서구조조정!$U$20</definedName>
    <definedName name="재경비28">[543]원가계산서구조조정!$U$21</definedName>
    <definedName name="재경비29">[543]원가계산서구조조정!$U$22</definedName>
    <definedName name="재경비30">[543]원가계산서구조조정!$U$23</definedName>
    <definedName name="재경비31">[543]원가계산서구조조정!$U$24</definedName>
    <definedName name="재경비32">[543]원가계산서구조조정!$U$25</definedName>
    <definedName name="재경비33">#N/A</definedName>
    <definedName name="재경비9">#N/A</definedName>
    <definedName name="재구조화비율">#REF!</definedName>
    <definedName name="재금">#REF!</definedName>
    <definedName name="재단">#REF!</definedName>
    <definedName name="재단가">#REF!</definedName>
    <definedName name="재료">[457]자재대!#REF!</definedName>
    <definedName name="재료123">#REF!</definedName>
    <definedName name="재료단가">#REF!</definedName>
    <definedName name="재료및치수">#REF!</definedName>
    <definedName name="재료비">#REF!</definedName>
    <definedName name="재료비금액">#REF!</definedName>
    <definedName name="재료비단가">#REF!</definedName>
    <definedName name="재료비선택">#REF!</definedName>
    <definedName name="재료집계3">#REF!</definedName>
    <definedName name="재정비">[49]재정비내역!$F$20</definedName>
    <definedName name="재ㅖ">[314]포장재료집계표!$A$1:$L$9</definedName>
    <definedName name="쟁료비">[545]건축내역!#REF!</definedName>
    <definedName name="저감방안">[320]직접인건비!#REF!</definedName>
    <definedName name="저수조만수위">#REF!</definedName>
    <definedName name="저압케이블공">[0]!저압케이블전공</definedName>
    <definedName name="저압케이블전공">'[546]노임단가 (2)'!$F$14</definedName>
    <definedName name="저압케이블전공1">#REF!</definedName>
    <definedName name="저압케이블전공2">#REF!</definedName>
    <definedName name="저장명설정">#REF!</definedName>
    <definedName name="저장이름">#REF!</definedName>
    <definedName name="저판두께">'[547]#REF'!$AJ$30</definedName>
    <definedName name="적용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율">#REF!</definedName>
    <definedName name="적용전선">#REF!</definedName>
    <definedName name="적용전선1">#REF!</definedName>
    <definedName name="전">#REF!</definedName>
    <definedName name="전곤">'[364]ABUT수량-A1'!$T$25</definedName>
    <definedName name="전기3">#REF!</definedName>
    <definedName name="전기9">#REF!</definedName>
    <definedName name="전기공사기사1급1">#REF!</definedName>
    <definedName name="전기공사기사1급2">#REF!</definedName>
    <definedName name="전기공사산업기사1">#REF!</definedName>
    <definedName name="전기공사산업기사2">#REF!</definedName>
    <definedName name="전기료">#REF!</definedName>
    <definedName name="전기요금">#REF!</definedName>
    <definedName name="전도">#REF!</definedName>
    <definedName name="전도금">#REF!</definedName>
    <definedName name="전도금2">#REF!</definedName>
    <definedName name="전동기용량">#REF!</definedName>
    <definedName name="전등신설">#REF!</definedName>
    <definedName name="전력구조일수">#REF!</definedName>
    <definedName name="전력료">'[221]000000'!$E$2</definedName>
    <definedName name="전력비">#REF!</definedName>
    <definedName name="전력재구조일수">#REF!</definedName>
    <definedName name="전력정위치작업일수">#REF!</definedName>
    <definedName name="전력조사연장">#REF!</definedName>
    <definedName name="전력탐사연장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문단가">#REF!</definedName>
    <definedName name="전문인력">#REF!</definedName>
    <definedName name="전문인력개발인건비">#REF!</definedName>
    <definedName name="전사모멘트">#REF!</definedName>
    <definedName name="전사전단력">#REF!</definedName>
    <definedName name="전산자료">[552]교각계산!$E$34</definedName>
    <definedName name="전선30경">#REF!</definedName>
    <definedName name="전선30노">#REF!</definedName>
    <definedName name="전선30재">#REF!</definedName>
    <definedName name="전선관부속품비">#REF!</definedName>
    <definedName name="전선관부속품비1">#REF!</definedName>
    <definedName name="전영희" hidden="1">{#N/A,#N/A,TRUE,"골재소요량";#N/A,#N/A,FALSE,"골재소요량"}</definedName>
    <definedName name="전장">#REF!</definedName>
    <definedName name="전토압도">'[103]DATA 입력란'!$D$33</definedName>
    <definedName name="전토압콘">'[103]DATA 입력란'!$D$28</definedName>
    <definedName name="전토처리">#REF!</definedName>
    <definedName name="절단공1">#REF!</definedName>
    <definedName name="절단공2">#REF!</definedName>
    <definedName name="절사">#REF!</definedName>
    <definedName name="절토">#REF!</definedName>
    <definedName name="접_높">#REF!</definedName>
    <definedName name="접_폭">#REF!</definedName>
    <definedName name="접고">[478]위치조서!$J$8</definedName>
    <definedName name="접기층">#REF!</definedName>
    <definedName name="접노상">#REF!</definedName>
    <definedName name="접보조기층">#REF!</definedName>
    <definedName name="접속">#REF!</definedName>
    <definedName name="접속도로">#REF!</definedName>
    <definedName name="접속면적">#REF!</definedName>
    <definedName name="접속부" hidden="1">{#N/A,#N/A,FALSE,"2~8번"}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절토">#REF!</definedName>
    <definedName name="접지1종합계">[460]접지1종!$S$20</definedName>
    <definedName name="접택코트">#REF!</definedName>
    <definedName name="접표층">#REF!</definedName>
    <definedName name="접프라임코트">#REF!</definedName>
    <definedName name="정리">#REF!</definedName>
    <definedName name="정보1급">#REF!</definedName>
    <definedName name="정보처리1급">#REF!</definedName>
    <definedName name="정부노임97">[553]금액내역서!$D$3:$D$10</definedName>
    <definedName name="정비비">#REF!</definedName>
    <definedName name="정비사">#REF!</definedName>
    <definedName name="정ㅇ일">[554]노임단가!$A$2:$A$105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착장치set량">#REF!</definedName>
    <definedName name="정체인간격">[429]자료입력!$C$21</definedName>
    <definedName name="제3하천강재집계" hidden="1">{#N/A,#N/A,TRUE,"배수1"}</definedName>
    <definedName name="제5하천강재집계" hidden="1">{#N/A,#N/A,TRUE,"배수1"}</definedName>
    <definedName name="제6호표" localSheetId="11">BlankMacro1</definedName>
    <definedName name="제6호표" localSheetId="13">BlankMacro1</definedName>
    <definedName name="제6호표" localSheetId="12">BlankMacro1</definedName>
    <definedName name="제6호표" localSheetId="10">BlankMacro1</definedName>
    <definedName name="제6호표">BlankMacro1</definedName>
    <definedName name="제경">#REF!</definedName>
    <definedName name="제경비">#REF!</definedName>
    <definedName name="제경비율">[43]입력변수!$D$36</definedName>
    <definedName name="제당경비">[457]수원공사비!#REF!</definedName>
    <definedName name="제당노무비">[457]수원공사비!#REF!</definedName>
    <definedName name="제당재료비">[457]수원공사비!#REF!</definedName>
    <definedName name="제도사">#REF!</definedName>
    <definedName name="제도사1">#REF!</definedName>
    <definedName name="제도사2">#REF!</definedName>
    <definedName name="제목">'[103]DATA 입력란'!$C$1</definedName>
    <definedName name="제방설계용역비">[353]내역1!#REF!</definedName>
    <definedName name="제수문" hidden="1">#REF!</definedName>
    <definedName name="제수변3001">[96]일위대가!$F$633</definedName>
    <definedName name="제수변3002">[96]일위대가!$H$633</definedName>
    <definedName name="제잡비율">#REF!</definedName>
    <definedName name="제조">#REF!</definedName>
    <definedName name="제철축로공1">#REF!</definedName>
    <definedName name="제철축로공2">#REF!</definedName>
    <definedName name="제품목록">OFFSET([37]제품목록!$B$5,0,0,개수,3)</definedName>
    <definedName name="제품이름">OFFSET([37]제품목록!$B$5,0,0,개수,1)</definedName>
    <definedName name="조">'[555]표  지'!$J$8</definedName>
    <definedName name="조1">#REF!</definedName>
    <definedName name="조건표">#REF!</definedName>
    <definedName name="조경공">[556]노임단가표!$B$6</definedName>
    <definedName name="조경공1">#REF!</definedName>
    <definedName name="조경공2">#REF!</definedName>
    <definedName name="조경공B10">[280]식재인부!$B$24</definedName>
    <definedName name="조경공B4이하">[280]식재인부!$B$18</definedName>
    <definedName name="조경공B5">[280]식재인부!$B$19</definedName>
    <definedName name="조경공B6">[280]식재인부!$B$20</definedName>
    <definedName name="조경공B8">[280]식재인부!$B$22</definedName>
    <definedName name="조경공R10">[280]식재인부!$B$54</definedName>
    <definedName name="조경공R12">[280]식재인부!$B$56</definedName>
    <definedName name="조경공R15">[280]식재인부!$B$59</definedName>
    <definedName name="조경공R4이하">[280]식재인부!$B$48</definedName>
    <definedName name="조경공R5">[280]식재인부!$B$49</definedName>
    <definedName name="조경공R6">[280]식재인부!$B$50</definedName>
    <definedName name="조경공R7">[280]식재인부!$B$51</definedName>
    <definedName name="조경공R8">[280]식재인부!$B$52</definedName>
    <definedName name="조도등주종류">#N/A</definedName>
    <definedName name="조도케이블길이">[0]!조력공</definedName>
    <definedName name="조력공">#REF!</definedName>
    <definedName name="조력공1">#REF!</definedName>
    <definedName name="조력공2">#REF!</definedName>
    <definedName name="조림인부">[557]노임단가!$F$21</definedName>
    <definedName name="조림인부1">#REF!</definedName>
    <definedName name="조림인부2">#REF!</definedName>
    <definedName name="조사가" hidden="1">[558]입찰안!#REF!</definedName>
    <definedName name="조사탐사기간">#REF!</definedName>
    <definedName name="조수">[0]!조영</definedName>
    <definedName name="조영">#REF!</definedName>
    <definedName name="조영수">#REF!</definedName>
    <definedName name="조원공_1.1_1.5">[280]식재인부!$B$5</definedName>
    <definedName name="조임철물">'[221]000000'!$E$53</definedName>
    <definedName name="조적공">[344]노임단가!$C$17</definedName>
    <definedName name="조적공1">#REF!</definedName>
    <definedName name="조적공2">#REF!</definedName>
    <definedName name="조정후비율">#REF!</definedName>
    <definedName name="조정후비율1">#REF!</definedName>
    <definedName name="조종사">#REF!</definedName>
    <definedName name="조형가이즈까3010">[280]데이타!$E$11</definedName>
    <definedName name="조형가이즈까3012">[280]데이타!$E$12</definedName>
    <definedName name="조형가이즈까3014">[280]데이타!$E$13</definedName>
    <definedName name="조형가이즈까3516">[280]데이타!$E$14</definedName>
    <definedName name="종" localSheetId="11">BlankMacro1</definedName>
    <definedName name="종" localSheetId="10">BlankMacro1</definedName>
    <definedName name="종">BlankMacro1</definedName>
    <definedName name="종구분">[429]자료입력!$A$16</definedName>
    <definedName name="종날개벽단위수량" localSheetId="11">BlankMacro1</definedName>
    <definedName name="종날개벽단위수량" localSheetId="10">BlankMacro1</definedName>
    <definedName name="종날개벽단위수량">BlankMacro1</definedName>
    <definedName name="종리핑">#REF!</definedName>
    <definedName name="종면벽">#REF!</definedName>
    <definedName name="종발파">#REF!</definedName>
    <definedName name="종배수">#REF!</definedName>
    <definedName name="종배수날개벽단위수량" localSheetId="11">BlankMacro1</definedName>
    <definedName name="종배수날개벽단위수량" localSheetId="10">BlankMacro1</definedName>
    <definedName name="종배수날개벽단위수량">BlankMacro1</definedName>
    <definedName name="종배수위치">#REF!</definedName>
    <definedName name="종별">#REF!</definedName>
    <definedName name="종연장조서">#REF!</definedName>
    <definedName name="종토사">#REF!</definedName>
    <definedName name="주거">[320]직접인건비!#REF!</definedName>
    <definedName name="주민생활">[320]직접인건비!#REF!</definedName>
    <definedName name="주민의견">[320]직접인건비!#REF!</definedName>
    <definedName name="주빔플랜지">#REF!</definedName>
    <definedName name="주요자재집계표">#REF!</definedName>
    <definedName name="주형받침">#REF!</definedName>
    <definedName name="주형받침EA">#REF!</definedName>
    <definedName name="준공년월일">#REF!</definedName>
    <definedName name="준설선기관사1">#REF!</definedName>
    <definedName name="준설선기관사2">#REF!</definedName>
    <definedName name="준설선기관장1">#REF!</definedName>
    <definedName name="준설선기관장2">#REF!</definedName>
    <definedName name="준설선선장1">#REF!</definedName>
    <definedName name="준설선선장2">#REF!</definedName>
    <definedName name="준설선운전기사2">#REF!</definedName>
    <definedName name="준설선운전사1">#REF!</definedName>
    <definedName name="준설선운전사2">#REF!</definedName>
    <definedName name="준설선전기사1">#REF!</definedName>
    <definedName name="준설선전기사2">#REF!</definedName>
    <definedName name="줄">#REF!</definedName>
    <definedName name="줄눈공1">#REF!</definedName>
    <definedName name="줄눈공2">#REF!</definedName>
    <definedName name="줄떼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간">'[330]토사(PE)'!#REF!</definedName>
    <definedName name="중급">#REF!</definedName>
    <definedName name="중급기능">#REF!</definedName>
    <definedName name="중급기능사">#REF!</definedName>
    <definedName name="중급기능사_측량">#REF!</definedName>
    <definedName name="중급기능사노임">#REF!</definedName>
    <definedName name="중급기술">[19]심사물량!$C$6</definedName>
    <definedName name="중급기술사">#REF!</definedName>
    <definedName name="중급기술자">#REF!</definedName>
    <definedName name="중급기술자_측량">#REF!</definedName>
    <definedName name="중급기술자노무비">'[312]용역비내역-진짜'!#REF!</definedName>
    <definedName name="중급기술자노임">#REF!</definedName>
    <definedName name="중급달">#REF!</definedName>
    <definedName name="중급도화">[19]심사물량!$C$5</definedName>
    <definedName name="중급보링">#REF!</definedName>
    <definedName name="중급엔지니어링">#REF!</definedName>
    <definedName name="중급여비">#REF!</definedName>
    <definedName name="중급원자력기술자1">#REF!</definedName>
    <definedName name="중급원자력기술자2">#REF!</definedName>
    <definedName name="중급임금">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기사">#N/A</definedName>
    <definedName name="중기달">#REF!</definedName>
    <definedName name="중기운전기사">#REF!</definedName>
    <definedName name="중기운전조수">#REF!</definedName>
    <definedName name="중기입력자료">#REF!</definedName>
    <definedName name="중기조장">#REF!</definedName>
    <definedName name="중능">#REF!</definedName>
    <definedName name="중량">#REF!</definedName>
    <definedName name="중분대">#REF!</definedName>
    <definedName name="중분대조서">[564]데리네이타현황!$A$4,[564]데리네이타현황!$A$2,[564]데리네이타현황!$A$1,[564]데리네이타현황!$A$279,[564]데리네이타현황!$A$1:$A$65536</definedName>
    <definedName name="중분대중량">[211]바닥판!#REF!</definedName>
    <definedName name="중유">#REF!</definedName>
    <definedName name="중폭">#REF!</definedName>
    <definedName name="증감1" hidden="1">{#N/A,#N/A,TRUE,"2~8번"}</definedName>
    <definedName name="증감대비">#REF!</definedName>
    <definedName name="증감표">#REF!</definedName>
    <definedName name="지">[294]수량산출!#REF!</definedName>
    <definedName name="지간장1">'[456]4.2유효폭의 계산'!$B$26</definedName>
    <definedName name="지간장2">'[456]4.2유효폭의 계산'!$F$26</definedName>
    <definedName name="지고능">#REF!</definedName>
    <definedName name="지구단위">#REF!</definedName>
    <definedName name="지구명">[371]자료!$B$1:$C$65536</definedName>
    <definedName name="지급2">[568]내역!#REF!</definedName>
    <definedName name="지급부가제외">[569]지급자재!$J$22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동">#REF!</definedName>
    <definedName name="지리조사지형증감계수">#REF!</definedName>
    <definedName name="지리조사축척계수">#REF!</definedName>
    <definedName name="지목">#REF!</definedName>
    <definedName name="지번">#REF!</definedName>
    <definedName name="지부외배">[569]지급자재!$U$22</definedName>
    <definedName name="지부외평">[569]지급자재!$AF$22</definedName>
    <definedName name="지부포배">[569]지급자재!$T$22</definedName>
    <definedName name="지부포수">[569]지급자재!$T$22</definedName>
    <definedName name="지부포평">[569]지급자재!$AE$22</definedName>
    <definedName name="지붕잇기공1">#REF!</definedName>
    <definedName name="지붕잇기공2">#REF!</definedName>
    <definedName name="지선계1">#REF!</definedName>
    <definedName name="지선계2">#REF!</definedName>
    <definedName name="지수판1">[96]일위대가!$F$1556</definedName>
    <definedName name="지수판2">[96]일위대가!$H$1556</definedName>
    <definedName name="지역">#N/A</definedName>
    <definedName name="지역난방재구조일수">#REF!</definedName>
    <definedName name="지역난방재구조화비율">#REF!</definedName>
    <definedName name="지적">#REF!</definedName>
    <definedName name="지적고시">[49]지적고시내역!$F$16</definedName>
    <definedName name="지적기능사2급1">#REF!</definedName>
    <definedName name="지적기능사2급2">#REF!</definedName>
    <definedName name="지적기능산업기사1">#REF!</definedName>
    <definedName name="지적기능산업기사2">#REF!</definedName>
    <definedName name="지적기사1급1">#REF!</definedName>
    <definedName name="지적기사1급2">#REF!</definedName>
    <definedName name="지적기사2급1">#REF!</definedName>
    <definedName name="지적기사2급2">#REF!</definedName>
    <definedName name="지적기사산업기사2">#REF!</definedName>
    <definedName name="지적도복사">[353]설계기준!#REF!</definedName>
    <definedName name="지적도복사_1">[570]설계기준!#REF!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적편입면적">#REF!</definedName>
    <definedName name="지중능">#REF!</definedName>
    <definedName name="지지">#REF!</definedName>
    <definedName name="지지지">#REF!</definedName>
    <definedName name="지지지지">#REF!</definedName>
    <definedName name="지질조사보랑공1">#REF!</definedName>
    <definedName name="지질조사보링공2">#REF!</definedName>
    <definedName name="지초능">#REF!</definedName>
    <definedName name="지통">#REF!</definedName>
    <definedName name="지통규모">#REF!</definedName>
    <definedName name="지통기능점수">#REF!</definedName>
    <definedName name="지통언어">#REF!</definedName>
    <definedName name="지통품질">#REF!</definedName>
    <definedName name="지통형태">#REF!</definedName>
    <definedName name="지하시설물도작성">[571]지하시설물작성!#REF!</definedName>
    <definedName name="지하시설물통합관리시스템" localSheetId="11">BlankMacro1</definedName>
    <definedName name="지하시설물통합관리시스템" localSheetId="13">BlankMacro1</definedName>
    <definedName name="지하시설물통합관리시스템" localSheetId="12">BlankMacro1</definedName>
    <definedName name="지하시설물통합관리시스템" localSheetId="10">BlankMacro1</definedName>
    <definedName name="지하시설물통합관리시스템">BlankMacro1</definedName>
    <definedName name="지형구조작업량">#REF!</definedName>
    <definedName name="지형구조지형계수">#REF!</definedName>
    <definedName name="지형증감계수">#REF!</definedName>
    <definedName name="직영비">'[401]2공구산출내역'!#REF!</definedName>
    <definedName name="직인">#REF!</definedName>
    <definedName name="직접경비">#REF!</definedName>
    <definedName name="직접경비총액">#REF!</definedName>
    <definedName name="직접노무비">[572]제잡비계산!$H$6</definedName>
    <definedName name="직접인건비">#REF!</definedName>
    <definedName name="직접재료비">[573]일위대가표!#REF!</definedName>
    <definedName name="직종">[404]노임단가!$A$2:$A$105</definedName>
    <definedName name="직종2">#REF!</definedName>
    <definedName name="진동롤러">#REF!</definedName>
    <definedName name="진량읍">#REF!</definedName>
    <definedName name="집">#REF!</definedName>
    <definedName name="집계">#REF!</definedName>
    <definedName name="집계표1">#REF!</definedName>
    <definedName name="집계표2">#REF!</definedName>
    <definedName name="집계표3">[575]총수량집계표!#REF!</definedName>
    <definedName name="집계표4">[576]총수량집계표!#REF!</definedName>
    <definedName name="집계표5">[576]총수량집계표!#REF!</definedName>
    <definedName name="집구">#REF!</definedName>
    <definedName name="집수정" hidden="1">#REF!</definedName>
    <definedName name="집수정T1" localSheetId="11">비굴착제원표!수식입력매크로</definedName>
    <definedName name="집수정T1" localSheetId="10">수량표!수식입력매크로</definedName>
    <definedName name="집수정T1">[0]!수식입력매크로</definedName>
    <definedName name="집수정배관집계">#REF!</definedName>
    <definedName name="집수정수량">#REF!</definedName>
    <definedName name="집수정연장산출">#REF!</definedName>
    <definedName name="집수정재료집계">#REF!</definedName>
    <definedName name="집수정토공집계">#REF!</definedName>
    <definedName name="ㅊ" hidden="1">{#N/A,#N/A,TRUE,"총괄"}</definedName>
    <definedName name="ㅊ12">'[577]102역사'!#REF!</definedName>
    <definedName name="ㅊ1555">#REF!</definedName>
    <definedName name="ㅊ3">'[578]토공집계(rp)'!#REF!</definedName>
    <definedName name="ㅊ94">#REF!</definedName>
    <definedName name="ㅊㄳ4">#REF!</definedName>
    <definedName name="ㅊㅅ">#REF!</definedName>
    <definedName name="ㅊㅇ">#REF!</definedName>
    <definedName name="ㅊㅇ나ㅣ">#REF!</definedName>
    <definedName name="ㅊㅇㄹ호ㅓ">#REF!</definedName>
    <definedName name="ㅊㅇ려">#REF!</definedName>
    <definedName name="ㅊㅊ">#REF!</definedName>
    <definedName name="ㅊㅍ">#REF!</definedName>
    <definedName name="ㅊ픁츝ㅊㅍ">#REF!</definedName>
    <definedName name="차">#REF!</definedName>
    <definedName name="차가">#REF!</definedName>
    <definedName name="차가차가">#REF!</definedName>
    <definedName name="차가차가차가">#REF!</definedName>
    <definedName name="차가차가차가차가">#REF!</definedName>
    <definedName name="차나">#REF!</definedName>
    <definedName name="차나차나">#REF!</definedName>
    <definedName name="차나차나차나">#REF!</definedName>
    <definedName name="차나차나차나차나">#REF!</definedName>
    <definedName name="차다">#REF!</definedName>
    <definedName name="차다차다">#REF!</definedName>
    <definedName name="차다차다차다">#REF!</definedName>
    <definedName name="차다차다차다차다">#REF!</definedName>
    <definedName name="차도경계석2">[96]일위대가!$H$1343</definedName>
    <definedName name="차라">#REF!</definedName>
    <definedName name="차라차라">#REF!</definedName>
    <definedName name="차라차라차라">#REF!</definedName>
    <definedName name="차라차라차라차라">#REF!</definedName>
    <definedName name="차마">#REF!</definedName>
    <definedName name="차마차마">#REF!</definedName>
    <definedName name="차마차마차마">#REF!</definedName>
    <definedName name="차마차마차마차마">#REF!</definedName>
    <definedName name="차민석">[579]일위대가!$A:$IV</definedName>
    <definedName name="차바">#REF!</definedName>
    <definedName name="차바차바">#REF!</definedName>
    <definedName name="차바차바차바">#REF!</definedName>
    <definedName name="차바차바차바차바">#REF!</definedName>
    <definedName name="차사">#REF!</definedName>
    <definedName name="차사차사">#REF!</definedName>
    <definedName name="차사차사차사">#REF!</definedName>
    <definedName name="차사차사차사차사">#REF!</definedName>
    <definedName name="차선">#REF!</definedName>
    <definedName name="차선도">#REF!</definedName>
    <definedName name="차선도색설치현황1">[580]데리네이타현황!$A$4,[580]데리네이타현황!$A$2,[580]데리네이타현황!$A$1,[580]데리네이타현황!$A$279,[580]데리네이타현황!$A$1:$A$65536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공">[581]차수공개요!$B$6:$Q$32</definedName>
    <definedName name="차수벽높이">#REF!</definedName>
    <definedName name="차수벽두께">#REF!</definedName>
    <definedName name="차준">[0]!가</definedName>
    <definedName name="차집관거단가">[458]공비대비!#REF!</definedName>
    <definedName name="차차">#REF!</definedName>
    <definedName name="차차차">#REF!</definedName>
    <definedName name="차차차차">#REF!</definedName>
    <definedName name="착공기한">#REF!</definedName>
    <definedName name="착공년월일">#REF!</definedName>
    <definedName name="착공다시">[582]조건표!$A$2:$H$482</definedName>
    <definedName name="착공월">#REF!</definedName>
    <definedName name="착공일">#REF!</definedName>
    <definedName name="착암공">#REF!</definedName>
    <definedName name="착암공1">#REF!</definedName>
    <definedName name="착암공2">#REF!</definedName>
    <definedName name="착정심도">#REF!</definedName>
    <definedName name="참고">[583]차수공개요!$B$6:$Q$32</definedName>
    <definedName name="참조">#REF!</definedName>
    <definedName name="창호목공">#REF!</definedName>
    <definedName name="창호목공1">#REF!</definedName>
    <definedName name="창호목공2">#REF!</definedName>
    <definedName name="책임">[506]인구!$G$17</definedName>
    <definedName name="책임측량사">#REF!</definedName>
    <definedName name="천공간격">#REF!</definedName>
    <definedName name="천안시" localSheetId="11">BlankMacro1</definedName>
    <definedName name="천안시" localSheetId="13">BlankMacro1</definedName>
    <definedName name="천안시" localSheetId="12">BlankMacro1</definedName>
    <definedName name="천안시" localSheetId="10">BlankMacro1</definedName>
    <definedName name="천안시">BlankMacro1</definedName>
    <definedName name="철">#REF!</definedName>
    <definedName name="철_13">#REF!</definedName>
    <definedName name="철_16">#REF!</definedName>
    <definedName name="철_19">'[585]도로횡단-D300'!#REF!</definedName>
    <definedName name="철_199">'[585]도로횡단-D300'!#REF!</definedName>
    <definedName name="철_999">'[287]1호맨홀수량산출'!#REF!</definedName>
    <definedName name="철_총">#REF!</definedName>
    <definedName name="철10">[486]Sheet1!#REF!</definedName>
    <definedName name="철13">[486]Sheet1!#REF!</definedName>
    <definedName name="철16">[486]Sheet1!#REF!</definedName>
    <definedName name="철19">[486]Sheet1!#REF!</definedName>
    <definedName name="철22">[486]Sheet1!#REF!</definedName>
    <definedName name="철25">[486]Sheet1!#REF!</definedName>
    <definedName name="철29">[486]Sheet1!#REF!</definedName>
    <definedName name="철32">[486]Sheet1!#REF!</definedName>
    <definedName name="철H10">#REF!</definedName>
    <definedName name="철거자재">#REF!</definedName>
    <definedName name="철계">[486]Sheet1!#REF!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공">[344]노임단가!$C$7</definedName>
    <definedName name="철공">[344]노임단가!$C$8</definedName>
    <definedName name="철공1">#REF!</definedName>
    <definedName name="철공2">#REF!</definedName>
    <definedName name="철공공1">#REF!</definedName>
    <definedName name="철공공2">#REF!</definedName>
    <definedName name="철관">#REF!</definedName>
    <definedName name="철근">#REF!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13">[328]물집!#REF!</definedName>
    <definedName name="철근16">[328]물집!#REF!</definedName>
    <definedName name="철근가공조립1">[96]일위대가!$F$94</definedName>
    <definedName name="철근가공조립2">[96]일위대가!$H$94</definedName>
    <definedName name="철근가공조립복1">[96]일위대가!$F$100</definedName>
    <definedName name="철근가공조립복2">[96]일위대가!$H$100</definedName>
    <definedName name="철근경">#REF!</definedName>
    <definedName name="철근공">[344]노임단가!$C$9</definedName>
    <definedName name="철근공1">#REF!</definedName>
    <definedName name="철근공2">#REF!</definedName>
    <definedName name="철근깨기수량">#REF!</definedName>
    <definedName name="철근노">#REF!</definedName>
    <definedName name="철근단면적">#REF!</definedName>
    <definedName name="철근수량">#REF!</definedName>
    <definedName name="철근재">#REF!</definedName>
    <definedName name="철근직경D13">#REF!</definedName>
    <definedName name="철근직경D16_25">#REF!</definedName>
    <definedName name="철근직경D29_35">#REF!</definedName>
    <definedName name="철근집계">'[317]-철근집계'!$A$1:$K$12</definedName>
    <definedName name="철근총괄1" hidden="1">{#N/A,#N/A,FALSE,"표지목차"}</definedName>
    <definedName name="철근항복응력">'[547]#REF'!$G$144</definedName>
    <definedName name="철도신호공1">#REF!</definedName>
    <definedName name="철도신호공2">#REF!</definedName>
    <definedName name="철도용접공1">#REF!</definedName>
    <definedName name="철도용접공2">#REF!</definedName>
    <definedName name="철목1호">#REF!</definedName>
    <definedName name="철목2호">#REF!</definedName>
    <definedName name="철목3호">#REF!</definedName>
    <definedName name="철목4호">#REF!</definedName>
    <definedName name="철물">'[221]000000'!$E$26</definedName>
    <definedName name="철선">#REF!</definedName>
    <definedName name="철판공1">#REF!</definedName>
    <definedName name="철판공2">#REF!</definedName>
    <definedName name="청림1호">#REF!</definedName>
    <definedName name="청림2호">#REF!</definedName>
    <definedName name="청림3호">#REF!</definedName>
    <definedName name="초급">[12]기계경비!#REF!</definedName>
    <definedName name="초급1">#REF!</definedName>
    <definedName name="초급기능">#REF!</definedName>
    <definedName name="초급기능사">#REF!</definedName>
    <definedName name="초급기능사_측량">#REF!</definedName>
    <definedName name="초급기능사노임">#REF!</definedName>
    <definedName name="초급기술">[19]심사물량!$C$7</definedName>
    <definedName name="초급기술자">#REF!</definedName>
    <definedName name="초급기술자_측량">#REF!</definedName>
    <definedName name="초급기술자노무비">'[312]용역비내역-진짜'!#REF!</definedName>
    <definedName name="초급기술자노임">#REF!</definedName>
    <definedName name="초급달">#REF!</definedName>
    <definedName name="초급도화">#REF!</definedName>
    <definedName name="초급엔지니어링">#REF!</definedName>
    <definedName name="초급엔지니이링1">[65]노임단가!#REF!</definedName>
    <definedName name="초급지도제작">#REF!</definedName>
    <definedName name="초급측량">[19]심사물량!$C$8</definedName>
    <definedName name="초급측량기능사">#REF!</definedName>
    <definedName name="초급항공사진">#REF!</definedName>
    <definedName name="초기">#REF!</definedName>
    <definedName name="초기달">#REF!</definedName>
    <definedName name="초능">#REF!</definedName>
    <definedName name="초사">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락지구">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 localSheetId="11">BlankMacro1</definedName>
    <definedName name="총" localSheetId="13">BlankMacro1</definedName>
    <definedName name="총" localSheetId="12">BlankMacro1</definedName>
    <definedName name="총" localSheetId="10">BlankMacro1</definedName>
    <definedName name="총">BlankMacro1</definedName>
    <definedName name="총괄">[291]입찰안!#REF!</definedName>
    <definedName name="총괄1" localSheetId="11">BlankMacro1</definedName>
    <definedName name="총괄1" localSheetId="13">BlankMacro1</definedName>
    <definedName name="총괄1" localSheetId="12">BlankMacro1</definedName>
    <definedName name="총괄1" localSheetId="10">BlankMacro1</definedName>
    <definedName name="총괄1">BlankMacro1</definedName>
    <definedName name="총괄기계비">#REF!</definedName>
    <definedName name="총괄도로">#REF!</definedName>
    <definedName name="총괄면적">#REF!</definedName>
    <definedName name="총괄보완">[66]수량산출!$C$8</definedName>
    <definedName name="총괄사급">[66]수량산출!$C$7</definedName>
    <definedName name="총괄사급2">[67]수량산출!$C$7</definedName>
    <definedName name="총괄상수">#REF!</definedName>
    <definedName name="총괄상수도">#REF!</definedName>
    <definedName name="총괄심사">#REF!</definedName>
    <definedName name="총괄여비">#REF!</definedName>
    <definedName name="총괄이급">#REF!</definedName>
    <definedName name="총괄일급">[66]수량산출!$C$6</definedName>
    <definedName name="총괄일급2">[67]수량산출!$C$6</definedName>
    <definedName name="총괄지형도">#REF!</definedName>
    <definedName name="총괄표" localSheetId="11">BlankMacro1</definedName>
    <definedName name="총괄표" localSheetId="13">BlankMacro1</definedName>
    <definedName name="총괄표" localSheetId="12">BlankMacro1</definedName>
    <definedName name="총괄표" localSheetId="10">BlankMacro1</definedName>
    <definedName name="총괄표">BlankMacro1</definedName>
    <definedName name="총괄표2차" localSheetId="11">BlankMacro1</definedName>
    <definedName name="총괄표2차" localSheetId="13">BlankMacro1</definedName>
    <definedName name="총괄표2차" localSheetId="12">BlankMacro1</definedName>
    <definedName name="총괄표2차" localSheetId="10">BlankMacro1</definedName>
    <definedName name="총괄표2차">BlankMacro1</definedName>
    <definedName name="총괄표지" localSheetId="11">BlankMacro1</definedName>
    <definedName name="총괄표지" localSheetId="13">BlankMacro1</definedName>
    <definedName name="총괄표지" localSheetId="12">BlankMacro1</definedName>
    <definedName name="총괄표지" localSheetId="10">BlankMacro1</definedName>
    <definedName name="총괄표지">BlankMacro1</definedName>
    <definedName name="총괄하수">#REF!</definedName>
    <definedName name="총괄하수도">#REF!</definedName>
    <definedName name="총괄현지검측">#REF!</definedName>
    <definedName name="총괄횡배수현황" localSheetId="11">BlankMacro1</definedName>
    <definedName name="총괄횡배수현황" localSheetId="10">BlankMacro1</definedName>
    <definedName name="총괄횡배수현황">BlankMacro1</definedName>
    <definedName name="총괄횡배수현황1" localSheetId="11">BlankMacro1</definedName>
    <definedName name="총괄횡배수현황1" localSheetId="10">BlankMacro1</definedName>
    <definedName name="총괄횡배수현황1">BlankMacro1</definedName>
    <definedName name="총높이">'[330]토사(PE)'!#REF!</definedName>
    <definedName name="총비용">#REF!</definedName>
    <definedName name="총스텝수">#REF!</definedName>
    <definedName name="총연장">#REF!</definedName>
    <definedName name="총용역비">'[349]내역서 '!#REF!</definedName>
    <definedName name="총원가">#REF!</definedName>
    <definedName name="총폭">#REF!</definedName>
    <definedName name="촬영기계경비">#REF!</definedName>
    <definedName name="촬영사">#REF!</definedName>
    <definedName name="최이갑">[289]간지!$W$25</definedName>
    <definedName name="최종대비표">#N/A</definedName>
    <definedName name="추가SW인건비">#REF!</definedName>
    <definedName name="추가규모">#REF!</definedName>
    <definedName name="추가기능점수">#REF!</definedName>
    <definedName name="추가언어">#REF!</definedName>
    <definedName name="추가자료">#REF!</definedName>
    <definedName name="추가품질">#REF!</definedName>
    <definedName name="추가형태">#REF!</definedName>
    <definedName name="추갇개발비">[68]범용개발순소요비용!#REF!</definedName>
    <definedName name="추진단가산출목록">[0]!축척작업량</definedName>
    <definedName name="축척작업량">#REF!</definedName>
    <definedName name="출력공사">[0]!출력공사</definedName>
    <definedName name="충도리">#REF!</definedName>
    <definedName name="취소">[0]!측고기</definedName>
    <definedName name="측고기">#REF!</definedName>
    <definedName name="측구" hidden="1">{#N/A,#N/A,FALSE,"2~8번"}</definedName>
    <definedName name="측구연장">#REF!</definedName>
    <definedName name="측구연장조서">#REF!</definedName>
    <definedName name="측량">#REF!</definedName>
    <definedName name="측량고급">#REF!</definedName>
    <definedName name="측량고급기술자">'[251]산출근거(9)'!$D$16</definedName>
    <definedName name="측량일수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량특급기술자">'[251]산출근거(9)'!#REF!</definedName>
    <definedName name="측부">#REF!</definedName>
    <definedName name="측부1">#REF!</definedName>
    <definedName name="측부2">#REF!</definedName>
    <definedName name="측점">#REF!</definedName>
    <definedName name="측정업무">[320]직접인건비!#REF!</definedName>
    <definedName name="측중기">#REF!</definedName>
    <definedName name="측초기">#REF!</definedName>
    <definedName name="측특기">#REF!</definedName>
    <definedName name="층따기">#REF!</definedName>
    <definedName name="치">#REF!</definedName>
    <definedName name="치기">#REF!</definedName>
    <definedName name="치기치기">#REF!</definedName>
    <definedName name="치기치기치기">#REF!</definedName>
    <definedName name="치기치기치기치기">#REF!</definedName>
    <definedName name="치니">#REF!</definedName>
    <definedName name="치니치니">#REF!</definedName>
    <definedName name="치니치니치니">#REF!</definedName>
    <definedName name="치니치니치니치니">#REF!</definedName>
    <definedName name="치디">#REF!</definedName>
    <definedName name="치디치디">#REF!</definedName>
    <definedName name="치디치디치디">#REF!</definedName>
    <definedName name="치디치디치디치디">#REF!</definedName>
    <definedName name="치리">#REF!</definedName>
    <definedName name="치리치리">#REF!</definedName>
    <definedName name="치리치리치리">#REF!</definedName>
    <definedName name="치리치리치리치리">#REF!</definedName>
    <definedName name="치미">#REF!</definedName>
    <definedName name="치미치미">#REF!</definedName>
    <definedName name="치미치미치미">#REF!</definedName>
    <definedName name="치미치미치미치미">#REF!</definedName>
    <definedName name="치비">#REF!</definedName>
    <definedName name="치비치비">#REF!</definedName>
    <definedName name="치비치비치비">#REF!</definedName>
    <definedName name="치비치비치비치비">#REF!</definedName>
    <definedName name="치수표">'[177]-치수표(곡선부)'!$A$1:$N$28</definedName>
    <definedName name="치시">#REF!</definedName>
    <definedName name="치시치시">#REF!</definedName>
    <definedName name="치시치시치시">#REF!</definedName>
    <definedName name="치시치시치시치시">#REF!</definedName>
    <definedName name="치장벽돌공1">#REF!</definedName>
    <definedName name="치장벽돌공2">#REF!</definedName>
    <definedName name="치치">#REF!</definedName>
    <definedName name="치치치">#REF!</definedName>
    <definedName name="치치치치">#REF!</definedName>
    <definedName name="치핑">[152]맨홀수량산출!$AE$33</definedName>
    <definedName name="칠">#REF!</definedName>
    <definedName name="칠1">#REF!</definedName>
    <definedName name="칠1칠1">#REF!</definedName>
    <definedName name="칠1칠1칠1">#REF!</definedName>
    <definedName name="칠1칠1칠1칠1">#REF!</definedName>
    <definedName name="칠2">#REF!</definedName>
    <definedName name="칠2칠2">#REF!</definedName>
    <definedName name="칠2칠2칠2">#REF!</definedName>
    <definedName name="칠2칠2칠2칠2">#REF!</definedName>
    <definedName name="칠칠">#REF!</definedName>
    <definedName name="칠칠칠">#REF!</definedName>
    <definedName name="칠칠칠칠">#REF!</definedName>
    <definedName name="칠호표">#REF!</definedName>
    <definedName name="ㅋ" hidden="1">{#N/A,#N/A,FALSE,"조골재"}</definedName>
    <definedName name="ㅋㄴㄴㅁㄹ">#REF!</definedName>
    <definedName name="ㅋㅋ" hidden="1">{#N/A,#N/A,FALSE,"조골재"}</definedName>
    <definedName name="ㅋㅋㅋ">#REF!</definedName>
    <definedName name="칼라샌드블록수량">#REF!</definedName>
    <definedName name="캇타간재">'[589]기계경비(시간당)'!$H$92</definedName>
    <definedName name="캇타노무">'[589]기계경비(시간당)'!$H$88</definedName>
    <definedName name="캇타손료">'[589]기계경비(시간당)'!$H$87</definedName>
    <definedName name="컨설팅비용">#REF!</definedName>
    <definedName name="컴퓨터S_W기사">#REF!</definedName>
    <definedName name="케이블_1">[162]단가!#REF!</definedName>
    <definedName name="코_아_튜_브">#REF!</definedName>
    <definedName name="코드" localSheetId="11">비굴착제원표!일위코드입력매크로</definedName>
    <definedName name="코드" localSheetId="10">수량표!일위코드입력매크로</definedName>
    <definedName name="코드">[0]!일위코드입력매크로</definedName>
    <definedName name="코딩">[590]현장조사!$J$51</definedName>
    <definedName name="코아튜브">[501]기초단가!$B$32</definedName>
    <definedName name="코킹공1">#REF!</definedName>
    <definedName name="코킹공2">#REF!</definedName>
    <definedName name="콘">#REF!</definedName>
    <definedName name="콘1">#REF!</definedName>
    <definedName name="콘100">[486]Sheet1!#REF!</definedName>
    <definedName name="콘120규격">[199]SORCE1!$AA$1:$AO$15</definedName>
    <definedName name="콘160">[486]Sheet1!#REF!</definedName>
    <definedName name="콘180">[486]Sheet1!#REF!</definedName>
    <definedName name="콘180규격">[199]SORCE1!$AQ$1:$BE$15</definedName>
    <definedName name="콘210">[486]Sheet1!#REF!</definedName>
    <definedName name="콘240">[486]Sheet1!#REF!</definedName>
    <definedName name="콘25">[428]맨홀수량산출!$AE$14</definedName>
    <definedName name="콘270">[486]Sheet1!#REF!</definedName>
    <definedName name="콘40">[428]맨홀수량산출!$AE$7</definedName>
    <definedName name="콘관">#REF!</definedName>
    <definedName name="콘단면적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1">#REF!</definedName>
    <definedName name="콘크리트공2">#REF!</definedName>
    <definedName name="콘크리트공칭강도">'[547]#REF'!$G$132</definedName>
    <definedName name="콘크리트측구연장">#REF!</definedName>
    <definedName name="콘크리트타석">[353]설계기준!#REF!</definedName>
    <definedName name="콘크리트타설">[353]설계기준!#REF!</definedName>
    <definedName name="콘크측구재료집계">#REF!</definedName>
    <definedName name="콘탄성계수">#REF!</definedName>
    <definedName name="큐비클응급공사">#REF!</definedName>
    <definedName name="크레인10T">#REF!</definedName>
    <definedName name="크레인10톤단가">[313]관접합및부설!#REF!</definedName>
    <definedName name="크레인15T">#REF!</definedName>
    <definedName name="크레인15TON단가">[313]관접합및부설!#REF!</definedName>
    <definedName name="크레인15톤단가">[313]관접합및부설!#REF!</definedName>
    <definedName name="크레인20T">#REF!</definedName>
    <definedName name="크레인20톤단가">[313]관접합및부설!#REF!</definedName>
    <definedName name="크레인가격">[0]!크레인타이어</definedName>
    <definedName name="크레인타이어">#REF!</definedName>
    <definedName name="크리프계수">#REF!</definedName>
    <definedName name="ㅌ" hidden="1">{#N/A,#N/A,FALSE,"2~8번"}</definedName>
    <definedName name="ㅌㄴㅋㄹ4">#REF!</definedName>
    <definedName name="ㅌㅊ프">#REF!</definedName>
    <definedName name="ㅌㅋ">#REF!</definedName>
    <definedName name="타당성산출">[592]일위대가!#REF!</definedName>
    <definedName name="타이어롤러8의10Ton">#REF!</definedName>
    <definedName name="타일공1">#REF!</definedName>
    <definedName name="타일공2">#REF!</definedName>
    <definedName name="탄성계수비">#REF!</definedName>
    <definedName name="탄성고무받침">#REF!</definedName>
    <definedName name="탈기조">#REF!</definedName>
    <definedName name="탐사고급">#REF!</definedName>
    <definedName name="탐사보통">#REF!</definedName>
    <definedName name="탐사장비비">#REF!</definedName>
    <definedName name="탐사전문">#REF!</definedName>
    <definedName name="탐사중급">#REF!</definedName>
    <definedName name="탐지기댓수">#REF!</definedName>
    <definedName name="탐지기비용">#REF!</definedName>
    <definedName name="택">[313]단가!$C$85</definedName>
    <definedName name="택코">[486]Sheet1!#REF!</definedName>
    <definedName name="택코트">#REF!</definedName>
    <definedName name="탠덤롤러10의14톤">#REF!</definedName>
    <definedName name="터">#REF!</definedName>
    <definedName name="터_높">#REF!</definedName>
    <definedName name="터_폭">#REF!</definedName>
    <definedName name="터2">#REF!</definedName>
    <definedName name="터3">#REF!</definedName>
    <definedName name="터널">#REF!</definedName>
    <definedName name="터파기">#REF!</definedName>
    <definedName name="터파기41">'[96]노임,단가표'!$B$15</definedName>
    <definedName name="터파기42">'[96]노임,단가표'!$C$15</definedName>
    <definedName name="터파기43">'[96]노임,단가표'!$D$15</definedName>
    <definedName name="터파기71">'[96]노임,단가표'!$B$14</definedName>
    <definedName name="터파기72">'[96]노임,단가표'!$C$14</definedName>
    <definedName name="터파기73">'[96]노임,단가표'!$D$14</definedName>
    <definedName name="터파기경">#REF!</definedName>
    <definedName name="터파기고">#REF!</definedName>
    <definedName name="터파기노">#REF!</definedName>
    <definedName name="터파기리핑">#REF!</definedName>
    <definedName name="터파기발파">#REF!</definedName>
    <definedName name="터파기발파암">#REF!</definedName>
    <definedName name="터파기재">#REF!</definedName>
    <definedName name="터파기토사">#REF!</definedName>
    <definedName name="터파노">#REF!</definedName>
    <definedName name="터파재">#REF!</definedName>
    <definedName name="테스트" localSheetId="11">BlankMacro1</definedName>
    <definedName name="테스트" localSheetId="13">BlankMacro1</definedName>
    <definedName name="테스트" localSheetId="12">BlankMacro1</definedName>
    <definedName name="테스트" localSheetId="10">BlankMacro1</definedName>
    <definedName name="테스트">BlankMacro1</definedName>
    <definedName name="템_모듈1" localSheetId="11">BlankMacro1</definedName>
    <definedName name="템_모듈1" localSheetId="13">BlankMacro1</definedName>
    <definedName name="템_모듈1" localSheetId="12">BlankMacro1</definedName>
    <definedName name="템_모듈1" localSheetId="10">BlankMacro1</definedName>
    <definedName name="템_모듈1">BlankMacro1</definedName>
    <definedName name="템_모듈2" localSheetId="11">BlankMacro1</definedName>
    <definedName name="템_모듈2" localSheetId="13">BlankMacro1</definedName>
    <definedName name="템_모듈2" localSheetId="12">BlankMacro1</definedName>
    <definedName name="템_모듈2" localSheetId="10">BlankMacro1</definedName>
    <definedName name="템_모듈2">BlankMacro1</definedName>
    <definedName name="템_모듈3" localSheetId="11">BlankMacro1</definedName>
    <definedName name="템_모듈3" localSheetId="13">BlankMacro1</definedName>
    <definedName name="템_모듈3" localSheetId="12">BlankMacro1</definedName>
    <definedName name="템_모듈3" localSheetId="10">BlankMacro1</definedName>
    <definedName name="템_모듈3">BlankMacro1</definedName>
    <definedName name="템_모듈4" localSheetId="11">BlankMacro1</definedName>
    <definedName name="템_모듈4" localSheetId="13">BlankMacro1</definedName>
    <definedName name="템_모듈4" localSheetId="12">BlankMacro1</definedName>
    <definedName name="템_모듈4" localSheetId="10">BlankMacro1</definedName>
    <definedName name="템_모듈4">BlankMacro1</definedName>
    <definedName name="템_모듈5" localSheetId="11">BlankMacro1</definedName>
    <definedName name="템_모듈5" localSheetId="13">BlankMacro1</definedName>
    <definedName name="템_모듈5" localSheetId="12">BlankMacro1</definedName>
    <definedName name="템_모듈5" localSheetId="10">BlankMacro1</definedName>
    <definedName name="템_모듈5">BlankMacro1</definedName>
    <definedName name="템_모듈6" localSheetId="11">BlankMacro1</definedName>
    <definedName name="템_모듈6" localSheetId="13">BlankMacro1</definedName>
    <definedName name="템_모듈6" localSheetId="12">BlankMacro1</definedName>
    <definedName name="템_모듈6" localSheetId="10">BlankMacro1</definedName>
    <definedName name="템_모듈6">BlankMacro1</definedName>
    <definedName name="템프리트" localSheetId="11">BlankMacro1</definedName>
    <definedName name="템프리트" localSheetId="13">BlankMacro1</definedName>
    <definedName name="템프리트" localSheetId="12">BlankMacro1</definedName>
    <definedName name="템프리트" localSheetId="10">BlankMacro1</definedName>
    <definedName name="템프리트">BlankMacro1</definedName>
    <definedName name="템플리트모듈" localSheetId="11">BlankMacro1</definedName>
    <definedName name="템플리트모듈" localSheetId="13">BlankMacro1</definedName>
    <definedName name="템플리트모듈" localSheetId="12">BlankMacro1</definedName>
    <definedName name="템플리트모듈" localSheetId="10">BlankMacro1</definedName>
    <definedName name="템플리트모듈">BlankMacro1</definedName>
    <definedName name="템플리트모듈1" localSheetId="11">BlankMacro1</definedName>
    <definedName name="템플리트모듈1" localSheetId="13">BlankMacro1</definedName>
    <definedName name="템플리트모듈1" localSheetId="12">BlankMacro1</definedName>
    <definedName name="템플리트모듈1" localSheetId="10">BlankMacro1</definedName>
    <definedName name="템플리트모듈1">BlankMacro1</definedName>
    <definedName name="템플리트모듈10">[0]!BLO_1</definedName>
    <definedName name="템플리트모듈120" localSheetId="11">BlankMacro1</definedName>
    <definedName name="템플리트모듈120" localSheetId="13">BlankMacro1</definedName>
    <definedName name="템플리트모듈120" localSheetId="12">BlankMacro1</definedName>
    <definedName name="템플리트모듈120" localSheetId="10">BlankMacro1</definedName>
    <definedName name="템플리트모듈120">BlankMacro1</definedName>
    <definedName name="템플리트모듈2" localSheetId="11">BlankMacro1</definedName>
    <definedName name="템플리트모듈2" localSheetId="13">BlankMacro1</definedName>
    <definedName name="템플리트모듈2" localSheetId="12">BlankMacro1</definedName>
    <definedName name="템플리트모듈2" localSheetId="10">BlankMacro1</definedName>
    <definedName name="템플리트모듈2">BlankMacro1</definedName>
    <definedName name="템플리트모듈220" localSheetId="11">BlankMacro1</definedName>
    <definedName name="템플리트모듈220" localSheetId="13">BlankMacro1</definedName>
    <definedName name="템플리트모듈220" localSheetId="12">BlankMacro1</definedName>
    <definedName name="템플리트모듈220" localSheetId="10">BlankMacro1</definedName>
    <definedName name="템플리트모듈220">BlankMacro1</definedName>
    <definedName name="템플리트모듈3" localSheetId="11">BlankMacro1</definedName>
    <definedName name="템플리트모듈3" localSheetId="13">BlankMacro1</definedName>
    <definedName name="템플리트모듈3" localSheetId="12">BlankMacro1</definedName>
    <definedName name="템플리트모듈3" localSheetId="10">BlankMacro1</definedName>
    <definedName name="템플리트모듈3">BlankMacro1</definedName>
    <definedName name="템플리트모듈4" localSheetId="11">BlankMacro1</definedName>
    <definedName name="템플리트모듈4" localSheetId="13">BlankMacro1</definedName>
    <definedName name="템플리트모듈4" localSheetId="12">BlankMacro1</definedName>
    <definedName name="템플리트모듈4" localSheetId="10">BlankMacro1</definedName>
    <definedName name="템플리트모듈4">BlankMacro1</definedName>
    <definedName name="템플리트모듈5" localSheetId="11">BlankMacro1</definedName>
    <definedName name="템플리트모듈5" localSheetId="13">BlankMacro1</definedName>
    <definedName name="템플리트모듈5" localSheetId="12">BlankMacro1</definedName>
    <definedName name="템플리트모듈5" localSheetId="10">BlankMacro1</definedName>
    <definedName name="템플리트모듈5">BlankMacro1</definedName>
    <definedName name="템플리트모듈6" localSheetId="11">BlankMacro1</definedName>
    <definedName name="템플리트모듈6" localSheetId="13">BlankMacro1</definedName>
    <definedName name="템플리트모듈6" localSheetId="12">BlankMacro1</definedName>
    <definedName name="템플리트모듈6" localSheetId="10">BlankMacro1</definedName>
    <definedName name="템플리트모듈6">BlankMacro1</definedName>
    <definedName name="템플리트모듈7" localSheetId="11">BlankMacro1</definedName>
    <definedName name="템플리트모듈7" localSheetId="13">BlankMacro1</definedName>
    <definedName name="템플리트모듈7" localSheetId="12">BlankMacro1</definedName>
    <definedName name="템플리트모듈7" localSheetId="10">BlankMacro1</definedName>
    <definedName name="템플리트모듈7">BlankMacro1</definedName>
    <definedName name="템플리트모듈9" localSheetId="11">BlankMacro1</definedName>
    <definedName name="템플리트모듈9" localSheetId="13">BlankMacro1</definedName>
    <definedName name="템플리트모듈9" localSheetId="12">BlankMacro1</definedName>
    <definedName name="템플리트모듈9" localSheetId="10">BlankMacro1</definedName>
    <definedName name="템플리트모듈9">BlankMacro1</definedName>
    <definedName name="템플리트모튤11">[0]!BLO_1</definedName>
    <definedName name="템플리트모튤12">[0]!BLO_1</definedName>
    <definedName name="템플리트모튤13">[0]!BLO_1</definedName>
    <definedName name="토">[135]Sheet1!#REF!</definedName>
    <definedName name="토공">#REF!</definedName>
    <definedName name="토공." hidden="1">{#N/A,#N/A,FALSE,"운반시간"}</definedName>
    <definedName name="토공_규준틀___개소당">#REF!</definedName>
    <definedName name="토공1">[452]우배수!$H$24:$H$85</definedName>
    <definedName name="토공사">#REF!</definedName>
    <definedName name="토공이수" hidden="1">#REF!</definedName>
    <definedName name="토공집계" hidden="1">{#N/A,#N/A,FALSE,"단가표지"}</definedName>
    <definedName name="토공참조">#REF!</definedName>
    <definedName name="토공표지" localSheetId="11">BlankMacro1</definedName>
    <definedName name="토공표지" localSheetId="10">BlankMacro1</definedName>
    <definedName name="토공표지">BlankMacro1</definedName>
    <definedName name="토류판">[207]가시설수량!$AE$25</definedName>
    <definedName name="토목">[598]집계표!#REF!</definedName>
    <definedName name="토목2002">#REF!</definedName>
    <definedName name="토목관급2">#REF!</definedName>
    <definedName name="토목내역">[598]집계표!#REF!</definedName>
    <definedName name="토목설계" hidden="1">{#N/A,#N/A,TRUE,"골재소요량";#N/A,#N/A,FALSE,"골재소요량"}</definedName>
    <definedName name="토사">'[221]000000'!#REF!</definedName>
    <definedName name="토사_깍기_도쟈_19_TON__㎥_당">#REF!</definedName>
    <definedName name="토사구배">[356]대로근거!$B$14</definedName>
    <definedName name="토사운반__덤__프_15Ton____㎥당">#REF!</definedName>
    <definedName name="토사천공개소">'[206]가시설(TYPE-A)'!#REF!</definedName>
    <definedName name="토사터파기">#REF!</definedName>
    <definedName name="토양">[320]직접인건비!#REF!</definedName>
    <definedName name="토양질">[320]직접경비!#REF!</definedName>
    <definedName name="토적">#REF!</definedName>
    <definedName name="토적1공구">#REF!</definedName>
    <definedName name="토적2공구">#REF!</definedName>
    <definedName name="토적계산">#REF!</definedName>
    <definedName name="토적표" hidden="1">#REF!</definedName>
    <definedName name="토적표01" hidden="1">#REF!</definedName>
    <definedName name="토피고">'[103]DATA 입력란'!$D$6</definedName>
    <definedName name="통나무">#REF!</definedName>
    <definedName name="통로암거유출입부1">[96]일위대가!$F$1402</definedName>
    <definedName name="통로암거유출입부2">[96]일위대가!$H$1402</definedName>
    <definedName name="통신관련산업기사1">#REF!</definedName>
    <definedName name="통신관련산업기사2">#REF!</definedName>
    <definedName name="통신관련상업기사2">#REF!</definedName>
    <definedName name="통신구조일수">#REF!</definedName>
    <definedName name="통신기능사1">#REF!</definedName>
    <definedName name="통신기능사2">#REF!</definedName>
    <definedName name="통신기사1급1">#REF!</definedName>
    <definedName name="통신기사1급2">#REF!</definedName>
    <definedName name="통신내선공">#REF!</definedName>
    <definedName name="통신내선공1">#REF!</definedName>
    <definedName name="통신내선공2">#REF!</definedName>
    <definedName name="통신설비공1">#REF!</definedName>
    <definedName name="통신설비공2">#REF!</definedName>
    <definedName name="통신외선공1">#REF!</definedName>
    <definedName name="통신외선공2">#REF!</definedName>
    <definedName name="통신전력재구조일수">#REF!</definedName>
    <definedName name="통신전력재구조화비율">#REF!</definedName>
    <definedName name="통신정위치작업일수">#REF!</definedName>
    <definedName name="통신조사연장">#REF!</definedName>
    <definedName name="통신케이블공1">#REF!</definedName>
    <definedName name="통신케이블공2">#REF!</definedName>
    <definedName name="통신탐사연장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공제부금비">#REF!</definedName>
    <definedName name="트">[288]수량산출!#REF!</definedName>
    <definedName name="트럭트레일러20Ton">#REF!</definedName>
    <definedName name="특1호_맨홀">#REF!</definedName>
    <definedName name="특1호_부관">#REF!</definedName>
    <definedName name="특고압케이블전공1">#REF!</definedName>
    <definedName name="특고압케이블전공2">#REF!</definedName>
    <definedName name="특구화공1">#REF!</definedName>
    <definedName name="특급">#REF!</definedName>
    <definedName name="특급기술사">#REF!</definedName>
    <definedName name="특급기술자">#REF!</definedName>
    <definedName name="특급기술자_측량">#REF!</definedName>
    <definedName name="특급기술자노무비">'[312]용역비내역-진짜'!#REF!</definedName>
    <definedName name="특급기술자노임">#REF!</definedName>
    <definedName name="특급달">#REF!</definedName>
    <definedName name="특급엔지니어링">#REF!</definedName>
    <definedName name="특급원자력파괴시험공1">#REF!</definedName>
    <definedName name="특급원자력파괴시험공2">#REF!</definedName>
    <definedName name="특급전체">#REF!</definedName>
    <definedName name="특기">#REF!</definedName>
    <definedName name="특별">#REF!</definedName>
    <definedName name="특별인부">#REF!</definedName>
    <definedName name="특별인부1">#REF!</definedName>
    <definedName name="특별인부2">#REF!</definedName>
    <definedName name="특수비계공1">#REF!</definedName>
    <definedName name="특수비계공2">#REF!</definedName>
    <definedName name="특수인부">#REF!</definedName>
    <definedName name="특수화공1">#REF!</definedName>
    <definedName name="특수화공2">#REF!</definedName>
    <definedName name="ㅍ" hidden="1">{#N/A,#N/A,FALSE,"2~8번"}</definedName>
    <definedName name="ㅍ49">#REF!</definedName>
    <definedName name="ㅍㅊㅇㄹㄷ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ㄺ">#REF!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파카손료">'[303]18.공내수압탄성자연'!#REF!</definedName>
    <definedName name="판">[300]수량산출!$R$164</definedName>
    <definedName name="판넬조립공1">#REF!</definedName>
    <definedName name="판넬조립공2">#REF!</definedName>
    <definedName name="판매">#REF!</definedName>
    <definedName name="판재">#REF!</definedName>
    <definedName name="팔">#REF!</definedName>
    <definedName name="팔1">#REF!</definedName>
    <definedName name="팔1팔1">#REF!</definedName>
    <definedName name="팔1팔1팔1">#REF!</definedName>
    <definedName name="팔1팔1팔1팔1">#REF!</definedName>
    <definedName name="팔2">#REF!</definedName>
    <definedName name="팔2팔2">#REF!</definedName>
    <definedName name="팔2팔2팔2">#REF!</definedName>
    <definedName name="팔2팔2팔2팔2">#REF!</definedName>
    <definedName name="팔팔">#REF!</definedName>
    <definedName name="팔팔팔">#REF!</definedName>
    <definedName name="팔팔팔팔">#REF!</definedName>
    <definedName name="팔호표">#REF!</definedName>
    <definedName name="퍼ㅏㅏ">#REF!</definedName>
    <definedName name="펌프구경">#REF!</definedName>
    <definedName name="펌프손료">#REF!</definedName>
    <definedName name="페널">'[221]000000'!$E$60</definedName>
    <definedName name="평가항목">[320]직접인건비!#REF!</definedName>
    <definedName name="평균H">#REF!</definedName>
    <definedName name="평균H1">'[206]1-1평균터파기고(1)'!$G$31</definedName>
    <definedName name="평균H2">#REF!</definedName>
    <definedName name="평균높이">[428]맨홀수량산출!$AD$2</definedName>
    <definedName name="평당단가">#REF!</definedName>
    <definedName name="평떼">#REF!</definedName>
    <definedName name="평면">#REF!</definedName>
    <definedName name="평면1계수">#REF!</definedName>
    <definedName name="평면3계수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판1">#REF!</definedName>
    <definedName name="평판2">#REF!</definedName>
    <definedName name="평판3">#REF!</definedName>
    <definedName name="평판4">#REF!</definedName>
    <definedName name="평판5">#REF!</definedName>
    <definedName name="평판작업량계수">#REF!</definedName>
    <definedName name="평판지형계수">#REF!</definedName>
    <definedName name="평판축적계수">#REF!</definedName>
    <definedName name="폐기물수수료">[316]총괄내역서!#REF!</definedName>
    <definedName name="폐기물처리비">#REF!</definedName>
    <definedName name="폐기물처리비1">#REF!</definedName>
    <definedName name="폐아스콘처리비">[601]단가!$E$87</definedName>
    <definedName name="포">#REF!</definedName>
    <definedName name="포설공">#REF!</definedName>
    <definedName name="포설공1">#REF!</definedName>
    <definedName name="포설공2">#REF!</definedName>
    <definedName name="포장">#REF!</definedName>
    <definedName name="포장1">#REF!</definedName>
    <definedName name="포장DATA">[306]단위수량!$A$2:$K$5</definedName>
    <definedName name="포장T">#REF!</definedName>
    <definedName name="포장공">#REF!</definedName>
    <definedName name="포장공1">#REF!</definedName>
    <definedName name="포장공2">#REF!</definedName>
    <definedName name="포장공수량집계표">#REF!</definedName>
    <definedName name="포장깨기">#REF!</definedName>
    <definedName name="포장깨기__아스팔트____㎡당">#REF!</definedName>
    <definedName name="포장깨기__콘크리트____㎡당">#REF!</definedName>
    <definedName name="포장단위">[604]VXXXXX!$AB$25</definedName>
    <definedName name="포장두께">#REF!</definedName>
    <definedName name="포장상태">#REF!</definedName>
    <definedName name="포장절단">[313]단가!$C$79</definedName>
    <definedName name="포장절단__ASPHALT_포장____M당">#REF!</definedName>
    <definedName name="포장절단__콘크리트_포장____M당">#REF!</definedName>
    <definedName name="포장증감단위수량">#REF!</definedName>
    <definedName name="포장집계">'[317]포장재료(1)'!$A$1:$H$14</definedName>
    <definedName name="포장층_높이">'[103]DATA 입력란'!$D$7</definedName>
    <definedName name="포장파취">[313]단가!$C$81</definedName>
    <definedName name="폭">'[103]DATA 입력란'!$E$5</definedName>
    <definedName name="폭300">[89]대로근거!#REF!</definedName>
    <definedName name="폭350">[89]대로근거!#REF!</definedName>
    <definedName name="폭원">#REF!</definedName>
    <definedName name="표고작업량증감계수">#REF!</definedName>
    <definedName name="표고지형증감계수">#REF!</definedName>
    <definedName name="표석">[353]설계기준!#REF!</definedName>
    <definedName name="표오고지형증감계수">#REF!</definedName>
    <definedName name="표지" hidden="1">#REF!</definedName>
    <definedName name="표지2">#N/A</definedName>
    <definedName name="표지3" hidden="1">{"'관경확장'!$A$79:$M$98","'관경확장'!$A$54:$M$78"}</definedName>
    <definedName name="표층">#REF!</definedName>
    <definedName name="표층t">[609]접속도로1!#REF!</definedName>
    <definedName name="표층포설">[313]단가!$C$82</definedName>
    <definedName name="품명">[37]사용자입력!$B$10:$B$29</definedName>
    <definedName name="품명2">#REF!</definedName>
    <definedName name="품목">#REF!</definedName>
    <definedName name="품목1">#REF!</definedName>
    <definedName name="품목2">#REF!</definedName>
    <definedName name="품목3">#REF!</definedName>
    <definedName name="품목4">#REF!</definedName>
    <definedName name="품목5">#REF!</definedName>
    <definedName name="품목명">#REF!</definedName>
    <definedName name="풍화암">#REF!</definedName>
    <definedName name="풍화토">#REF!</definedName>
    <definedName name="프라">[486]Sheet1!#REF!</definedName>
    <definedName name="프라임">[313]단가!$C$84</definedName>
    <definedName name="프라임코트">#REF!</definedName>
    <definedName name="프랜트전공">#REF!</definedName>
    <definedName name="프로그램.메인_메뉴호출" localSheetId="11">[395]!프로그램.메인_메뉴호출</definedName>
    <definedName name="프로그램.메인_메뉴호출" localSheetId="10">[395]!프로그램.메인_메뉴호출</definedName>
    <definedName name="프로그램.메인_메뉴호출">[395]!프로그램.메인_메뉴호출</definedName>
    <definedName name="프로그램작성">#REF!</definedName>
    <definedName name="프린터대여비">#REF!</definedName>
    <definedName name="플라타너스B8">[280]데이타!$E$552</definedName>
    <definedName name="플랜지돌출폭">'[456]4.2유효폭의 계산'!$N$28</definedName>
    <definedName name="플랜지폭">#REF!</definedName>
    <definedName name="플랜트기계설치공1">#REF!</definedName>
    <definedName name="플랜트기계설치공2">#REF!</definedName>
    <definedName name="플랜트배관공1">#REF!</definedName>
    <definedName name="플랜트배관공2">#REF!</definedName>
    <definedName name="플랜트용접공1">#REF!</definedName>
    <definedName name="플랜트용접공2">#REF!</definedName>
    <definedName name="플랜트전공">[344]노임단가!$C$34</definedName>
    <definedName name="플랜트전공1">#REF!</definedName>
    <definedName name="플랜트전공2">#REF!</definedName>
    <definedName name="플랜트제관공1">#REF!</definedName>
    <definedName name="플랜트제관공2">#REF!</definedName>
    <definedName name="플랜트특수용접공1">#REF!</definedName>
    <definedName name="플랜트특수용접공2">#REF!</definedName>
    <definedName name="플로터상각">[19]심사계산!$I$96</definedName>
    <definedName name="플로터정비">[19]심사계산!$I$99</definedName>
    <definedName name="피복두께">[199]단위수량!$C$12</definedName>
    <definedName name="필지수">#REF!</definedName>
    <definedName name="ㅎ" localSheetId="11">BlankMacro1</definedName>
    <definedName name="ㅎ" localSheetId="13">BlankMacro1</definedName>
    <definedName name="ㅎ" localSheetId="12">BlankMacro1</definedName>
    <definedName name="ㅎ" localSheetId="10">BlankMacro1</definedName>
    <definedName name="ㅎ">BlankMacro1</definedName>
    <definedName name="ㅎ5" hidden="1">{#N/A,#N/A,FALSE,"골재소요량";#N/A,#N/A,FALSE,"골재소요량"}</definedName>
    <definedName name="ㅎㄴ로ㅗ">[611]위치!#REF!</definedName>
    <definedName name="ㅎㄵㅈㅈㅈ">[537]설계예산서!$A$1:$IV$2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ㄶㅁㄴ">[537]설계예산서!#REF!</definedName>
    <definedName name="ㅎㅇㅈㅈㅈㅈ">[268]설계예산서!$A$1:$IV$2</definedName>
    <definedName name="ㅎㅈㄴㄴㄹㅇㅇ">[537]설계예산서!$F$1</definedName>
    <definedName name="ㅎㅍ">#REF!</definedName>
    <definedName name="ㅎㅎㅇㅎㅇ">#REF!</definedName>
    <definedName name="ㅎㅎㅈㅈㅈㅈㅈ">[537]폐기물!$A$1:$IV$2</definedName>
    <definedName name="ㅎㅎㅎ" localSheetId="11">BlankMacro1</definedName>
    <definedName name="ㅎㅎㅎ" localSheetId="13">BlankMacro1</definedName>
    <definedName name="ㅎㅎㅎ" localSheetId="12">BlankMacro1</definedName>
    <definedName name="ㅎㅎㅎ" localSheetId="10">BlankMacro1</definedName>
    <definedName name="ㅎㅎㅎ">BlankMacro1</definedName>
    <definedName name="ㅎㅎㅎㅇㄴㄴ">[268]설계예산서!$H$1</definedName>
    <definedName name="하" hidden="1">{"'제10장(표)'!$A$5:$L$10"}</definedName>
    <definedName name="하드웨어">#REF!</definedName>
    <definedName name="하부슬라브">#REF!</definedName>
    <definedName name="하부플랜지두께">#REF!</definedName>
    <definedName name="하수" localSheetId="11">BlankMacro1</definedName>
    <definedName name="하수" localSheetId="13">BlankMacro1</definedName>
    <definedName name="하수" localSheetId="12">BlankMacro1</definedName>
    <definedName name="하수" localSheetId="10">BlankMacro1</definedName>
    <definedName name="하수">BlankMacro1</definedName>
    <definedName name="하수SW">#REF!</definedName>
    <definedName name="하수구조일수">#REF!</definedName>
    <definedName name="하수도시설계수">#REF!</definedName>
    <definedName name="하수도연장">#REF!</definedName>
    <definedName name="하수도인일">#REF!</definedName>
    <definedName name="하수도조사탐사기간">#REF!</definedName>
    <definedName name="하수범용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정지형계수">[45]하수정위치부표!#REF!</definedName>
    <definedName name="하중">#REF!</definedName>
    <definedName name="하천연장">[612]단가!$I$4</definedName>
    <definedName name="한" localSheetId="11">BlankMacro1</definedName>
    <definedName name="한" localSheetId="10">BlankMacro1</definedName>
    <definedName name="한">BlankMacro1</definedName>
    <definedName name="한교1호">#REF!</definedName>
    <definedName name="한교2호">#REF!</definedName>
    <definedName name="한교3호">#REF!</definedName>
    <definedName name="한동" hidden="1">{#N/A,#N/A,TRUE,"단가표지"}</definedName>
    <definedName name="한식기와공1">#REF!</definedName>
    <definedName name="한식기와공2">#REF!</definedName>
    <definedName name="한식목공">#REF!</definedName>
    <definedName name="한식목공1">#REF!</definedName>
    <definedName name="한식목공2">#REF!</definedName>
    <definedName name="한식목공조공">[410]노임단가!#REF!</definedName>
    <definedName name="한식목공조공1">#REF!</definedName>
    <definedName name="한식목공조공2">#REF!</definedName>
    <definedName name="한식미장공">[410]노임단가!#REF!</definedName>
    <definedName name="한식미장공1">#REF!</definedName>
    <definedName name="한식미장공2">#REF!</definedName>
    <definedName name="한식와공">[410]노임단가!#REF!</definedName>
    <definedName name="한식와공조공">[410]노임단가!#REF!</definedName>
    <definedName name="한식와공조공1">#REF!</definedName>
    <definedName name="한식와공조공2">#REF!</definedName>
    <definedName name="한전2">[568]내역!#REF!</definedName>
    <definedName name="한전수탁비">#REF!</definedName>
    <definedName name="할">#REF!</definedName>
    <definedName name="할석공">'[96]노임,단가표'!$B$13</definedName>
    <definedName name="할석공1">#REF!</definedName>
    <definedName name="할석공2">#REF!</definedName>
    <definedName name="할증">#REF!</definedName>
    <definedName name="할증2">#REF!</definedName>
    <definedName name="할증수량">#REF!</definedName>
    <definedName name="할증여부">#REF!</definedName>
    <definedName name="함석공1">#REF!</definedName>
    <definedName name="함석공2">#REF!</definedName>
    <definedName name="함판3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강성3Span">#REF!</definedName>
    <definedName name="합성단면적3Span">#REF!</definedName>
    <definedName name="합판">#REF!</definedName>
    <definedName name="합판3회">[76]수로단위수량!#REF!</definedName>
    <definedName name="합판4">#REF!</definedName>
    <definedName name="합판4회">[76]수로단위수량!#REF!</definedName>
    <definedName name="합판6">#REF!</definedName>
    <definedName name="합판6회">'[206]1호맨홀수량산출'!#REF!</definedName>
    <definedName name="항공사진고급">#REF!</definedName>
    <definedName name="항공사진중급">#REF!</definedName>
    <definedName name="항공사진초급">#REF!</definedName>
    <definedName name="항공산진산출근거표지" localSheetId="11">BlankMacro1</definedName>
    <definedName name="항공산진산출근거표지" localSheetId="13">BlankMacro1</definedName>
    <definedName name="항공산진산출근거표지" localSheetId="12">BlankMacro1</definedName>
    <definedName name="항공산진산출근거표지" localSheetId="10">BlankMacro1</definedName>
    <definedName name="항공산진산출근거표지">BlankMacro1</definedName>
    <definedName name="항공정비사">#REF!</definedName>
    <definedName name="항목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55">#REF!</definedName>
    <definedName name="항목6">[71]지구단위계획!$T$15</definedName>
    <definedName name="항목7">#REF!</definedName>
    <definedName name="항목77">#REF!</definedName>
    <definedName name="항목8">#REF!</definedName>
    <definedName name="항목9">#REF!</definedName>
    <definedName name="항목별">#REF!</definedName>
    <definedName name="항목별공사비">#REF!</definedName>
    <definedName name="항목수">#REF!</definedName>
    <definedName name="항법사">#REF!</definedName>
    <definedName name="항측적용">#REF!</definedName>
    <definedName name="항타길이_경사">#REF!</definedName>
    <definedName name="항타길이_수직">#REF!</definedName>
    <definedName name="해" localSheetId="11">BlankMacro1</definedName>
    <definedName name="해" localSheetId="10">BlankMacro1</definedName>
    <definedName name="해">BlankMacro1</definedName>
    <definedName name="해룡" localSheetId="11">BlankMacro1</definedName>
    <definedName name="해룡" localSheetId="10">BlankMacro1</definedName>
    <definedName name="해룡">BlankMacro1</definedName>
    <definedName name="해석" localSheetId="11">BlankMacro1</definedName>
    <definedName name="해석" localSheetId="13">BlankMacro1</definedName>
    <definedName name="해석" localSheetId="12">BlankMacro1</definedName>
    <definedName name="해석" localSheetId="10">BlankMacro1</definedName>
    <definedName name="해석">BlankMacro1</definedName>
    <definedName name="행선안내게시기설비">#REF!</definedName>
    <definedName name="헌치">'[617]#REF'!$I$114</definedName>
    <definedName name="헌치1">#REF!</definedName>
    <definedName name="헌치2">#REF!</definedName>
    <definedName name="헌치H">#REF!</definedName>
    <definedName name="헌치V">#REF!</definedName>
    <definedName name="현도사1">#REF!</definedName>
    <definedName name="현도사2">#REF!</definedName>
    <definedName name="현장대리인">#REF!</definedName>
    <definedName name="현장정착액">'[303]2.재료비'!#REF!</definedName>
    <definedName name="현장지원">#REF!</definedName>
    <definedName name="현장지원규모">#REF!</definedName>
    <definedName name="현장지원기능점수">#REF!</definedName>
    <definedName name="현장지원언어">#REF!</definedName>
    <definedName name="현장지원품질">#REF!</definedName>
    <definedName name="현장지원형태">#REF!</definedName>
    <definedName name="현지교통비">[353]설계기준!#REF!</definedName>
    <definedName name="현황측량내역">[0]!현황측량내역</definedName>
    <definedName name="혐기조">#REF!</definedName>
    <definedName name="형상">[31]DATE!$D$24:$D$85</definedName>
    <definedName name="형태계수">#REF!</definedName>
    <definedName name="형태별보정계수">#REF!</definedName>
    <definedName name="형틀목공">[344]노임단가!$C$5</definedName>
    <definedName name="형틀목공1">#REF!</definedName>
    <definedName name="형틀목공2">#REF!</definedName>
    <definedName name="호기조">#REF!</definedName>
    <definedName name="호박돌">#REF!</definedName>
    <definedName name="호안수량">#REF!</definedName>
    <definedName name="호안연장">[618]횡배수관토공수량!#REF!</definedName>
    <definedName name="호표" hidden="1">{"'제10장(표)'!$A$5:$L$10"}</definedName>
    <definedName name="호표1">#REF!</definedName>
    <definedName name="호표18">#REF!</definedName>
    <definedName name="호표19">#REF!</definedName>
    <definedName name="호표2">#REF!</definedName>
    <definedName name="호표20">#REF!</definedName>
    <definedName name="호표3">#REF!</definedName>
    <definedName name="호표4">#REF!</definedName>
    <definedName name="호표5">#REF!</definedName>
    <definedName name="호표6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>[247]노임단가!$B$2:$B$105</definedName>
    <definedName name="호홓">[247]노임단가!$A$2:$A$106</definedName>
    <definedName name="호ㅓ">#REF!</definedName>
    <definedName name="호ㅓㅕㅏ6ㅅ서ㅛㅓ" hidden="1">#REF!</definedName>
    <definedName name="홈통받이수량">#REF!</definedName>
    <definedName name="홍길동">#REF!</definedName>
    <definedName name="화공1">#REF!</definedName>
    <definedName name="화공2">#REF!</definedName>
    <definedName name="화면" localSheetId="11">비굴착제원표!일위화면복귀매크로</definedName>
    <definedName name="화면" localSheetId="10">수량표!일위화면복귀매크로</definedName>
    <definedName name="화면">[0]!일위화면복귀매크로</definedName>
    <definedName name="화신1호">#REF!</definedName>
    <definedName name="화신2호">#REF!</definedName>
    <definedName name="화신기존1">#REF!</definedName>
    <definedName name="화신기존2">#REF!</definedName>
    <definedName name="화약취급공1">#REF!</definedName>
    <definedName name="화약취급공2">#REF!</definedName>
    <definedName name="화원고무교체">#REF!</definedName>
    <definedName name="확인">BLO_1</definedName>
    <definedName name="확폭구간">#REF!</definedName>
    <definedName name="환율">[19]심사계산!$D$87</definedName>
    <definedName name="활석공">#REF!</definedName>
    <definedName name="활성탄부설1">[96]일위대가!$F$686</definedName>
    <definedName name="활성탄부설2">[96]일위대가!$H$686</definedName>
    <definedName name="활하중">'[103]1. 설계조건 2.단면가정 3. 하중계산'!$G$73</definedName>
    <definedName name="활하중도">'[103]DATA 입력란'!$D$32</definedName>
    <definedName name="활하중콘">'[103]DATA 입력란'!$D$27</definedName>
    <definedName name="황룡강배수개선사업">#REF!</definedName>
    <definedName name="황룡지구">#REF!</definedName>
    <definedName name="회시1호">#REF!</definedName>
    <definedName name="회시2호">#REF!</definedName>
    <definedName name="횟수">#REF!</definedName>
    <definedName name="횡1">#REF!</definedName>
    <definedName name="횡2">#REF!</definedName>
    <definedName name="횡3">#REF!</definedName>
    <definedName name="횡4">#REF!</definedName>
    <definedName name="횡5">#REF!</definedName>
    <definedName name="횡6">#REF!</definedName>
    <definedName name="횡7">#REF!</definedName>
    <definedName name="횡8">#REF!</definedName>
    <definedName name="횡날개수집">[621]횡날개수집!$F$18,[621]횡날개수집!$G$18,[621]횡날개수집!$I$18,[621]횡날개수집!$K$18,[621]횡날개수집!$M$18,[621]횡날개수집!$O$18,[621]횡날개수집!$Q$18</definedName>
    <definedName name="횡높산">[622]평균높이산출근거!$B$1:$L$65536</definedName>
    <definedName name="횡높산1">[622]평균높이산출근거!$A$1:$L$65536</definedName>
    <definedName name="횡리핑">#REF!</definedName>
    <definedName name="횡면단">[429]적용단위길이!$L$1:$O$65536</definedName>
    <definedName name="횡면벽2" localSheetId="11">BlankMacro1</definedName>
    <definedName name="횡면벽2" localSheetId="10">BlankMacro1</definedName>
    <definedName name="횡면벽2">BlankMacro1</definedName>
    <definedName name="횡발파">#REF!</definedName>
    <definedName name="횡배">#REF!</definedName>
    <definedName name="횡배단">[429]적용단위길이!$L$1:$V$65536</definedName>
    <definedName name="횡배단계">#REF!</definedName>
    <definedName name="횡배수관연장산출">#REF!</definedName>
    <definedName name="횡배수관재료집계">#REF!</definedName>
    <definedName name="횡배수관집계본선" localSheetId="11">BlankMacro1</definedName>
    <definedName name="횡배수관집계본선" localSheetId="10">BlankMacro1</definedName>
    <definedName name="횡배수관집계본선">BlankMacro1</definedName>
    <definedName name="횡배수위치">[623]위치조서!#REF!</definedName>
    <definedName name="횡위치">[622]횡배수관위치조서!$A$12:$J$41</definedName>
    <definedName name="횡토사">#REF!</definedName>
    <definedName name="횡현황본선" localSheetId="11">BlankMacro1</definedName>
    <definedName name="횡현황본선" localSheetId="10">BlankMacro1</definedName>
    <definedName name="횡현황본선">BlankMacro1</definedName>
    <definedName name="횡현황부체" localSheetId="11">BlankMacro1</definedName>
    <definedName name="횡현황부체" localSheetId="10">BlankMacro1</definedName>
    <definedName name="횡현황부체">BlankMacro1</definedName>
    <definedName name="효ㅛㅛㅛㅛ" hidden="1">{#N/A,#N/A,FALSE,"조골재"}</definedName>
    <definedName name="후사모멘트">#REF!</definedName>
    <definedName name="후활모멘트">#REF!</definedName>
    <definedName name="후활전단력">#REF!</definedName>
    <definedName name="훅크">'[221]000000'!$E$65</definedName>
    <definedName name="휘발유">#REF!</definedName>
    <definedName name="흄100">[486]Sheet1!#REF!</definedName>
    <definedName name="흄120">[486]Sheet1!#REF!</definedName>
    <definedName name="흄150">[486]Sheet1!#REF!</definedName>
    <definedName name="흄30">[486]Sheet1!#REF!</definedName>
    <definedName name="흄45">[486]Sheet1!#REF!</definedName>
    <definedName name="흄50">[486]Sheet1!#REF!</definedName>
    <definedName name="흄60">[486]Sheet1!#REF!</definedName>
    <definedName name="흄80">[486]Sheet1!#REF!</definedName>
    <definedName name="흄90">[486]Sheet1!#REF!</definedName>
    <definedName name="흄관">[486]Sheet1!#REF!</definedName>
    <definedName name="흄관집계">'[317]-흄관집계'!$A$1:$J$9</definedName>
    <definedName name="흙_운_반___토_사__불도저_19_Ton__㎥당">#REF!</definedName>
    <definedName name="흙노상">#REF!</definedName>
    <definedName name="흙노체">#REF!</definedName>
    <definedName name="흙리핑">#REF!</definedName>
    <definedName name="흙발파">#REF!</definedName>
    <definedName name="흙쌓기_및_다짐__노___상">#REF!</definedName>
    <definedName name="흙쌓기_및_다짐__노___체">#REF!</definedName>
    <definedName name="흙토사">#REF!</definedName>
    <definedName name="흙편절">#REF!</definedName>
    <definedName name="ㅏ" hidden="1">{#N/A,#N/A,FALSE,"운반시간"}</definedName>
    <definedName name="ㅏ3">#REF!</definedName>
    <definedName name="ㅏㅏㅏ">[625]관접합및부설!#REF!</definedName>
    <definedName name="ㅏㅏㅏㅏ" localSheetId="11">BlankMacro1</definedName>
    <definedName name="ㅏㅏㅏㅏ" localSheetId="13">BlankMacro1</definedName>
    <definedName name="ㅏㅏㅏㅏ" localSheetId="12">BlankMacro1</definedName>
    <definedName name="ㅏㅏㅏㅏ" localSheetId="10">BlankMacro1</definedName>
    <definedName name="ㅏㅏㅏㅏ">BlankMacro1</definedName>
    <definedName name="ㅏㅏㅏㅏㅏㅏ">#REF!</definedName>
    <definedName name="ㅏㅓ">#REF!</definedName>
    <definedName name="ㅏㅣ">[434]총괄!#REF!</definedName>
    <definedName name="ㅐ">#REF!</definedName>
    <definedName name="ㅐ520">#REF!</definedName>
    <definedName name="ㅐㅏ">'[626]000000'!$E$64</definedName>
    <definedName name="ㅐㅐ">#REF!</definedName>
    <definedName name="ㅐㅐㅐ">'[628]ABUT수량-A1'!$T$25</definedName>
    <definedName name="ㅐㅐㅐㅐㅐ">#REF!</definedName>
    <definedName name="ㅐㅗㅁㄹ">[434]총괄!#REF!</definedName>
    <definedName name="ㅑ" hidden="1">{#N/A,#N/A,FALSE,"조골재"}</definedName>
    <definedName name="ㅑㅅ">#REF!</definedName>
    <definedName name="ㅑㅑㅑ">[629]위치조서!$J$8</definedName>
    <definedName name="ㅑㅑㅑㅅ">#REF!</definedName>
    <definedName name="ㅑㅑㅑㅑ" localSheetId="11">BlankMacro1</definedName>
    <definedName name="ㅑㅑㅑㅑ" localSheetId="13">BlankMacro1</definedName>
    <definedName name="ㅑㅑㅑㅑ" localSheetId="12">BlankMacro1</definedName>
    <definedName name="ㅑㅑㅑㅑ" localSheetId="10">BlankMacro1</definedName>
    <definedName name="ㅑㅑㅑㅑ">BlankMacro1</definedName>
    <definedName name="ㅓ">#REF!</definedName>
    <definedName name="ㅓ102">#REF!</definedName>
    <definedName name="ㅓ1514">#REF!</definedName>
    <definedName name="ㅓ16">#REF!</definedName>
    <definedName name="ㅓ494">#REF!</definedName>
    <definedName name="ㅓ54">[631]배관단가조사서!#REF!</definedName>
    <definedName name="ㅓ7" hidden="1">{#N/A,#N/A,FALSE,"단가표지"}</definedName>
    <definedName name="ㅓ8">#REF!</definedName>
    <definedName name="ㅓㄴㄱ" hidden="1">#REF!</definedName>
    <definedName name="ㅓㄴㅇ러" hidden="1">{#N/A,#N/A,FALSE,"골재소요량";#N/A,#N/A,FALSE,"골재소요량"}</definedName>
    <definedName name="ㅓ럺ㅈㄹ댜ㅓㅈㄷ">#REF!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ㅛㅗㅜ">#REF!</definedName>
    <definedName name="ㅔ" hidden="1">{#N/A,#N/A,FALSE,"골재소요량";#N/A,#N/A,FALSE,"골재소요량"}</definedName>
    <definedName name="ㅔ154">#REF!</definedName>
    <definedName name="ㅔ갸ㅜㅅ">#REF!</definedName>
    <definedName name="ㅔㅔ" hidden="1">#REF!</definedName>
    <definedName name="ㅔㅔㅔ">#REF!</definedName>
    <definedName name="ㅕ" localSheetId="11">BlankMacro1</definedName>
    <definedName name="ㅕ" localSheetId="10">BlankMacro1</definedName>
    <definedName name="ㅕ">BlankMacro1</definedName>
    <definedName name="ㅕ422">[259]대치판정!#REF!</definedName>
    <definedName name="ㅕㅅ">#REF!</definedName>
    <definedName name="ㅕㅕ">#REF!</definedName>
    <definedName name="ㅗ">#REF!</definedName>
    <definedName name="ㅗ1019">#REF!</definedName>
    <definedName name="ㅗ32">#REF!</definedName>
    <definedName name="ㅗㄷㄱ">#REF!</definedName>
    <definedName name="ㅗ뮨ㅇㅇ리">#REF!</definedName>
    <definedName name="ㅗㅅ20">#REF!</definedName>
    <definedName name="ㅗㅓ">[434]총괄!#REF!</definedName>
    <definedName name="ㅗㅓㅓ77">#REF!</definedName>
    <definedName name="ㅗㅓㅠ">[634]각형맨홀!#REF!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ㅛㅅ">[462]계산중!$AQ$25:$AY$32</definedName>
    <definedName name="ㅛ" localSheetId="11">BlankMacro1</definedName>
    <definedName name="ㅛ" localSheetId="10">BlankMacro1</definedName>
    <definedName name="ㅛ">BlankMacro1</definedName>
    <definedName name="ㅜ" hidden="1">{#N/A,#N/A,FALSE,"조골재"}</definedName>
    <definedName name="ㅜ1">#REF!</definedName>
    <definedName name="ㅜㅗㅓㅕㅑ8">#REF!</definedName>
    <definedName name="ㅜㅜㅜㅜㅜㅜㅜ">#REF!</definedName>
    <definedName name="ㅠ" localSheetId="11">BlankMacro1</definedName>
    <definedName name="ㅠ" localSheetId="13">BlankMacro1</definedName>
    <definedName name="ㅠ" localSheetId="12">BlankMacro1</definedName>
    <definedName name="ㅠ" localSheetId="10">BlankMacro1</definedName>
    <definedName name="ㅠ">BlankMacro1</definedName>
    <definedName name="ㅠ359">#REF!</definedName>
    <definedName name="ㅠ632">[635]기계경비!$J$61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>#REF!</definedName>
    <definedName name="ㅠㅠ">#REF!</definedName>
    <definedName name="ㅡ" hidden="1">{#N/A,#N/A,FALSE,"2~8번"}</definedName>
    <definedName name="ㅡ37">#REF!</definedName>
    <definedName name="ㅡㅡㅡ" localSheetId="11">BlankMacro1</definedName>
    <definedName name="ㅡㅡㅡ" localSheetId="13">BlankMacro1</definedName>
    <definedName name="ㅡㅡㅡ" localSheetId="12">BlankMacro1</definedName>
    <definedName name="ㅡㅡㅡ" localSheetId="10">BlankMacro1</definedName>
    <definedName name="ㅡㅡㅡ">BlankMacro1</definedName>
    <definedName name="ㅣ">#REF!</definedName>
    <definedName name="ㅣ1517">'[637]96보완계획7.12'!$L$76</definedName>
    <definedName name="ㅣ1549">'[637]96보완계획7.12'!$L$76</definedName>
    <definedName name="ㅣ206">#REF!</definedName>
    <definedName name="ㅣ32">#REF!</definedName>
    <definedName name="ㅣ618">'[637]96보완계획7.12'!$L$76</definedName>
    <definedName name="ㅣ8ㅣㅏㅣ">[417]적용단위길이!$AB$1:$AH$65536</definedName>
    <definedName name="ㅣㅏㅣ">#REF!</definedName>
    <definedName name="ㅣㅑㅓ">[434]총괄!#REF!</definedName>
    <definedName name="ㅣㅓㅓㅑ">#REF!</definedName>
    <definedName name="ㅣㅣ">[639]터파기및재료!#REF!</definedName>
    <definedName name="ㅣㅣㅣ" localSheetId="11">BlankMacro1</definedName>
    <definedName name="ㅣㅣㅣ" localSheetId="10">BlankMacro1</definedName>
    <definedName name="ㅣㅣㅣ">BlankMacro1</definedName>
    <definedName name="ㅣㅣㅣㅣ">'[640]ABUT수량-A1'!$T$25</definedName>
    <definedName name="ㅣㅣㅣㅣㅣ" hidden="1">[3]조명시설!#REF!</definedName>
    <definedName name="ㅣㅣㅣㅣㅣㅣ">#REF!</definedName>
  </definedNames>
  <calcPr calcId="191029" fullCalcOnLoad="1" iterate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80" l="1"/>
  <c r="E30" i="80"/>
  <c r="E29" i="80"/>
  <c r="E28" i="80"/>
  <c r="E32" i="80"/>
  <c r="E26" i="80"/>
  <c r="E25" i="80"/>
  <c r="E24" i="80"/>
  <c r="J21" i="79"/>
  <c r="G21" i="79"/>
  <c r="F34" i="5"/>
  <c r="D21" i="79"/>
  <c r="K21" i="79"/>
  <c r="H227" i="8"/>
  <c r="H135" i="8"/>
  <c r="H89" i="8"/>
  <c r="C15" i="7"/>
  <c r="H273" i="8"/>
  <c r="L275" i="8"/>
  <c r="K127" i="7"/>
  <c r="I34" i="75"/>
  <c r="D63" i="75"/>
  <c r="I33" i="75"/>
  <c r="G60" i="75"/>
  <c r="I32" i="75"/>
  <c r="G57" i="75"/>
  <c r="I29" i="75"/>
  <c r="D54" i="75"/>
  <c r="N54" i="75"/>
  <c r="K29" i="75"/>
  <c r="K31" i="75"/>
  <c r="I28" i="75"/>
  <c r="N51" i="75"/>
  <c r="K28" i="75"/>
  <c r="D51" i="75"/>
  <c r="G51" i="75"/>
  <c r="B50" i="75"/>
  <c r="I27" i="75"/>
  <c r="G48" i="75"/>
  <c r="M25" i="75"/>
  <c r="I25" i="75"/>
  <c r="I31" i="7"/>
  <c r="I15" i="7"/>
  <c r="J15" i="7"/>
  <c r="J22" i="7"/>
  <c r="J301" i="8"/>
  <c r="J255" i="8"/>
  <c r="J209" i="8"/>
  <c r="I209" i="8"/>
  <c r="J163" i="8"/>
  <c r="J117" i="8"/>
  <c r="J71" i="8"/>
  <c r="J25" i="8"/>
  <c r="I71" i="8"/>
  <c r="I25" i="8"/>
  <c r="K67" i="75"/>
  <c r="D67" i="75"/>
  <c r="N66" i="75"/>
  <c r="B65" i="75"/>
  <c r="K66" i="75"/>
  <c r="G66" i="75"/>
  <c r="J35" i="75"/>
  <c r="D66" i="75"/>
  <c r="K64" i="75"/>
  <c r="D64" i="75"/>
  <c r="K61" i="75"/>
  <c r="D61" i="75"/>
  <c r="K58" i="75"/>
  <c r="D58" i="75"/>
  <c r="K55" i="75"/>
  <c r="D55" i="75"/>
  <c r="K52" i="75"/>
  <c r="D52" i="75"/>
  <c r="K49" i="75"/>
  <c r="D49" i="75"/>
  <c r="K46" i="75"/>
  <c r="D46" i="75"/>
  <c r="K43" i="75"/>
  <c r="D43" i="75"/>
  <c r="K40" i="75"/>
  <c r="D40" i="75"/>
  <c r="N63" i="75"/>
  <c r="K34" i="75"/>
  <c r="L137" i="8"/>
  <c r="K81" i="7"/>
  <c r="L81" i="7"/>
  <c r="F81" i="7"/>
  <c r="I26" i="75"/>
  <c r="G45" i="75"/>
  <c r="I24" i="75"/>
  <c r="G39" i="75"/>
  <c r="C27" i="67"/>
  <c r="E27" i="67"/>
  <c r="H27" i="67"/>
  <c r="F27" i="20"/>
  <c r="G213" i="7"/>
  <c r="G153" i="7"/>
  <c r="G228" i="7"/>
  <c r="AJ7" i="74"/>
  <c r="AI7" i="74"/>
  <c r="AH7" i="74"/>
  <c r="AG7" i="74"/>
  <c r="Q7" i="74"/>
  <c r="P7" i="74"/>
  <c r="O7" i="74"/>
  <c r="L7" i="74"/>
  <c r="K7" i="74"/>
  <c r="J7" i="74"/>
  <c r="C7" i="74"/>
  <c r="AJ7" i="73"/>
  <c r="AI7" i="73"/>
  <c r="AH7" i="73"/>
  <c r="AG7" i="73"/>
  <c r="Q7" i="73"/>
  <c r="P7" i="73"/>
  <c r="O7" i="73"/>
  <c r="L7" i="73"/>
  <c r="K7" i="73"/>
  <c r="J7" i="73"/>
  <c r="C7" i="73"/>
  <c r="C14" i="6"/>
  <c r="C12" i="6"/>
  <c r="K110" i="7"/>
  <c r="K109" i="7"/>
  <c r="G107" i="7"/>
  <c r="G106" i="7"/>
  <c r="G105" i="7"/>
  <c r="G104" i="7"/>
  <c r="G103" i="7"/>
  <c r="J117" i="7"/>
  <c r="I15" i="6"/>
  <c r="K65" i="7"/>
  <c r="K64" i="7"/>
  <c r="C62" i="7"/>
  <c r="J62" i="7"/>
  <c r="F62" i="7"/>
  <c r="G60" i="7"/>
  <c r="G59" i="7"/>
  <c r="G58" i="7"/>
  <c r="G57" i="7"/>
  <c r="G56" i="7"/>
  <c r="L37" i="7"/>
  <c r="K9" i="6"/>
  <c r="L22" i="7"/>
  <c r="K8" i="6"/>
  <c r="L64" i="8"/>
  <c r="K64" i="8"/>
  <c r="J64" i="8"/>
  <c r="I64" i="8"/>
  <c r="H64" i="8"/>
  <c r="G64" i="8"/>
  <c r="M65" i="8"/>
  <c r="L61" i="8"/>
  <c r="L60" i="8"/>
  <c r="L59" i="8"/>
  <c r="L58" i="8"/>
  <c r="L57" i="8"/>
  <c r="L56" i="8"/>
  <c r="L202" i="8"/>
  <c r="K202" i="8"/>
  <c r="J202" i="8"/>
  <c r="I202" i="8"/>
  <c r="M203" i="8"/>
  <c r="K208" i="8"/>
  <c r="H202" i="8"/>
  <c r="G202" i="8"/>
  <c r="L199" i="8"/>
  <c r="L198" i="8"/>
  <c r="L197" i="8"/>
  <c r="L196" i="8"/>
  <c r="L195" i="8"/>
  <c r="L194" i="8"/>
  <c r="L240" i="8"/>
  <c r="L241" i="8"/>
  <c r="L242" i="8"/>
  <c r="L243" i="8"/>
  <c r="L244" i="8"/>
  <c r="L245" i="8"/>
  <c r="G248" i="8"/>
  <c r="H248" i="8"/>
  <c r="I248" i="8"/>
  <c r="J248" i="8"/>
  <c r="K248" i="8"/>
  <c r="L248" i="8"/>
  <c r="I255" i="8"/>
  <c r="C11" i="6"/>
  <c r="C19" i="6"/>
  <c r="C23" i="6"/>
  <c r="C16" i="6"/>
  <c r="J16" i="6"/>
  <c r="C13" i="6"/>
  <c r="P105" i="9"/>
  <c r="P104" i="9"/>
  <c r="P103" i="9"/>
  <c r="Q103" i="9"/>
  <c r="C27" i="7"/>
  <c r="H27" i="7"/>
  <c r="F27" i="7"/>
  <c r="P102" i="9"/>
  <c r="P101" i="9"/>
  <c r="J105" i="9"/>
  <c r="Q105" i="9"/>
  <c r="C29" i="7"/>
  <c r="J104" i="9"/>
  <c r="J103" i="9"/>
  <c r="J102" i="9"/>
  <c r="Q102" i="9"/>
  <c r="C26" i="7"/>
  <c r="J101" i="9"/>
  <c r="Q101" i="9"/>
  <c r="C25" i="7"/>
  <c r="H25" i="7"/>
  <c r="U75" i="9"/>
  <c r="N93" i="9"/>
  <c r="I457" i="8"/>
  <c r="H457" i="8"/>
  <c r="H432" i="8"/>
  <c r="H5" i="67"/>
  <c r="H6" i="67"/>
  <c r="H7" i="67"/>
  <c r="I5" i="67"/>
  <c r="I6" i="67"/>
  <c r="I8" i="67"/>
  <c r="C15" i="67"/>
  <c r="C14" i="67"/>
  <c r="C13" i="67"/>
  <c r="C12" i="67"/>
  <c r="C11" i="67"/>
  <c r="K49" i="7"/>
  <c r="G199" i="7"/>
  <c r="G197" i="7"/>
  <c r="G154" i="7"/>
  <c r="G152" i="7"/>
  <c r="G44" i="7"/>
  <c r="G43" i="7"/>
  <c r="G42" i="7"/>
  <c r="G41" i="7"/>
  <c r="G40" i="7"/>
  <c r="L407" i="8"/>
  <c r="H407" i="8"/>
  <c r="I407" i="8"/>
  <c r="J407" i="8"/>
  <c r="K407" i="8"/>
  <c r="G407" i="8"/>
  <c r="M408" i="8"/>
  <c r="M416" i="8"/>
  <c r="H334" i="8"/>
  <c r="I334" i="8"/>
  <c r="J334" i="8"/>
  <c r="K334" i="8"/>
  <c r="L334" i="8"/>
  <c r="G334" i="8"/>
  <c r="L18" i="8"/>
  <c r="H18" i="8"/>
  <c r="I18" i="8"/>
  <c r="J18" i="8"/>
  <c r="K18" i="8"/>
  <c r="G18" i="8"/>
  <c r="K48" i="7"/>
  <c r="C46" i="7"/>
  <c r="J46" i="7"/>
  <c r="L15" i="8"/>
  <c r="L14" i="8"/>
  <c r="L13" i="8"/>
  <c r="L12" i="8"/>
  <c r="L11" i="8"/>
  <c r="L10" i="8"/>
  <c r="J209" i="7"/>
  <c r="I23" i="6"/>
  <c r="J164" i="7"/>
  <c r="I19" i="6"/>
  <c r="G167" i="7"/>
  <c r="G294" i="8"/>
  <c r="H294" i="8"/>
  <c r="I294" i="8"/>
  <c r="J294" i="8"/>
  <c r="K294" i="8"/>
  <c r="L294" i="8"/>
  <c r="M295" i="8"/>
  <c r="K300" i="8"/>
  <c r="I301" i="8"/>
  <c r="L302" i="8"/>
  <c r="G156" i="8"/>
  <c r="H156" i="8"/>
  <c r="I156" i="8"/>
  <c r="J156" i="8"/>
  <c r="K156" i="8"/>
  <c r="L156" i="8"/>
  <c r="I163" i="8"/>
  <c r="G110" i="8"/>
  <c r="H110" i="8"/>
  <c r="I110" i="8"/>
  <c r="J110" i="8"/>
  <c r="K110" i="8"/>
  <c r="L110" i="8"/>
  <c r="I117" i="8"/>
  <c r="C78" i="7"/>
  <c r="J78" i="7"/>
  <c r="L18" i="9"/>
  <c r="G30" i="5"/>
  <c r="U28" i="9"/>
  <c r="J44" i="9"/>
  <c r="B28" i="9"/>
  <c r="L457" i="8"/>
  <c r="K457" i="8"/>
  <c r="J457" i="8"/>
  <c r="G457" i="8"/>
  <c r="L432" i="8"/>
  <c r="K432" i="8"/>
  <c r="J432" i="8"/>
  <c r="I432" i="8"/>
  <c r="G432" i="8"/>
  <c r="L383" i="8"/>
  <c r="K383" i="8"/>
  <c r="J383" i="8"/>
  <c r="I383" i="8"/>
  <c r="H383" i="8"/>
  <c r="G383" i="8"/>
  <c r="L358" i="8"/>
  <c r="K358" i="8"/>
  <c r="J358" i="8"/>
  <c r="I358" i="8"/>
  <c r="H358" i="8"/>
  <c r="M358" i="8"/>
  <c r="G358" i="8"/>
  <c r="M359" i="8"/>
  <c r="G229" i="7"/>
  <c r="G227" i="7"/>
  <c r="G214" i="7"/>
  <c r="G212" i="7"/>
  <c r="G184" i="7"/>
  <c r="G182" i="7"/>
  <c r="G169" i="7"/>
  <c r="G141" i="7"/>
  <c r="H141" i="7"/>
  <c r="F141" i="7"/>
  <c r="G140" i="7"/>
  <c r="G139" i="7"/>
  <c r="G138" i="7"/>
  <c r="G137" i="7"/>
  <c r="G124" i="7"/>
  <c r="G123" i="7"/>
  <c r="G122" i="7"/>
  <c r="G121" i="7"/>
  <c r="G120" i="7"/>
  <c r="G91" i="7"/>
  <c r="G90" i="7"/>
  <c r="G89" i="7"/>
  <c r="G88" i="7"/>
  <c r="G76" i="7"/>
  <c r="G75" i="7"/>
  <c r="G74" i="7"/>
  <c r="G73" i="7"/>
  <c r="G72" i="7"/>
  <c r="G28" i="7"/>
  <c r="G27" i="7"/>
  <c r="G26" i="7"/>
  <c r="H26" i="7"/>
  <c r="F26" i="7"/>
  <c r="G25" i="7"/>
  <c r="G13" i="7"/>
  <c r="G12" i="7"/>
  <c r="G11" i="7"/>
  <c r="G10" i="7"/>
  <c r="G9" i="7"/>
  <c r="G8" i="7"/>
  <c r="K312" i="8"/>
  <c r="L291" i="8"/>
  <c r="L290" i="8"/>
  <c r="L289" i="8"/>
  <c r="L288" i="8"/>
  <c r="L287" i="8"/>
  <c r="L286" i="8"/>
  <c r="K174" i="8"/>
  <c r="L151" i="8"/>
  <c r="L150" i="8"/>
  <c r="L105" i="8"/>
  <c r="L104" i="8"/>
  <c r="D24" i="67"/>
  <c r="D25" i="67"/>
  <c r="D26" i="67"/>
  <c r="D27" i="67"/>
  <c r="F17" i="66"/>
  <c r="H17" i="66"/>
  <c r="F16" i="66"/>
  <c r="H16" i="66"/>
  <c r="F15" i="66"/>
  <c r="H15" i="66"/>
  <c r="F14" i="66"/>
  <c r="H14" i="66"/>
  <c r="F13" i="66"/>
  <c r="H13" i="66"/>
  <c r="F12" i="66"/>
  <c r="H12" i="66"/>
  <c r="F10" i="66"/>
  <c r="H10" i="66"/>
  <c r="F9" i="66"/>
  <c r="H9" i="66"/>
  <c r="F8" i="66"/>
  <c r="H8" i="66"/>
  <c r="F7" i="66"/>
  <c r="H7" i="66"/>
  <c r="C8" i="6"/>
  <c r="L8" i="6"/>
  <c r="G29" i="7"/>
  <c r="H29" i="7"/>
  <c r="F29" i="7"/>
  <c r="L100" i="7"/>
  <c r="K14" i="6"/>
  <c r="L14" i="6"/>
  <c r="L149" i="7"/>
  <c r="K17" i="6"/>
  <c r="H253" i="7"/>
  <c r="J253" i="7"/>
  <c r="F5" i="5"/>
  <c r="L49" i="9"/>
  <c r="P49" i="9"/>
  <c r="Q49" i="9"/>
  <c r="C8" i="7"/>
  <c r="O64" i="9"/>
  <c r="O65" i="9"/>
  <c r="N64" i="9"/>
  <c r="N65" i="9"/>
  <c r="N67" i="9"/>
  <c r="M64" i="9"/>
  <c r="M65" i="9"/>
  <c r="L64" i="9"/>
  <c r="L65" i="9"/>
  <c r="K64" i="9"/>
  <c r="K67" i="9"/>
  <c r="K65" i="9"/>
  <c r="Q17" i="9"/>
  <c r="Q19" i="9"/>
  <c r="P17" i="9"/>
  <c r="O16" i="9"/>
  <c r="O19" i="9"/>
  <c r="N16" i="9"/>
  <c r="N17" i="9"/>
  <c r="N19" i="9"/>
  <c r="M16" i="9"/>
  <c r="M17" i="9"/>
  <c r="L20" i="9"/>
  <c r="L19" i="9"/>
  <c r="M13" i="9"/>
  <c r="N13" i="9"/>
  <c r="O13" i="9"/>
  <c r="P13" i="9"/>
  <c r="Q13" i="9"/>
  <c r="M14" i="9"/>
  <c r="N14" i="9"/>
  <c r="O14" i="9"/>
  <c r="P14" i="9"/>
  <c r="P18" i="9"/>
  <c r="P20" i="9"/>
  <c r="Q14" i="9"/>
  <c r="Q20" i="9"/>
  <c r="M15" i="9"/>
  <c r="N15" i="9"/>
  <c r="O15" i="9"/>
  <c r="P15" i="9"/>
  <c r="Q15" i="9"/>
  <c r="P16" i="9"/>
  <c r="Q16" i="9"/>
  <c r="O17" i="9"/>
  <c r="K62" i="9"/>
  <c r="L62" i="9"/>
  <c r="L68" i="9"/>
  <c r="M62" i="9"/>
  <c r="N62" i="9"/>
  <c r="O62" i="9"/>
  <c r="K63" i="9"/>
  <c r="L63" i="9"/>
  <c r="M63" i="9"/>
  <c r="N63" i="9"/>
  <c r="O63" i="9"/>
  <c r="H26" i="5"/>
  <c r="G13" i="5"/>
  <c r="H22" i="5"/>
  <c r="H18" i="5"/>
  <c r="F25" i="5"/>
  <c r="E25" i="5"/>
  <c r="C25" i="5"/>
  <c r="F21" i="5"/>
  <c r="E21" i="5"/>
  <c r="C21" i="5"/>
  <c r="G8" i="5"/>
  <c r="C12" i="5"/>
  <c r="C7" i="5"/>
  <c r="C17" i="5"/>
  <c r="F17" i="5"/>
  <c r="E17" i="5"/>
  <c r="J100" i="7"/>
  <c r="I14" i="6"/>
  <c r="J14" i="6"/>
  <c r="J134" i="7"/>
  <c r="I16" i="6"/>
  <c r="J149" i="7"/>
  <c r="I17" i="6"/>
  <c r="J179" i="7"/>
  <c r="I20" i="6"/>
  <c r="J194" i="7"/>
  <c r="I21" i="6"/>
  <c r="J224" i="7"/>
  <c r="I24" i="6"/>
  <c r="J239" i="7"/>
  <c r="I25" i="6"/>
  <c r="L102" i="8"/>
  <c r="L103" i="8"/>
  <c r="L106" i="8"/>
  <c r="L107" i="8"/>
  <c r="L148" i="8"/>
  <c r="L149" i="8"/>
  <c r="L152" i="8"/>
  <c r="L153" i="8"/>
  <c r="M20" i="9"/>
  <c r="C48" i="7"/>
  <c r="C49" i="7"/>
  <c r="L49" i="7"/>
  <c r="F49" i="7"/>
  <c r="O67" i="9"/>
  <c r="P19" i="9"/>
  <c r="L66" i="9"/>
  <c r="M407" i="8"/>
  <c r="K36" i="8"/>
  <c r="C44" i="7"/>
  <c r="H44" i="7"/>
  <c r="F44" i="7"/>
  <c r="F49" i="9"/>
  <c r="J49" i="9"/>
  <c r="L51" i="9"/>
  <c r="L52" i="9"/>
  <c r="P52" i="9"/>
  <c r="M249" i="8"/>
  <c r="M64" i="8"/>
  <c r="J69" i="7"/>
  <c r="I12" i="6"/>
  <c r="F300" i="8"/>
  <c r="L274" i="8"/>
  <c r="K126" i="7"/>
  <c r="G15" i="67"/>
  <c r="G198" i="7"/>
  <c r="G168" i="7"/>
  <c r="F208" i="8"/>
  <c r="L419" i="8"/>
  <c r="K70" i="8"/>
  <c r="J80" i="8"/>
  <c r="F70" i="8"/>
  <c r="I311" i="8"/>
  <c r="I306" i="8"/>
  <c r="P51" i="9"/>
  <c r="H79" i="8"/>
  <c r="I214" i="8"/>
  <c r="H219" i="8"/>
  <c r="J215" i="8"/>
  <c r="J218" i="8"/>
  <c r="H8" i="67"/>
  <c r="J12" i="6"/>
  <c r="C20" i="6"/>
  <c r="C24" i="6"/>
  <c r="J24" i="6"/>
  <c r="K68" i="9"/>
  <c r="K66" i="9"/>
  <c r="M457" i="8"/>
  <c r="M458" i="8"/>
  <c r="M466" i="8"/>
  <c r="M384" i="8"/>
  <c r="M383" i="8"/>
  <c r="E101" i="9"/>
  <c r="B75" i="9"/>
  <c r="J95" i="9"/>
  <c r="M66" i="9"/>
  <c r="M68" i="9"/>
  <c r="L67" i="9"/>
  <c r="N60" i="75"/>
  <c r="K33" i="75"/>
  <c r="K60" i="75"/>
  <c r="D60" i="75"/>
  <c r="K254" i="8"/>
  <c r="F254" i="8"/>
  <c r="L72" i="8"/>
  <c r="L87" i="8"/>
  <c r="C64" i="7"/>
  <c r="K79" i="8"/>
  <c r="K82" i="8"/>
  <c r="C60" i="7"/>
  <c r="H60" i="7"/>
  <c r="F60" i="7"/>
  <c r="J79" i="8"/>
  <c r="I79" i="8"/>
  <c r="J81" i="8"/>
  <c r="H81" i="8"/>
  <c r="J53" i="7"/>
  <c r="I11" i="6"/>
  <c r="J11" i="6"/>
  <c r="F46" i="7"/>
  <c r="M248" i="8"/>
  <c r="I80" i="8"/>
  <c r="H167" i="7"/>
  <c r="L48" i="7"/>
  <c r="M334" i="8"/>
  <c r="M335" i="8"/>
  <c r="M157" i="8"/>
  <c r="M156" i="8"/>
  <c r="N66" i="9"/>
  <c r="N68" i="9"/>
  <c r="K63" i="75"/>
  <c r="G63" i="75"/>
  <c r="J34" i="75"/>
  <c r="F25" i="7"/>
  <c r="L420" i="8"/>
  <c r="C202" i="7"/>
  <c r="C201" i="7"/>
  <c r="J19" i="6"/>
  <c r="M18" i="8"/>
  <c r="M19" i="8"/>
  <c r="I415" i="8"/>
  <c r="C199" i="7"/>
  <c r="H199" i="7"/>
  <c r="F199" i="7"/>
  <c r="G415" i="8"/>
  <c r="C197" i="7"/>
  <c r="H197" i="7"/>
  <c r="H415" i="8"/>
  <c r="C198" i="7"/>
  <c r="H198" i="7"/>
  <c r="F198" i="7"/>
  <c r="M18" i="9"/>
  <c r="M19" i="9"/>
  <c r="J310" i="8"/>
  <c r="I307" i="8"/>
  <c r="H307" i="8"/>
  <c r="J311" i="8"/>
  <c r="J307" i="8"/>
  <c r="H306" i="8"/>
  <c r="H312" i="8"/>
  <c r="I310" i="8"/>
  <c r="I312" i="8"/>
  <c r="C139" i="7"/>
  <c r="H139" i="7"/>
  <c r="F139" i="7"/>
  <c r="H311" i="8"/>
  <c r="O20" i="9"/>
  <c r="O18" i="9"/>
  <c r="I81" i="8"/>
  <c r="G365" i="8"/>
  <c r="C167" i="7"/>
  <c r="H365" i="8"/>
  <c r="C168" i="7"/>
  <c r="H168" i="7"/>
  <c r="F168" i="7"/>
  <c r="I366" i="8"/>
  <c r="J23" i="6"/>
  <c r="M67" i="9"/>
  <c r="H214" i="8"/>
  <c r="I218" i="8"/>
  <c r="L210" i="8"/>
  <c r="K217" i="8"/>
  <c r="K220" i="8"/>
  <c r="C107" i="7"/>
  <c r="H107" i="7"/>
  <c r="F107" i="7"/>
  <c r="I219" i="8"/>
  <c r="J219" i="8"/>
  <c r="H215" i="8"/>
  <c r="I215" i="8"/>
  <c r="L54" i="9"/>
  <c r="P54" i="9"/>
  <c r="L53" i="9"/>
  <c r="P53" i="9"/>
  <c r="J20" i="6"/>
  <c r="M111" i="8"/>
  <c r="N20" i="9"/>
  <c r="N18" i="9"/>
  <c r="M432" i="8"/>
  <c r="M433" i="8"/>
  <c r="M441" i="8"/>
  <c r="O66" i="9"/>
  <c r="O68" i="9"/>
  <c r="J85" i="7"/>
  <c r="I13" i="6"/>
  <c r="J13" i="6"/>
  <c r="F78" i="7"/>
  <c r="M294" i="8"/>
  <c r="Q104" i="9"/>
  <c r="C28" i="7"/>
  <c r="H28" i="7"/>
  <c r="F28" i="7"/>
  <c r="H8" i="7"/>
  <c r="M110" i="8"/>
  <c r="Q18" i="9"/>
  <c r="M202" i="8"/>
  <c r="F50" i="9"/>
  <c r="L50" i="9"/>
  <c r="P50" i="9"/>
  <c r="G183" i="7"/>
  <c r="F167" i="7"/>
  <c r="L225" i="8"/>
  <c r="L226" i="8"/>
  <c r="I217" i="8"/>
  <c r="I220" i="8"/>
  <c r="C105" i="7"/>
  <c r="H105" i="7"/>
  <c r="F105" i="7"/>
  <c r="H209" i="7"/>
  <c r="F197" i="7"/>
  <c r="H183" i="7"/>
  <c r="F183" i="7"/>
  <c r="C138" i="7"/>
  <c r="H138" i="7"/>
  <c r="F138" i="7"/>
  <c r="G312" i="8"/>
  <c r="C137" i="7"/>
  <c r="H137" i="7"/>
  <c r="F51" i="9"/>
  <c r="J51" i="9"/>
  <c r="Q51" i="9"/>
  <c r="C10" i="7"/>
  <c r="H10" i="7"/>
  <c r="F10" i="7"/>
  <c r="J50" i="9"/>
  <c r="Q50" i="9"/>
  <c r="C9" i="7"/>
  <c r="H9" i="7"/>
  <c r="F9" i="7"/>
  <c r="F54" i="9"/>
  <c r="J54" i="9"/>
  <c r="Q54" i="9"/>
  <c r="C13" i="7"/>
  <c r="H13" i="7"/>
  <c r="F13" i="7"/>
  <c r="F53" i="9"/>
  <c r="J53" i="9"/>
  <c r="Q53" i="9"/>
  <c r="C12" i="7"/>
  <c r="H12" i="7"/>
  <c r="F12" i="7"/>
  <c r="F52" i="9"/>
  <c r="J52" i="9"/>
  <c r="Q52" i="9"/>
  <c r="C11" i="7"/>
  <c r="H11" i="7"/>
  <c r="F11" i="7"/>
  <c r="J312" i="8"/>
  <c r="C140" i="7"/>
  <c r="H140" i="7"/>
  <c r="F140" i="7"/>
  <c r="I260" i="8"/>
  <c r="J265" i="8"/>
  <c r="I265" i="8"/>
  <c r="H261" i="8"/>
  <c r="I264" i="8"/>
  <c r="L256" i="8"/>
  <c r="H262" i="8"/>
  <c r="H266" i="8"/>
  <c r="J261" i="8"/>
  <c r="H265" i="8"/>
  <c r="J264" i="8"/>
  <c r="I261" i="8"/>
  <c r="H260" i="8"/>
  <c r="H37" i="7"/>
  <c r="H341" i="8"/>
  <c r="C153" i="7"/>
  <c r="H153" i="7"/>
  <c r="F153" i="7"/>
  <c r="I342" i="8"/>
  <c r="G341" i="8"/>
  <c r="C152" i="7"/>
  <c r="H152" i="7"/>
  <c r="L53" i="7"/>
  <c r="K11" i="6"/>
  <c r="L11" i="6"/>
  <c r="F48" i="7"/>
  <c r="I391" i="8"/>
  <c r="H390" i="8"/>
  <c r="C183" i="7"/>
  <c r="G390" i="8"/>
  <c r="C182" i="7"/>
  <c r="H182" i="7"/>
  <c r="K116" i="8"/>
  <c r="F116" i="8"/>
  <c r="F24" i="8"/>
  <c r="K24" i="8"/>
  <c r="I466" i="8"/>
  <c r="C229" i="7"/>
  <c r="H229" i="7"/>
  <c r="F229" i="7"/>
  <c r="H466" i="8"/>
  <c r="C228" i="7"/>
  <c r="H228" i="7"/>
  <c r="F228" i="7"/>
  <c r="L469" i="8"/>
  <c r="L470" i="8"/>
  <c r="C231" i="7"/>
  <c r="G466" i="8"/>
  <c r="C227" i="7"/>
  <c r="H227" i="7"/>
  <c r="C232" i="7"/>
  <c r="L369" i="8"/>
  <c r="L370" i="8"/>
  <c r="C169" i="7"/>
  <c r="F8" i="7"/>
  <c r="L444" i="8"/>
  <c r="I440" i="8"/>
  <c r="C214" i="7"/>
  <c r="H214" i="7"/>
  <c r="F214" i="7"/>
  <c r="G440" i="8"/>
  <c r="C212" i="7"/>
  <c r="H212" i="7"/>
  <c r="H440" i="8"/>
  <c r="C213" i="7"/>
  <c r="H213" i="7"/>
  <c r="F213" i="7"/>
  <c r="F162" i="8"/>
  <c r="K162" i="8"/>
  <c r="H127" i="8"/>
  <c r="I76" i="8"/>
  <c r="I82" i="8"/>
  <c r="C58" i="7"/>
  <c r="H58" i="7"/>
  <c r="F58" i="7"/>
  <c r="I126" i="8"/>
  <c r="L118" i="8"/>
  <c r="K124" i="8"/>
  <c r="K128" i="8"/>
  <c r="C76" i="7"/>
  <c r="H76" i="7"/>
  <c r="F76" i="7"/>
  <c r="J127" i="8"/>
  <c r="J123" i="8"/>
  <c r="H77" i="8"/>
  <c r="J126" i="8"/>
  <c r="H123" i="8"/>
  <c r="I77" i="8"/>
  <c r="H122" i="8"/>
  <c r="I122" i="8"/>
  <c r="L133" i="8"/>
  <c r="I127" i="8"/>
  <c r="I123" i="8"/>
  <c r="J77" i="8"/>
  <c r="J82" i="8"/>
  <c r="C59" i="7"/>
  <c r="H59" i="7"/>
  <c r="F59" i="7"/>
  <c r="H76" i="8"/>
  <c r="F182" i="7"/>
  <c r="G23" i="6"/>
  <c r="H239" i="7"/>
  <c r="F227" i="7"/>
  <c r="I266" i="8"/>
  <c r="C122" i="7"/>
  <c r="H122" i="7"/>
  <c r="F122" i="7"/>
  <c r="L445" i="8"/>
  <c r="C217" i="7"/>
  <c r="C216" i="7"/>
  <c r="L345" i="8"/>
  <c r="C154" i="7"/>
  <c r="H154" i="7"/>
  <c r="F154" i="7"/>
  <c r="K262" i="8"/>
  <c r="K266" i="8"/>
  <c r="C124" i="7"/>
  <c r="H124" i="7"/>
  <c r="F124" i="7"/>
  <c r="L271" i="8"/>
  <c r="C126" i="7"/>
  <c r="L126" i="7"/>
  <c r="I262" i="8"/>
  <c r="G9" i="6"/>
  <c r="H169" i="7"/>
  <c r="C171" i="7"/>
  <c r="C172" i="7"/>
  <c r="F137" i="7"/>
  <c r="H149" i="7"/>
  <c r="C184" i="7"/>
  <c r="L394" i="8"/>
  <c r="L395" i="8"/>
  <c r="H224" i="7"/>
  <c r="F212" i="7"/>
  <c r="H22" i="7"/>
  <c r="I173" i="8"/>
  <c r="J169" i="8"/>
  <c r="J174" i="8"/>
  <c r="C91" i="7"/>
  <c r="H91" i="7"/>
  <c r="F91" i="7"/>
  <c r="I169" i="8"/>
  <c r="I168" i="8"/>
  <c r="L164" i="8"/>
  <c r="H173" i="8"/>
  <c r="J173" i="8"/>
  <c r="J172" i="8"/>
  <c r="I172" i="8"/>
  <c r="H169" i="8"/>
  <c r="H168" i="8"/>
  <c r="H174" i="8"/>
  <c r="J35" i="8"/>
  <c r="L26" i="8"/>
  <c r="I31" i="8"/>
  <c r="H30" i="8"/>
  <c r="H36" i="8"/>
  <c r="J34" i="8"/>
  <c r="I34" i="8"/>
  <c r="I35" i="8"/>
  <c r="H31" i="8"/>
  <c r="I30" i="8"/>
  <c r="H35" i="8"/>
  <c r="J31" i="8"/>
  <c r="F152" i="7"/>
  <c r="H164" i="7"/>
  <c r="G19" i="6"/>
  <c r="G174" i="8"/>
  <c r="C88" i="7"/>
  <c r="H88" i="7"/>
  <c r="C89" i="7"/>
  <c r="H89" i="7"/>
  <c r="F89" i="7"/>
  <c r="J36" i="8"/>
  <c r="C43" i="7"/>
  <c r="H43" i="7"/>
  <c r="F43" i="7"/>
  <c r="G17" i="6"/>
  <c r="F149" i="7"/>
  <c r="G8" i="6"/>
  <c r="I36" i="8"/>
  <c r="C42" i="7"/>
  <c r="H42" i="7"/>
  <c r="F42" i="7"/>
  <c r="F169" i="7"/>
  <c r="H179" i="7"/>
  <c r="L346" i="8"/>
  <c r="C157" i="7"/>
  <c r="C156" i="7"/>
  <c r="C41" i="7"/>
  <c r="H41" i="7"/>
  <c r="F41" i="7"/>
  <c r="C80" i="7"/>
  <c r="C81" i="7"/>
  <c r="L134" i="8"/>
  <c r="H23" i="6"/>
  <c r="H82" i="8"/>
  <c r="G24" i="6"/>
  <c r="G25" i="6"/>
  <c r="C186" i="7"/>
  <c r="C187" i="7"/>
  <c r="H184" i="7"/>
  <c r="I174" i="8"/>
  <c r="C90" i="7"/>
  <c r="H90" i="7"/>
  <c r="F90" i="7"/>
  <c r="J124" i="8"/>
  <c r="J128" i="8"/>
  <c r="C75" i="7"/>
  <c r="H75" i="7"/>
  <c r="F75" i="7"/>
  <c r="H24" i="6"/>
  <c r="G36" i="8"/>
  <c r="C40" i="7"/>
  <c r="H40" i="7"/>
  <c r="C57" i="7"/>
  <c r="H57" i="7"/>
  <c r="F57" i="7"/>
  <c r="G82" i="8"/>
  <c r="C56" i="7"/>
  <c r="H56" i="7"/>
  <c r="E17" i="6"/>
  <c r="H8" i="6"/>
  <c r="G20" i="6"/>
  <c r="H19" i="6"/>
  <c r="F184" i="7"/>
  <c r="H194" i="7"/>
  <c r="H100" i="7"/>
  <c r="F88" i="7"/>
  <c r="H53" i="7"/>
  <c r="F40" i="7"/>
  <c r="G21" i="6"/>
  <c r="H20" i="6"/>
  <c r="G14" i="6"/>
  <c r="F100" i="7"/>
  <c r="F56" i="7"/>
  <c r="H69" i="7"/>
  <c r="G12" i="6"/>
  <c r="G11" i="6"/>
  <c r="F53" i="7"/>
  <c r="E14" i="6"/>
  <c r="H14" i="6"/>
  <c r="F14" i="6"/>
  <c r="H12" i="6"/>
  <c r="H11" i="6"/>
  <c r="E11" i="6"/>
  <c r="F11" i="6"/>
  <c r="I7" i="67"/>
  <c r="L64" i="7"/>
  <c r="C65" i="7"/>
  <c r="L65" i="7"/>
  <c r="F65" i="7"/>
  <c r="F126" i="7"/>
  <c r="C121" i="7"/>
  <c r="H121" i="7"/>
  <c r="F121" i="7"/>
  <c r="I124" i="8"/>
  <c r="I128" i="8"/>
  <c r="C74" i="7"/>
  <c r="H74" i="7"/>
  <c r="F74" i="7"/>
  <c r="J217" i="8"/>
  <c r="J220" i="8"/>
  <c r="C106" i="7"/>
  <c r="H106" i="7"/>
  <c r="F106" i="7"/>
  <c r="L272" i="8"/>
  <c r="C127" i="7"/>
  <c r="L127" i="7"/>
  <c r="F127" i="7"/>
  <c r="H124" i="8"/>
  <c r="H128" i="8"/>
  <c r="J262" i="8"/>
  <c r="J266" i="8"/>
  <c r="C123" i="7"/>
  <c r="H123" i="7"/>
  <c r="F123" i="7"/>
  <c r="L88" i="8"/>
  <c r="C109" i="7"/>
  <c r="H217" i="8"/>
  <c r="H220" i="8"/>
  <c r="F22" i="7"/>
  <c r="I8" i="6"/>
  <c r="K35" i="75"/>
  <c r="K57" i="75"/>
  <c r="D57" i="75"/>
  <c r="L35" i="75"/>
  <c r="G54" i="75"/>
  <c r="N57" i="75"/>
  <c r="K32" i="75"/>
  <c r="K42" i="75"/>
  <c r="D42" i="75"/>
  <c r="N42" i="75"/>
  <c r="K25" i="75"/>
  <c r="G42" i="75"/>
  <c r="N39" i="75"/>
  <c r="K24" i="75"/>
  <c r="I30" i="75"/>
  <c r="H347" i="8"/>
  <c r="L348" i="8"/>
  <c r="K156" i="7"/>
  <c r="L156" i="7"/>
  <c r="B59" i="75"/>
  <c r="K45" i="75"/>
  <c r="K30" i="75"/>
  <c r="N45" i="75"/>
  <c r="K26" i="75"/>
  <c r="J33" i="75"/>
  <c r="L33" i="75"/>
  <c r="I31" i="75"/>
  <c r="D45" i="75"/>
  <c r="L136" i="8"/>
  <c r="K80" i="7"/>
  <c r="L80" i="7"/>
  <c r="L85" i="7"/>
  <c r="L34" i="75"/>
  <c r="J24" i="75"/>
  <c r="J32" i="75"/>
  <c r="L32" i="75"/>
  <c r="B56" i="75"/>
  <c r="J27" i="75"/>
  <c r="K48" i="75"/>
  <c r="D48" i="75"/>
  <c r="D39" i="75"/>
  <c r="K39" i="75"/>
  <c r="K51" i="75"/>
  <c r="K54" i="75"/>
  <c r="J26" i="75"/>
  <c r="J28" i="75"/>
  <c r="L28" i="75"/>
  <c r="B62" i="75"/>
  <c r="N48" i="75"/>
  <c r="K27" i="75"/>
  <c r="C73" i="7"/>
  <c r="H73" i="7"/>
  <c r="F73" i="7"/>
  <c r="G128" i="8"/>
  <c r="C72" i="7"/>
  <c r="H72" i="7"/>
  <c r="L134" i="7"/>
  <c r="K16" i="6"/>
  <c r="L16" i="6"/>
  <c r="G266" i="8"/>
  <c r="C120" i="7"/>
  <c r="H120" i="7"/>
  <c r="C104" i="7"/>
  <c r="H104" i="7"/>
  <c r="F104" i="7"/>
  <c r="G220" i="8"/>
  <c r="C103" i="7"/>
  <c r="H103" i="7"/>
  <c r="L109" i="7"/>
  <c r="C110" i="7"/>
  <c r="L110" i="7"/>
  <c r="F110" i="7"/>
  <c r="F64" i="7"/>
  <c r="L69" i="7"/>
  <c r="J8" i="6"/>
  <c r="E8" i="6"/>
  <c r="H471" i="8"/>
  <c r="H371" i="8"/>
  <c r="B53" i="75"/>
  <c r="J29" i="75"/>
  <c r="L24" i="75"/>
  <c r="B38" i="75"/>
  <c r="H421" i="8"/>
  <c r="L349" i="8"/>
  <c r="K157" i="7"/>
  <c r="L157" i="7"/>
  <c r="F157" i="7"/>
  <c r="B41" i="75"/>
  <c r="J25" i="75"/>
  <c r="L25" i="75"/>
  <c r="H446" i="8"/>
  <c r="L447" i="8"/>
  <c r="K216" i="7"/>
  <c r="L216" i="7"/>
  <c r="F80" i="7"/>
  <c r="L26" i="75"/>
  <c r="H396" i="8"/>
  <c r="L398" i="8"/>
  <c r="K187" i="7"/>
  <c r="L187" i="7"/>
  <c r="F187" i="7"/>
  <c r="B47" i="75"/>
  <c r="B44" i="75"/>
  <c r="L373" i="8"/>
  <c r="K172" i="7"/>
  <c r="L172" i="7"/>
  <c r="F172" i="7"/>
  <c r="L372" i="8"/>
  <c r="K171" i="7"/>
  <c r="L171" i="7"/>
  <c r="L423" i="8"/>
  <c r="K202" i="7"/>
  <c r="L202" i="7"/>
  <c r="F202" i="7"/>
  <c r="L422" i="8"/>
  <c r="K201" i="7"/>
  <c r="L201" i="7"/>
  <c r="L27" i="75"/>
  <c r="L473" i="8"/>
  <c r="K232" i="7"/>
  <c r="L232" i="7"/>
  <c r="F232" i="7"/>
  <c r="L472" i="8"/>
  <c r="K231" i="7"/>
  <c r="L231" i="7"/>
  <c r="L164" i="7"/>
  <c r="F156" i="7"/>
  <c r="K13" i="6"/>
  <c r="H134" i="7"/>
  <c r="F120" i="7"/>
  <c r="F109" i="7"/>
  <c r="L117" i="7"/>
  <c r="K15" i="6"/>
  <c r="H85" i="7"/>
  <c r="F72" i="7"/>
  <c r="K12" i="6"/>
  <c r="F69" i="7"/>
  <c r="F103" i="7"/>
  <c r="H117" i="7"/>
  <c r="F8" i="6"/>
  <c r="L29" i="75"/>
  <c r="J31" i="75"/>
  <c r="L31" i="75"/>
  <c r="J30" i="75"/>
  <c r="L30" i="75"/>
  <c r="L448" i="8"/>
  <c r="K217" i="7"/>
  <c r="L217" i="7"/>
  <c r="F217" i="7"/>
  <c r="L397" i="8"/>
  <c r="K186" i="7"/>
  <c r="L186" i="7"/>
  <c r="F186" i="7"/>
  <c r="K19" i="6"/>
  <c r="F164" i="7"/>
  <c r="L239" i="7"/>
  <c r="F231" i="7"/>
  <c r="F216" i="7"/>
  <c r="F201" i="7"/>
  <c r="L209" i="7"/>
  <c r="F171" i="7"/>
  <c r="L179" i="7"/>
  <c r="L13" i="6"/>
  <c r="E12" i="6"/>
  <c r="L12" i="6"/>
  <c r="F12" i="6"/>
  <c r="G13" i="6"/>
  <c r="F85" i="7"/>
  <c r="G15" i="6"/>
  <c r="F117" i="7"/>
  <c r="F134" i="7"/>
  <c r="G16" i="6"/>
  <c r="L224" i="7"/>
  <c r="L194" i="7"/>
  <c r="F209" i="7"/>
  <c r="K23" i="6"/>
  <c r="K24" i="6"/>
  <c r="F224" i="7"/>
  <c r="F194" i="7"/>
  <c r="K21" i="6"/>
  <c r="F239" i="7"/>
  <c r="K25" i="6"/>
  <c r="L19" i="6"/>
  <c r="F19" i="6"/>
  <c r="E19" i="6"/>
  <c r="K20" i="6"/>
  <c r="F179" i="7"/>
  <c r="E16" i="6"/>
  <c r="H16" i="6"/>
  <c r="F16" i="6"/>
  <c r="E15" i="6"/>
  <c r="H13" i="6"/>
  <c r="E13" i="6"/>
  <c r="L20" i="6"/>
  <c r="F20" i="6"/>
  <c r="E20" i="6"/>
  <c r="E25" i="6"/>
  <c r="E21" i="6"/>
  <c r="L24" i="6"/>
  <c r="F24" i="6"/>
  <c r="E24" i="6"/>
  <c r="L23" i="6"/>
  <c r="F23" i="6"/>
  <c r="E23" i="6"/>
  <c r="F13" i="6"/>
  <c r="E27" i="80"/>
  <c r="E33" i="80"/>
  <c r="G33" i="80"/>
  <c r="J27" i="67"/>
  <c r="F36" i="5"/>
  <c r="C5" i="67"/>
  <c r="C17" i="6"/>
  <c r="B10" i="5"/>
  <c r="C15" i="6"/>
  <c r="E11" i="66"/>
  <c r="F11" i="66"/>
  <c r="H11" i="66"/>
  <c r="C21" i="6"/>
  <c r="H15" i="6"/>
  <c r="J15" i="6"/>
  <c r="L15" i="6"/>
  <c r="J17" i="6"/>
  <c r="H17" i="6"/>
  <c r="L17" i="6"/>
  <c r="C31" i="7"/>
  <c r="J31" i="7"/>
  <c r="J37" i="7"/>
  <c r="C9" i="6"/>
  <c r="F10" i="5"/>
  <c r="E6" i="66"/>
  <c r="F6" i="66"/>
  <c r="H6" i="66"/>
  <c r="H18" i="66"/>
  <c r="C6" i="67"/>
  <c r="D5" i="67"/>
  <c r="C23" i="67"/>
  <c r="F17" i="6"/>
  <c r="G11" i="67"/>
  <c r="C7" i="67"/>
  <c r="L9" i="6"/>
  <c r="H9" i="6"/>
  <c r="F37" i="7"/>
  <c r="I9" i="6"/>
  <c r="F15" i="6"/>
  <c r="H23" i="67"/>
  <c r="E23" i="67"/>
  <c r="J23" i="67"/>
  <c r="F36" i="67"/>
  <c r="H36" i="67"/>
  <c r="H37" i="67"/>
  <c r="H25" i="66"/>
  <c r="D6" i="67"/>
  <c r="D7" i="67"/>
  <c r="D8" i="67"/>
  <c r="D9" i="67"/>
  <c r="J21" i="6"/>
  <c r="C25" i="6"/>
  <c r="H21" i="6"/>
  <c r="L21" i="6"/>
  <c r="J9" i="6"/>
  <c r="E9" i="6"/>
  <c r="C24" i="67"/>
  <c r="G12" i="67"/>
  <c r="F21" i="6"/>
  <c r="L25" i="6"/>
  <c r="L26" i="6"/>
  <c r="H25" i="6"/>
  <c r="J25" i="6"/>
  <c r="H26" i="6"/>
  <c r="F9" i="6"/>
  <c r="G13" i="67"/>
  <c r="C25" i="67"/>
  <c r="C8" i="67"/>
  <c r="F27" i="6"/>
  <c r="F28" i="6"/>
  <c r="H24" i="67"/>
  <c r="E24" i="67"/>
  <c r="J24" i="67"/>
  <c r="J26" i="6"/>
  <c r="F26" i="6"/>
  <c r="F25" i="6"/>
  <c r="C26" i="67"/>
  <c r="G14" i="67"/>
  <c r="G16" i="67"/>
  <c r="H19" i="66"/>
  <c r="H20" i="66"/>
  <c r="H25" i="67"/>
  <c r="E25" i="67"/>
  <c r="D6" i="74"/>
  <c r="D6" i="73"/>
  <c r="E26" i="67"/>
  <c r="H26" i="67"/>
  <c r="H21" i="66"/>
  <c r="H22" i="66"/>
  <c r="A32" i="67"/>
  <c r="F32" i="67"/>
  <c r="J25" i="67"/>
  <c r="D9" i="73"/>
  <c r="O9" i="73"/>
  <c r="O12" i="73"/>
  <c r="AJ6" i="73"/>
  <c r="H12" i="73"/>
  <c r="H13" i="73"/>
  <c r="H15" i="73"/>
  <c r="J26" i="67"/>
  <c r="J28" i="67"/>
  <c r="H24" i="66"/>
  <c r="H26" i="66"/>
  <c r="H27" i="66"/>
  <c r="D9" i="74"/>
  <c r="O9" i="74"/>
  <c r="O12" i="74"/>
  <c r="AJ6" i="74"/>
  <c r="H12" i="74"/>
  <c r="H13" i="74"/>
  <c r="H15" i="74"/>
  <c r="F29" i="6"/>
  <c r="F30" i="6"/>
  <c r="H28" i="66"/>
  <c r="H29" i="66"/>
  <c r="F31" i="6"/>
  <c r="F32" i="6"/>
  <c r="F33" i="6"/>
  <c r="F34" i="6"/>
  <c r="D13" i="69"/>
  <c r="K241" i="7"/>
  <c r="L241" i="7"/>
  <c r="L253" i="7"/>
  <c r="F253" i="7"/>
  <c r="F241" i="7"/>
</calcChain>
</file>

<file path=xl/comments1.xml><?xml version="1.0" encoding="utf-8"?>
<comments xmlns="http://schemas.openxmlformats.org/spreadsheetml/2006/main">
  <authors>
    <author>user</author>
  </authors>
  <commentList>
    <comment ref="B10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현지 상황에 맞게 기준점 수량 결정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</text>
    </comment>
    <comment ref="B13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건물 및 도로가 시가지 면적의 90% 이상 지형</t>
        </r>
      </text>
    </comment>
    <comment ref="C13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건물 및 도로가 시가지 면적의 70% 이상 지형</t>
        </r>
      </text>
    </comment>
    <comment ref="D13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평탄한 평야지형</t>
        </r>
      </text>
    </comment>
    <comment ref="E13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시가지 주변 및 촌락의 소도시를 포함한 구릉지형</t>
        </r>
      </text>
    </comment>
    <comment ref="F13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</t>
        </r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수목이 우거진 야산지대 및 교통이 불편한 산지로 된 지형</t>
        </r>
      </text>
    </comment>
    <comment ref="B1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user:구축대상 각 1종
예 : 도로, 상수, 하수이면 3종
상수, 하수이면 2종,
하수만 이면 1종</t>
        </r>
      </text>
    </comment>
    <comment ref="D22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ex. 읍면지역중 취락지구 
지형계수에 따라 증감율이 다름. DB산출근거 참고.</t>
        </r>
      </text>
    </comment>
    <comment ref="D34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비금속관일 경우</t>
        </r>
      </text>
    </comment>
    <comment ref="F34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비금속 압송관이나 탐사가 되지 않았을때 
(관로에 대한 심도값 표시가 안됨)</t>
        </r>
      </text>
    </comment>
    <comment ref="D3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금속관일 경우</t>
        </r>
      </text>
    </comment>
    <comment ref="F3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탐사 장비를 이용하여 관로에 대한 심도값 표시</t>
        </r>
      </text>
    </comment>
  </commentList>
</comments>
</file>

<file path=xl/sharedStrings.xml><?xml version="1.0" encoding="utf-8"?>
<sst xmlns="http://schemas.openxmlformats.org/spreadsheetml/2006/main" count="2292" uniqueCount="816">
  <si>
    <t>인</t>
    <phoneticPr fontId="35" type="noConversion"/>
  </si>
  <si>
    <t>특급
기술자</t>
    <phoneticPr fontId="3" type="noConversion"/>
  </si>
  <si>
    <t>정리점검</t>
    <phoneticPr fontId="3" type="noConversion"/>
  </si>
  <si>
    <t>특급기술자</t>
    <phoneticPr fontId="3" type="noConversion"/>
  </si>
  <si>
    <t>2.0 ×</t>
    <phoneticPr fontId="3" type="noConversion"/>
  </si>
  <si>
    <t>0 ×</t>
    <phoneticPr fontId="3" type="noConversion"/>
  </si>
  <si>
    <t>고급기술자</t>
    <phoneticPr fontId="3" type="noConversion"/>
  </si>
  <si>
    <t>정보처리기사</t>
    <phoneticPr fontId="3" type="noConversion"/>
  </si>
  <si>
    <t>중급기능사
(지도제작)</t>
    <phoneticPr fontId="3" type="noConversion"/>
  </si>
  <si>
    <t>비          고</t>
    <phoneticPr fontId="3" type="noConversion"/>
  </si>
  <si>
    <t>작업관리</t>
    <phoneticPr fontId="3" type="noConversion"/>
  </si>
  <si>
    <t xml:space="preserve">  {시설물연장×시설종류계수×(지형비율×지형계수)} 
÷ (축척별계수 × 8시간)</t>
    <phoneticPr fontId="3" type="noConversion"/>
  </si>
  <si>
    <t>정위치편집</t>
    <phoneticPr fontId="3" type="noConversion"/>
  </si>
  <si>
    <t>(2)단 가 :</t>
    <phoneticPr fontId="3" type="noConversion"/>
  </si>
  <si>
    <t>나)기계경비</t>
    <phoneticPr fontId="3" type="noConversion"/>
  </si>
  <si>
    <t>일</t>
    <phoneticPr fontId="3" type="noConversion"/>
  </si>
  <si>
    <t>(PC+S/W) 기계경비 :</t>
    <phoneticPr fontId="3" type="noConversion"/>
  </si>
  <si>
    <t>○ 축척별 시간당 작업량</t>
    <phoneticPr fontId="3" type="noConversion"/>
  </si>
  <si>
    <t>구분</t>
    <phoneticPr fontId="3" type="noConversion"/>
  </si>
  <si>
    <t>1/1,000</t>
    <phoneticPr fontId="3" type="noConversion"/>
  </si>
  <si>
    <t>비고</t>
    <phoneticPr fontId="3" type="noConversion"/>
  </si>
  <si>
    <t>시간당작업량</t>
    <phoneticPr fontId="3" type="noConversion"/>
  </si>
  <si>
    <t>○ 작업일수산출</t>
    <phoneticPr fontId="3" type="noConversion"/>
  </si>
  <si>
    <t>구    분</t>
    <phoneticPr fontId="3" type="noConversion"/>
  </si>
  <si>
    <t xml:space="preserve">○ 인건비 작업일수산정 : </t>
    <phoneticPr fontId="3" type="noConversion"/>
  </si>
  <si>
    <t>구     분</t>
    <phoneticPr fontId="3" type="noConversion"/>
  </si>
  <si>
    <t xml:space="preserve">  1. 인  건  비</t>
    <phoneticPr fontId="35" type="noConversion"/>
  </si>
  <si>
    <t>계</t>
    <phoneticPr fontId="35" type="noConversion"/>
  </si>
  <si>
    <t xml:space="preserve">  2. 재료비</t>
    <phoneticPr fontId="35" type="noConversion"/>
  </si>
  <si>
    <t>개</t>
    <phoneticPr fontId="35" type="noConversion"/>
  </si>
  <si>
    <t xml:space="preserve">  3. 기계경비 </t>
    <phoneticPr fontId="35" type="noConversion"/>
  </si>
  <si>
    <t xml:space="preserve">  2. 기계경비 </t>
    <phoneticPr fontId="35" type="noConversion"/>
  </si>
  <si>
    <t xml:space="preserve">  2. 기계경비 (컴퓨터)</t>
    <phoneticPr fontId="35" type="noConversion"/>
  </si>
  <si>
    <t>기 술 계</t>
    <phoneticPr fontId="3" type="noConversion"/>
  </si>
  <si>
    <t>중급기술자</t>
    <phoneticPr fontId="3" type="noConversion"/>
  </si>
  <si>
    <t>초급기술자</t>
    <phoneticPr fontId="3" type="noConversion"/>
  </si>
  <si>
    <t>기 능 계</t>
    <phoneticPr fontId="36" type="noConversion"/>
  </si>
  <si>
    <t>측    량</t>
    <phoneticPr fontId="3" type="noConversion"/>
  </si>
  <si>
    <t>고급기능사</t>
    <phoneticPr fontId="3" type="noConversion"/>
  </si>
  <si>
    <t>중급기능사</t>
    <phoneticPr fontId="3" type="noConversion"/>
  </si>
  <si>
    <t>초급기능사</t>
    <phoneticPr fontId="3" type="noConversion"/>
  </si>
  <si>
    <t>도    화</t>
    <phoneticPr fontId="3" type="noConversion"/>
  </si>
  <si>
    <t>기    타</t>
    <phoneticPr fontId="3" type="noConversion"/>
  </si>
  <si>
    <t>항  법  사</t>
    <phoneticPr fontId="3" type="noConversion"/>
  </si>
  <si>
    <t>보 통  인 부</t>
    <phoneticPr fontId="3" type="noConversion"/>
  </si>
  <si>
    <t>밀집시가지</t>
    <phoneticPr fontId="36" type="noConversion"/>
  </si>
  <si>
    <t>내업</t>
    <phoneticPr fontId="3" type="noConversion"/>
  </si>
  <si>
    <t>계</t>
    <phoneticPr fontId="3" type="noConversion"/>
  </si>
  <si>
    <t>외업</t>
    <phoneticPr fontId="3" type="noConversion"/>
  </si>
  <si>
    <t xml:space="preserve">   2) 지형 유형에 따른 증가계수(K)</t>
    <phoneticPr fontId="3" type="noConversion"/>
  </si>
  <si>
    <t>지형구분</t>
    <phoneticPr fontId="3" type="noConversion"/>
  </si>
  <si>
    <t>밀집시가지</t>
    <phoneticPr fontId="3" type="noConversion"/>
  </si>
  <si>
    <t>▶ 지형구분</t>
    <phoneticPr fontId="35" type="noConversion"/>
  </si>
  <si>
    <t>구    분</t>
    <phoneticPr fontId="36" type="noConversion"/>
  </si>
  <si>
    <t>평  지</t>
    <phoneticPr fontId="36" type="noConversion"/>
  </si>
  <si>
    <t>산  지</t>
    <phoneticPr fontId="36" type="noConversion"/>
  </si>
  <si>
    <t>비  고</t>
    <phoneticPr fontId="36" type="noConversion"/>
  </si>
  <si>
    <t>증가계수</t>
    <phoneticPr fontId="36" type="noConversion"/>
  </si>
  <si>
    <t>■ 2급기준점측량</t>
    <phoneticPr fontId="35" type="noConversion"/>
  </si>
  <si>
    <t>산악지</t>
    <phoneticPr fontId="36" type="noConversion"/>
  </si>
  <si>
    <t>■ 4급기준점측량</t>
    <phoneticPr fontId="35" type="noConversion"/>
  </si>
  <si>
    <t>▶ 지형구분(도로)</t>
    <phoneticPr fontId="35" type="noConversion"/>
  </si>
  <si>
    <t>교외지</t>
    <phoneticPr fontId="36" type="noConversion"/>
  </si>
  <si>
    <t>지형계수</t>
    <phoneticPr fontId="36" type="noConversion"/>
  </si>
  <si>
    <t>▶ 지형구분(상수도)</t>
    <phoneticPr fontId="35" type="noConversion"/>
  </si>
  <si>
    <t>▶ 지형구분(하수도)</t>
    <phoneticPr fontId="35" type="noConversion"/>
  </si>
  <si>
    <t>도    로</t>
    <phoneticPr fontId="32" type="noConversion"/>
  </si>
  <si>
    <t>상  수  도</t>
    <phoneticPr fontId="32" type="noConversion"/>
  </si>
  <si>
    <t>하 수 도</t>
    <phoneticPr fontId="32" type="noConversion"/>
  </si>
  <si>
    <t>작업구분</t>
    <phoneticPr fontId="3" type="noConversion"/>
  </si>
  <si>
    <t>일  수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</si>
  <si>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</si>
  <si>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</si>
  <si>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</si>
  <si>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중급기능사
(측량)</t>
    <phoneticPr fontId="3" type="noConversion"/>
  </si>
  <si>
    <t>초급기능사
(측량)</t>
    <phoneticPr fontId="3" type="noConversion"/>
  </si>
  <si>
    <t>합    계</t>
    <phoneticPr fontId="3" type="noConversion"/>
  </si>
  <si>
    <t>1일작업량(m)</t>
    <phoneticPr fontId="3" type="noConversion"/>
  </si>
  <si>
    <t xml:space="preserve"> 작업계획</t>
    <phoneticPr fontId="3" type="noConversion"/>
  </si>
  <si>
    <t>고급기술자로 총 투입인원의 1/10를 적용</t>
    <phoneticPr fontId="3" type="noConversion"/>
  </si>
  <si>
    <t xml:space="preserve"> 자료수집 및 작업준비</t>
    <phoneticPr fontId="3" type="noConversion"/>
  </si>
  <si>
    <t xml:space="preserve"> 지하시설물 조사편집</t>
    <phoneticPr fontId="3" type="noConversion"/>
  </si>
  <si>
    <t xml:space="preserve"> 지하시설물 원도작성</t>
    <phoneticPr fontId="3" type="noConversion"/>
  </si>
  <si>
    <t xml:space="preserve"> 대장조서 및 속성DB작성</t>
    <phoneticPr fontId="3" type="noConversion"/>
  </si>
  <si>
    <t>○ 지형구분에 따른 증감계수</t>
    <phoneticPr fontId="3" type="noConversion"/>
  </si>
  <si>
    <t>구   분</t>
    <phoneticPr fontId="36" type="noConversion"/>
  </si>
  <si>
    <t>밀집시가지</t>
    <phoneticPr fontId="36" type="noConversion"/>
  </si>
  <si>
    <t>시가지</t>
    <phoneticPr fontId="36" type="noConversion"/>
  </si>
  <si>
    <t>교외지</t>
    <phoneticPr fontId="36" type="noConversion"/>
  </si>
  <si>
    <t>농경지</t>
    <phoneticPr fontId="36" type="noConversion"/>
  </si>
  <si>
    <t>구릉지</t>
    <phoneticPr fontId="36" type="noConversion"/>
  </si>
  <si>
    <t>산악지</t>
    <phoneticPr fontId="36" type="noConversion"/>
  </si>
  <si>
    <t>적용</t>
    <phoneticPr fontId="36" type="noConversion"/>
  </si>
  <si>
    <t>비율</t>
    <phoneticPr fontId="3" type="noConversion"/>
  </si>
  <si>
    <t>증감계수</t>
    <phoneticPr fontId="36" type="noConversion"/>
  </si>
  <si>
    <t>○ 시설물 종류별 증감계수</t>
    <phoneticPr fontId="3" type="noConversion"/>
  </si>
  <si>
    <t>상수도</t>
    <phoneticPr fontId="36" type="noConversion"/>
  </si>
  <si>
    <t>하수도</t>
    <phoneticPr fontId="36" type="noConversion"/>
  </si>
  <si>
    <t>가  스</t>
    <phoneticPr fontId="36" type="noConversion"/>
  </si>
  <si>
    <t>전력,통신</t>
    <phoneticPr fontId="36" type="noConversion"/>
  </si>
  <si>
    <t>난방,송유관</t>
    <phoneticPr fontId="36" type="noConversion"/>
  </si>
  <si>
    <t>기  타</t>
    <phoneticPr fontId="36" type="noConversion"/>
  </si>
  <si>
    <t>비고</t>
    <phoneticPr fontId="36" type="noConversion"/>
  </si>
  <si>
    <t>○ 시설물 탐사길이 :</t>
    <phoneticPr fontId="3" type="noConversion"/>
  </si>
  <si>
    <t>m</t>
    <phoneticPr fontId="3" type="noConversion"/>
  </si>
  <si>
    <t>○ 공동구축에 따른 증감계수 :</t>
    <phoneticPr fontId="3" type="noConversion"/>
  </si>
  <si>
    <t>[ 시설물종류</t>
    <phoneticPr fontId="3" type="noConversion"/>
  </si>
  <si>
    <t xml:space="preserve">    - 공동구축탐사길이 = 시설물탐사길이 × { 1 - 0.03 × (공동구축시설물갯수 -1) }  =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</si>
  <si>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</si>
  <si>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</si>
  <si>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</si>
  <si>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중급기능사
(측량)</t>
    <phoneticPr fontId="3" type="noConversion"/>
  </si>
  <si>
    <t>초급기능사
(측량)</t>
    <phoneticPr fontId="3" type="noConversion"/>
  </si>
  <si>
    <t>비      고</t>
    <phoneticPr fontId="3" type="noConversion"/>
  </si>
  <si>
    <t xml:space="preserve"> 작업계획</t>
    <phoneticPr fontId="3" type="noConversion"/>
  </si>
  <si>
    <t>고급기술자로 총 투입인원의 1/10를 적용</t>
    <phoneticPr fontId="3" type="noConversion"/>
  </si>
  <si>
    <t xml:space="preserve"> 자료수집 및 작업준비</t>
    <phoneticPr fontId="3" type="noConversion"/>
  </si>
  <si>
    <t>투입인원×시설물탐사길이÷1일작업량</t>
    <phoneticPr fontId="3" type="noConversion"/>
  </si>
  <si>
    <t xml:space="preserve"> 지하시설물 조사편집</t>
    <phoneticPr fontId="3" type="noConversion"/>
  </si>
  <si>
    <t>투입인원×공동구축탐사길이÷1일작업량</t>
    <phoneticPr fontId="3" type="noConversion"/>
  </si>
  <si>
    <t xml:space="preserve"> 지하시설물 원도작성</t>
    <phoneticPr fontId="3" type="noConversion"/>
  </si>
  <si>
    <t xml:space="preserve"> 대장조서 및 속성DB작성</t>
    <phoneticPr fontId="3" type="noConversion"/>
  </si>
  <si>
    <t>(2)단 가 :</t>
    <phoneticPr fontId="3" type="noConversion"/>
  </si>
  <si>
    <t>○ 상   각   비 :</t>
    <phoneticPr fontId="3" type="noConversion"/>
  </si>
  <si>
    <t>[ 장비구입가격 × (1-10%) ÷ (5년 ×278일) ]   =</t>
    <phoneticPr fontId="3" type="noConversion"/>
  </si>
  <si>
    <t>원/일</t>
    <phoneticPr fontId="3" type="noConversion"/>
  </si>
  <si>
    <t>○ 유지관리비 :</t>
    <phoneticPr fontId="3" type="noConversion"/>
  </si>
  <si>
    <t>[ 장비구입가격 × 0.1 ÷ 365일 ]                      =</t>
    <phoneticPr fontId="3" type="noConversion"/>
  </si>
  <si>
    <t>가)인건비</t>
    <phoneticPr fontId="3" type="noConversion"/>
  </si>
  <si>
    <t>(1)수 량 :</t>
    <phoneticPr fontId="3" type="noConversion"/>
  </si>
  <si>
    <t>○ 지하시설물 조사/탐사 투입인력</t>
    <phoneticPr fontId="3" type="noConversion"/>
  </si>
  <si>
    <t>(단위 : 인/m)</t>
    <phoneticPr fontId="3" type="noConversion"/>
  </si>
  <si>
    <t>정보처리기사</t>
    <phoneticPr fontId="36" type="noConversion"/>
  </si>
  <si>
    <t>가. 기준작업</t>
    <phoneticPr fontId="3" type="noConversion"/>
  </si>
  <si>
    <t xml:space="preserve">   1) 작업구분, 소요인원 및 소요일수</t>
    <phoneticPr fontId="3" type="noConversion"/>
  </si>
  <si>
    <t>작업구분</t>
    <phoneticPr fontId="3" type="noConversion"/>
  </si>
  <si>
    <t>일  수</t>
    <phoneticPr fontId="3" type="noConversion"/>
  </si>
  <si>
    <t>인     원     수</t>
    <phoneticPr fontId="3" type="noConversion"/>
  </si>
  <si>
    <t>1일당</t>
    <phoneticPr fontId="3" type="noConversion"/>
  </si>
  <si>
    <t>합     계</t>
    <phoneticPr fontId="3" type="noConversion"/>
  </si>
  <si>
    <t>고급
기술자</t>
    <phoneticPr fontId="3" type="noConversion"/>
  </si>
  <si>
    <t>중급
기술자</t>
    <phoneticPr fontId="3" type="noConversion"/>
  </si>
  <si>
    <t>초급
기술자</t>
    <phoneticPr fontId="3" type="noConversion"/>
  </si>
  <si>
    <t>초급
기능사</t>
    <phoneticPr fontId="3" type="noConversion"/>
  </si>
  <si>
    <t>보통
인부</t>
    <phoneticPr fontId="3" type="noConversion"/>
  </si>
  <si>
    <t>계획준비</t>
    <phoneticPr fontId="3" type="noConversion"/>
  </si>
  <si>
    <t>내업</t>
    <phoneticPr fontId="3" type="noConversion"/>
  </si>
  <si>
    <t>답사선점</t>
    <phoneticPr fontId="3" type="noConversion"/>
  </si>
  <si>
    <t>관    측</t>
    <phoneticPr fontId="3" type="noConversion"/>
  </si>
  <si>
    <t>계    산</t>
    <phoneticPr fontId="3" type="noConversion"/>
  </si>
  <si>
    <t>계</t>
    <phoneticPr fontId="3" type="noConversion"/>
  </si>
  <si>
    <t>외업</t>
    <phoneticPr fontId="3" type="noConversion"/>
  </si>
  <si>
    <t xml:space="preserve">   2) 지형 유형에 따른 증가계수(K)</t>
    <phoneticPr fontId="3" type="noConversion"/>
  </si>
  <si>
    <t>지형구분</t>
    <phoneticPr fontId="3" type="noConversion"/>
  </si>
  <si>
    <t>밀집시가지</t>
    <phoneticPr fontId="3" type="noConversion"/>
  </si>
  <si>
    <t>증가계수</t>
    <phoneticPr fontId="3" type="noConversion"/>
  </si>
  <si>
    <t xml:space="preserve">   4) 점간 거리별 증감계수(S)</t>
    <phoneticPr fontId="3" type="noConversion"/>
  </si>
  <si>
    <t>거리(m)</t>
    <phoneticPr fontId="3" type="noConversion"/>
  </si>
  <si>
    <t>○ 작업량이 300점 이상인 경우에는 증감계수(P)는 0.90으로 적용한다.</t>
    <phoneticPr fontId="3" type="noConversion"/>
  </si>
  <si>
    <t xml:space="preserve">② 지형 유형에 따른 증가계수(K) 산정을 위한 지형구분 : </t>
    <phoneticPr fontId="32" type="noConversion"/>
  </si>
  <si>
    <t>④ 설계기준 1점기준으로 작업량산출</t>
    <phoneticPr fontId="32" type="noConversion"/>
  </si>
  <si>
    <t xml:space="preserve">   ① 인건비 및 여비산출 ( 인원수 X 지형유형에 따른 증감계수(K) X 작업량에 따른 증감계수(P) X 표준작업량 X 점간거리별증감계수(S)</t>
    <phoneticPr fontId="3" type="noConversion"/>
  </si>
  <si>
    <t>※ 외업부분은 여비산출의 기준</t>
    <phoneticPr fontId="3" type="noConversion"/>
  </si>
  <si>
    <t>시가지 주변과 촌락의 소도시를 포함한 구릉지형</t>
    <phoneticPr fontId="3" type="noConversion"/>
  </si>
  <si>
    <t>표고차 200m~400m</t>
    <phoneticPr fontId="3" type="noConversion"/>
  </si>
  <si>
    <t>표고차 400m이상</t>
    <phoneticPr fontId="3" type="noConversion"/>
  </si>
  <si>
    <t xml:space="preserve">   3) 작업량에 따른 증감계수(P)</t>
    <phoneticPr fontId="3" type="noConversion"/>
  </si>
  <si>
    <t>작업량(점수)</t>
    <phoneticPr fontId="3" type="noConversion"/>
  </si>
  <si>
    <t>심 사 내 용</t>
  </si>
  <si>
    <t>총 수 량</t>
  </si>
  <si>
    <t>심 사 량</t>
  </si>
  <si>
    <t>단   가</t>
  </si>
  <si>
    <t>비  고</t>
  </si>
  <si>
    <t>Km</t>
  </si>
  <si>
    <t>도엽</t>
  </si>
  <si>
    <t>별첨 1</t>
    <phoneticPr fontId="3" type="noConversion"/>
  </si>
  <si>
    <t>현지검측내역서</t>
    <phoneticPr fontId="3" type="noConversion"/>
  </si>
  <si>
    <t>○ 증감계수(P) = 0.8 +</t>
    <phoneticPr fontId="3" type="noConversion"/>
  </si>
  <si>
    <t>식</t>
    <phoneticPr fontId="35" type="noConversion"/>
  </si>
  <si>
    <t>교외지</t>
    <phoneticPr fontId="32" type="noConversion"/>
  </si>
  <si>
    <t>구릉지</t>
    <phoneticPr fontId="32" type="noConversion"/>
  </si>
  <si>
    <t>산악지</t>
    <phoneticPr fontId="32" type="noConversion"/>
  </si>
  <si>
    <t>비   고</t>
    <phoneticPr fontId="32" type="noConversion"/>
  </si>
  <si>
    <t>▶ 지형구분(지형도 구조화편집)</t>
    <phoneticPr fontId="35" type="noConversion"/>
  </si>
  <si>
    <t>평  지</t>
    <phoneticPr fontId="3" type="noConversion"/>
  </si>
  <si>
    <t>산  지</t>
    <phoneticPr fontId="3" type="noConversion"/>
  </si>
  <si>
    <t>산 악 지</t>
    <phoneticPr fontId="3" type="noConversion"/>
  </si>
  <si>
    <t>시 가 지</t>
    <phoneticPr fontId="3" type="noConversion"/>
  </si>
  <si>
    <t>시 가 지</t>
    <phoneticPr fontId="3" type="noConversion"/>
  </si>
  <si>
    <t>평   지</t>
    <phoneticPr fontId="3" type="noConversion"/>
  </si>
  <si>
    <t>산   지</t>
    <phoneticPr fontId="3" type="noConversion"/>
  </si>
  <si>
    <t>5.0 ×</t>
    <phoneticPr fontId="32" type="noConversion"/>
  </si>
  <si>
    <t>7.0 ×</t>
    <phoneticPr fontId="32" type="noConversion"/>
  </si>
  <si>
    <t>8.0 ×</t>
    <phoneticPr fontId="32" type="noConversion"/>
  </si>
  <si>
    <t>0.0 ×</t>
    <phoneticPr fontId="32" type="noConversion"/>
  </si>
  <si>
    <t>0.0 ×</t>
    <phoneticPr fontId="32" type="noConversion"/>
  </si>
  <si>
    <t xml:space="preserve">18.0 × </t>
    <phoneticPr fontId="32" type="noConversion"/>
  </si>
  <si>
    <t xml:space="preserve">28.0 × </t>
    <phoneticPr fontId="32" type="noConversion"/>
  </si>
  <si>
    <t>산 악 지</t>
    <phoneticPr fontId="3" type="noConversion"/>
  </si>
  <si>
    <t>▶ 지하시설물도 작업량</t>
    <phoneticPr fontId="35" type="noConversion"/>
  </si>
  <si>
    <t>데이터베이스구축 총계</t>
    <phoneticPr fontId="3" type="noConversion"/>
  </si>
  <si>
    <t>기술사</t>
    <phoneticPr fontId="36" type="noConversion"/>
  </si>
  <si>
    <t>참여비율(%)</t>
    <phoneticPr fontId="3" type="noConversion"/>
  </si>
  <si>
    <t xml:space="preserve"> {시설물연장×시설종류×(지형비율×지형계수)}
÷(축척별계수×8시간) </t>
    <phoneticPr fontId="3" type="noConversion"/>
  </si>
  <si>
    <t>작업일수</t>
    <phoneticPr fontId="3" type="noConversion"/>
  </si>
  <si>
    <t>인     원     수</t>
    <phoneticPr fontId="3" type="noConversion"/>
  </si>
  <si>
    <t>1일당</t>
    <phoneticPr fontId="3" type="noConversion"/>
  </si>
  <si>
    <t>합     계</t>
    <phoneticPr fontId="3" type="noConversion"/>
  </si>
  <si>
    <t>고급
기술자</t>
    <phoneticPr fontId="3" type="noConversion"/>
  </si>
  <si>
    <t>중급
기술자</t>
    <phoneticPr fontId="3" type="noConversion"/>
  </si>
  <si>
    <t>초급
기술자</t>
    <phoneticPr fontId="3" type="noConversion"/>
  </si>
  <si>
    <t>초급
기능사</t>
    <phoneticPr fontId="3" type="noConversion"/>
  </si>
  <si>
    <t>보통
인부</t>
    <phoneticPr fontId="3" type="noConversion"/>
  </si>
  <si>
    <t>계획준비</t>
    <phoneticPr fontId="3" type="noConversion"/>
  </si>
  <si>
    <t>내업</t>
    <phoneticPr fontId="3" type="noConversion"/>
  </si>
  <si>
    <t>답사선점</t>
    <phoneticPr fontId="3" type="noConversion"/>
  </si>
  <si>
    <t>조표(매설)</t>
    <phoneticPr fontId="3" type="noConversion"/>
  </si>
  <si>
    <t>비고</t>
    <phoneticPr fontId="3" type="noConversion"/>
  </si>
  <si>
    <t>가. 기준작업</t>
    <phoneticPr fontId="3" type="noConversion"/>
  </si>
  <si>
    <t xml:space="preserve">   1) 작업구분, 소요인원 및 소요일수</t>
    <phoneticPr fontId="3" type="noConversion"/>
  </si>
  <si>
    <t xml:space="preserve"> 제I-1-1호표 기준점측량(2급) - 단위 : 1점당</t>
    <phoneticPr fontId="35" type="noConversion"/>
  </si>
  <si>
    <t xml:space="preserve"> 제I-1-2호표 기준점측량(4급) - 단위 : 1점당</t>
    <phoneticPr fontId="35" type="noConversion"/>
  </si>
  <si>
    <t>초급기능사
(측량)</t>
    <phoneticPr fontId="3" type="noConversion"/>
  </si>
  <si>
    <t>합    계</t>
    <phoneticPr fontId="3" type="noConversion"/>
  </si>
  <si>
    <t>1일작업량(m)</t>
    <phoneticPr fontId="3" type="noConversion"/>
  </si>
  <si>
    <t xml:space="preserve"> 작업계획</t>
    <phoneticPr fontId="3" type="noConversion"/>
  </si>
  <si>
    <t>고급기술자로 총 투입인원의 1/10를 적용</t>
    <phoneticPr fontId="3" type="noConversion"/>
  </si>
  <si>
    <t xml:space="preserve"> 자료수집 및 작업준비</t>
    <phoneticPr fontId="3" type="noConversion"/>
  </si>
  <si>
    <t>○ 지형구분에 따른 증감계수</t>
    <phoneticPr fontId="3" type="noConversion"/>
  </si>
  <si>
    <t>구   분</t>
    <phoneticPr fontId="36" type="noConversion"/>
  </si>
  <si>
    <t>비율</t>
    <phoneticPr fontId="3" type="noConversion"/>
  </si>
  <si>
    <t>증감계수</t>
    <phoneticPr fontId="36" type="noConversion"/>
  </si>
  <si>
    <t>○ 시설물 종류별 증감계수</t>
    <phoneticPr fontId="3" type="noConversion"/>
  </si>
  <si>
    <t>구   분</t>
    <phoneticPr fontId="36" type="noConversion"/>
  </si>
  <si>
    <t>상수도</t>
    <phoneticPr fontId="36" type="noConversion"/>
  </si>
  <si>
    <t>하수도</t>
    <phoneticPr fontId="36" type="noConversion"/>
  </si>
  <si>
    <t>가  스</t>
    <phoneticPr fontId="36" type="noConversion"/>
  </si>
  <si>
    <t>전력,통신</t>
    <phoneticPr fontId="36" type="noConversion"/>
  </si>
  <si>
    <t>난방,송유관</t>
    <phoneticPr fontId="36" type="noConversion"/>
  </si>
  <si>
    <t>기  타</t>
    <phoneticPr fontId="36" type="noConversion"/>
  </si>
  <si>
    <t>비고</t>
    <phoneticPr fontId="36" type="noConversion"/>
  </si>
  <si>
    <t>○ 시설물 탐사길이 :</t>
    <phoneticPr fontId="3" type="noConversion"/>
  </si>
  <si>
    <t>m</t>
    <phoneticPr fontId="3" type="noConversion"/>
  </si>
  <si>
    <t>○ 공동구축에 따른 증감계수 :</t>
    <phoneticPr fontId="3" type="noConversion"/>
  </si>
  <si>
    <t>[ 시설물종류</t>
    <phoneticPr fontId="3" type="noConversion"/>
  </si>
  <si>
    <t xml:space="preserve">    - 공동구축탐사길이 = 시설물탐사길이 × { 1 - 0.03 × (공동구축시설물갯수 -1) }  =</t>
    <phoneticPr fontId="3" type="noConversion"/>
  </si>
  <si>
    <t>일     위     대     가     표</t>
    <phoneticPr fontId="35" type="noConversion"/>
  </si>
  <si>
    <t>증 감 계 수</t>
    <phoneticPr fontId="3" type="noConversion"/>
  </si>
  <si>
    <t>※ 작업량 산출공식</t>
    <phoneticPr fontId="3" type="noConversion"/>
  </si>
  <si>
    <t>○ 증감계수(P) = 0.8 +</t>
    <phoneticPr fontId="3" type="noConversion"/>
  </si>
  <si>
    <t>○ 작업량(점수) = 구하는점 + 주어진점</t>
    <phoneticPr fontId="3" type="noConversion"/>
  </si>
  <si>
    <t>○ 작업량이 28점 이상인 경우에는 증감계수(P)는 0.90으로 적용한다.</t>
    <phoneticPr fontId="3" type="noConversion"/>
  </si>
  <si>
    <t>나. 설계기준</t>
    <phoneticPr fontId="3" type="noConversion"/>
  </si>
  <si>
    <t xml:space="preserve">   1) 설계제원</t>
    <phoneticPr fontId="3" type="noConversion"/>
  </si>
  <si>
    <t>=</t>
    <phoneticPr fontId="3" type="noConversion"/>
  </si>
  <si>
    <t>② 지형 유형에 따른 증가계수(K) 산정을 위한 지형구분 :</t>
    <phoneticPr fontId="32" type="noConversion"/>
  </si>
  <si>
    <t>③ 설계기준 1점기준으로 작업량산출</t>
    <phoneticPr fontId="3" type="noConversion"/>
  </si>
  <si>
    <t xml:space="preserve">  2) 설계</t>
    <phoneticPr fontId="3" type="noConversion"/>
  </si>
  <si>
    <t xml:space="preserve">   ① 인건비 및 여비산출 ( 인원수 X 지형유형에 따른 증감계수(K) X 작업량에 따른 증감계수(P) X 표준작업량</t>
    <phoneticPr fontId="3" type="noConversion"/>
  </si>
  <si>
    <t>구  분</t>
    <phoneticPr fontId="3" type="noConversion"/>
  </si>
  <si>
    <t>수량산출(내업)</t>
    <phoneticPr fontId="3" type="noConversion"/>
  </si>
  <si>
    <t>수량산출(외업)</t>
    <phoneticPr fontId="3" type="noConversion"/>
  </si>
  <si>
    <t>합계</t>
    <phoneticPr fontId="3" type="noConversion"/>
  </si>
  <si>
    <t>초급기능사(측량)</t>
    <phoneticPr fontId="3" type="noConversion"/>
  </si>
  <si>
    <t>보통인부</t>
    <phoneticPr fontId="3" type="noConversion"/>
  </si>
  <si>
    <t>공    정</t>
    <phoneticPr fontId="3" type="noConversion"/>
  </si>
  <si>
    <t>비  고</t>
    <phoneticPr fontId="3" type="noConversion"/>
  </si>
  <si>
    <t>단가</t>
    <phoneticPr fontId="3" type="noConversion"/>
  </si>
  <si>
    <t>㎞</t>
    <phoneticPr fontId="2" type="noConversion"/>
  </si>
  <si>
    <t>점</t>
    <phoneticPr fontId="3" type="noConversion"/>
  </si>
  <si>
    <t>제   경   비</t>
    <phoneticPr fontId="3" type="noConversion"/>
  </si>
  <si>
    <t>기   술   료</t>
    <phoneticPr fontId="3" type="noConversion"/>
  </si>
  <si>
    <t>부가가치세</t>
    <phoneticPr fontId="3" type="noConversion"/>
  </si>
  <si>
    <t xml:space="preserve"> 1. 도시기준점측량</t>
    <phoneticPr fontId="3" type="noConversion"/>
  </si>
  <si>
    <t>금   액</t>
  </si>
  <si>
    <t>관    측</t>
    <phoneticPr fontId="3" type="noConversion"/>
  </si>
  <si>
    <t>계    산</t>
    <phoneticPr fontId="3" type="noConversion"/>
  </si>
  <si>
    <t>공    정</t>
  </si>
  <si>
    <t>규격</t>
  </si>
  <si>
    <t>수량</t>
  </si>
  <si>
    <t>단위</t>
  </si>
  <si>
    <t>총      계</t>
  </si>
  <si>
    <t>노    무    비</t>
  </si>
  <si>
    <t>재    료    비</t>
  </si>
  <si>
    <t>경          비</t>
  </si>
  <si>
    <t>비고</t>
  </si>
  <si>
    <t>금      액</t>
  </si>
  <si>
    <t>점</t>
  </si>
  <si>
    <t>합     계</t>
  </si>
  <si>
    <t>단  가</t>
  </si>
  <si>
    <t xml:space="preserve">  1. 인 건 비</t>
  </si>
  <si>
    <t>인</t>
  </si>
  <si>
    <t>일</t>
  </si>
  <si>
    <t xml:space="preserve"> </t>
  </si>
  <si>
    <t xml:space="preserve"> 인건비 수량의 100% 적용</t>
  </si>
  <si>
    <t xml:space="preserve"> 지하시설물 조사편집</t>
    <phoneticPr fontId="3" type="noConversion"/>
  </si>
  <si>
    <t xml:space="preserve"> 지하시설물 원도작성</t>
    <phoneticPr fontId="3" type="noConversion"/>
  </si>
  <si>
    <t xml:space="preserve"> 대장조서 및 속성DB작성</t>
    <phoneticPr fontId="3" type="noConversion"/>
  </si>
  <si>
    <t>가)인건비</t>
    <phoneticPr fontId="3" type="noConversion"/>
  </si>
  <si>
    <t>(1)수 량 :</t>
    <phoneticPr fontId="3" type="noConversion"/>
  </si>
  <si>
    <t>○ 지하시설물 조사/탐사 투입인력</t>
    <phoneticPr fontId="3" type="noConversion"/>
  </si>
  <si>
    <t>(단위 : 인/m)</t>
    <phoneticPr fontId="3" type="noConversion"/>
  </si>
  <si>
    <t>구     분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</si>
  <si>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</si>
  <si>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</si>
  <si>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</si>
  <si>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중급기능사
(측량)</t>
    <phoneticPr fontId="3" type="noConversion"/>
  </si>
  <si>
    <t>합         계</t>
    <phoneticPr fontId="3" type="noConversion"/>
  </si>
  <si>
    <t>소       계</t>
    <phoneticPr fontId="3" type="noConversion"/>
  </si>
  <si>
    <t>단가(원)</t>
  </si>
  <si>
    <t>지도제작</t>
  </si>
  <si>
    <t>항공사진</t>
  </si>
  <si>
    <t>사업용조종사</t>
  </si>
  <si>
    <t>항공정비사</t>
  </si>
  <si>
    <t>ℓ</t>
  </si>
  <si>
    <t>나)재 료 비</t>
    <phoneticPr fontId="3" type="noConversion"/>
  </si>
  <si>
    <t>(1)수 량 :</t>
    <phoneticPr fontId="3" type="noConversion"/>
  </si>
  <si>
    <t xml:space="preserve"> 상수관로 50m마다 관로표지핀 설치  :  1㎞ ÷ 50m      =</t>
    <phoneticPr fontId="3" type="noConversion"/>
  </si>
  <si>
    <t>개</t>
    <phoneticPr fontId="3" type="noConversion"/>
  </si>
  <si>
    <t>원/개</t>
    <phoneticPr fontId="3" type="noConversion"/>
  </si>
  <si>
    <t>다)기계경비</t>
    <phoneticPr fontId="3" type="noConversion"/>
  </si>
  <si>
    <t xml:space="preserve"> '관로탐사및조사' 투입인원 수량의 100% 적용</t>
    <phoneticPr fontId="3" type="noConversion"/>
  </si>
  <si>
    <t>○ 상   각   비 :</t>
    <phoneticPr fontId="3" type="noConversion"/>
  </si>
  <si>
    <t xml:space="preserve"> 시설물탐사길이 ÷ 1일작업량    =    </t>
    <phoneticPr fontId="3" type="noConversion"/>
  </si>
  <si>
    <t>일</t>
    <phoneticPr fontId="3" type="noConversion"/>
  </si>
  <si>
    <t>○ 정   비   비 :</t>
    <phoneticPr fontId="3" type="noConversion"/>
  </si>
  <si>
    <t>지하시설물 탐사기 구입가격  :</t>
    <phoneticPr fontId="3" type="noConversion"/>
  </si>
  <si>
    <t>원 - 해당업체 조사단가적용)</t>
    <phoneticPr fontId="3" type="noConversion"/>
  </si>
  <si>
    <t>[ 장비구입가격 × (1-10%) ÷ (5년 ×278일) ]   =</t>
    <phoneticPr fontId="3" type="noConversion"/>
  </si>
  <si>
    <t>원/일</t>
    <phoneticPr fontId="3" type="noConversion"/>
  </si>
  <si>
    <t>[ 장비구입가격 × 0.1 ÷ 365일 ]                      =</t>
    <phoneticPr fontId="3" type="noConversion"/>
  </si>
  <si>
    <t>가)인건비</t>
    <phoneticPr fontId="3" type="noConversion"/>
  </si>
  <si>
    <t>○ 지하시설물 조사/탐사 투입인력</t>
    <phoneticPr fontId="3" type="noConversion"/>
  </si>
  <si>
    <t>(단위 : 인/m)</t>
    <phoneticPr fontId="3" type="noConversion"/>
  </si>
  <si>
    <t>합    계</t>
    <phoneticPr fontId="3" type="noConversion"/>
  </si>
  <si>
    <t>1일작업량(m)</t>
    <phoneticPr fontId="3" type="noConversion"/>
  </si>
  <si>
    <t>○ 지형구분에 따른 증감계수</t>
    <phoneticPr fontId="3" type="noConversion"/>
  </si>
  <si>
    <t>적용</t>
    <phoneticPr fontId="36" type="noConversion"/>
  </si>
  <si>
    <t>비율</t>
    <phoneticPr fontId="3" type="noConversion"/>
  </si>
  <si>
    <t>대    가    산    출    근    거</t>
    <phoneticPr fontId="36" type="noConversion"/>
  </si>
  <si>
    <t>도엽</t>
    <phoneticPr fontId="3" type="noConversion"/>
  </si>
  <si>
    <t>설    계    제    원</t>
    <phoneticPr fontId="32" type="noConversion"/>
  </si>
  <si>
    <t>원 - 국토지리정보원 조사단가적용)</t>
  </si>
  <si>
    <t>증가계수</t>
    <phoneticPr fontId="3" type="noConversion"/>
  </si>
  <si>
    <t>비    고</t>
    <phoneticPr fontId="3" type="noConversion"/>
  </si>
  <si>
    <t>건물 및 도로가 시가지 
면적의 90%이상 지형</t>
    <phoneticPr fontId="3" type="noConversion"/>
  </si>
  <si>
    <t>건물 및 도로가 시가지 
면적의 70%이상 지형</t>
    <phoneticPr fontId="3" type="noConversion"/>
  </si>
  <si>
    <t>■ 조사/탐사 종수</t>
    <phoneticPr fontId="35" type="noConversion"/>
  </si>
  <si>
    <t>Ⅰ. 데이터베이스구축</t>
    <phoneticPr fontId="3" type="noConversion"/>
  </si>
  <si>
    <t>합      계</t>
    <phoneticPr fontId="3" type="noConversion"/>
  </si>
  <si>
    <t>1. 도시 기준점 측량</t>
    <phoneticPr fontId="3" type="noConversion"/>
  </si>
  <si>
    <t>항 공 사 진</t>
  </si>
  <si>
    <t>모델</t>
  </si>
  <si>
    <t xml:space="preserve"> 10매</t>
  </si>
  <si>
    <t xml:space="preserve">공 공 측 량 명 : </t>
  </si>
  <si>
    <t>지하시설물도</t>
  </si>
  <si>
    <t>가. 현지검측인건비</t>
    <phoneticPr fontId="3" type="noConversion"/>
  </si>
  <si>
    <t>12.0 ×</t>
    <phoneticPr fontId="32" type="noConversion"/>
  </si>
  <si>
    <t xml:space="preserve"> 8.0 × </t>
    <phoneticPr fontId="32" type="noConversion"/>
  </si>
  <si>
    <t>%</t>
    <phoneticPr fontId="3" type="noConversion"/>
  </si>
  <si>
    <t>(단위 : 원)</t>
    <phoneticPr fontId="3" type="noConversion"/>
  </si>
  <si>
    <t>구                  분</t>
    <phoneticPr fontId="3" type="noConversion"/>
  </si>
  <si>
    <t>노임단가</t>
    <phoneticPr fontId="3" type="noConversion"/>
  </si>
  <si>
    <t>비       고</t>
    <phoneticPr fontId="3" type="noConversion"/>
  </si>
  <si>
    <t>구           분</t>
    <phoneticPr fontId="3" type="noConversion"/>
  </si>
  <si>
    <t>소프트웨어부문</t>
    <phoneticPr fontId="36" type="noConversion"/>
  </si>
  <si>
    <t>기준가격</t>
    <phoneticPr fontId="3" type="noConversion"/>
  </si>
  <si>
    <t>사진기준점측량</t>
    <phoneticPr fontId="3" type="noConversion"/>
  </si>
  <si>
    <t>조사/탐사</t>
    <phoneticPr fontId="3" type="noConversion"/>
  </si>
  <si>
    <t>수치표고자료제작</t>
    <phoneticPr fontId="3" type="noConversion"/>
  </si>
  <si>
    <t>좌표계변환</t>
    <phoneticPr fontId="3" type="noConversion"/>
  </si>
  <si>
    <t>수치
지도</t>
    <phoneticPr fontId="3" type="noConversion"/>
  </si>
  <si>
    <t>55.5㎝X44.5㎝
기준</t>
    <phoneticPr fontId="3" type="noConversion"/>
  </si>
  <si>
    <t>지형</t>
    <phoneticPr fontId="3" type="noConversion"/>
  </si>
  <si>
    <t>30㎝X40㎝기준</t>
    <phoneticPr fontId="3" type="noConversion"/>
  </si>
  <si>
    <t>1. 직접 인건비</t>
    <phoneticPr fontId="3" type="noConversion"/>
  </si>
  <si>
    <t xml:space="preserve">     3. 기   술   료 ( (1+2) X 15% ) :</t>
    <phoneticPr fontId="3" type="noConversion"/>
  </si>
  <si>
    <t xml:space="preserve">     4. 직접경비</t>
    <phoneticPr fontId="3" type="noConversion"/>
  </si>
  <si>
    <t>인 부  노 임</t>
    <phoneticPr fontId="3" type="noConversion"/>
  </si>
  <si>
    <t>현 장  여 비</t>
    <phoneticPr fontId="3" type="noConversion"/>
  </si>
  <si>
    <t>기   계   비</t>
    <phoneticPr fontId="3" type="noConversion"/>
  </si>
  <si>
    <t>공공 수준점</t>
    <phoneticPr fontId="3" type="noConversion"/>
  </si>
  <si>
    <t>사진 기준점</t>
    <phoneticPr fontId="3" type="noConversion"/>
  </si>
  <si>
    <t>공간영상도화</t>
    <phoneticPr fontId="3" type="noConversion"/>
  </si>
  <si>
    <t>종류</t>
    <phoneticPr fontId="3" type="noConversion"/>
  </si>
  <si>
    <t>심사량     (km)</t>
    <phoneticPr fontId="3" type="noConversion"/>
  </si>
  <si>
    <t>금액</t>
    <phoneticPr fontId="3" type="noConversion"/>
  </si>
  <si>
    <t>지하시설물</t>
    <phoneticPr fontId="3" type="noConversion"/>
  </si>
  <si>
    <t>나. 여    비(숙박비+식비+일비)</t>
    <phoneticPr fontId="3" type="noConversion"/>
  </si>
  <si>
    <t>숙박비</t>
    <phoneticPr fontId="3" type="noConversion"/>
  </si>
  <si>
    <t>(정액)</t>
    <phoneticPr fontId="3" type="noConversion"/>
  </si>
  <si>
    <t>숙박일</t>
    <phoneticPr fontId="3" type="noConversion"/>
  </si>
  <si>
    <t>왕복</t>
    <phoneticPr fontId="3" type="noConversion"/>
  </si>
  <si>
    <t>운임</t>
    <phoneticPr fontId="3" type="noConversion"/>
  </si>
  <si>
    <t>교통비</t>
    <phoneticPr fontId="3" type="noConversion"/>
  </si>
  <si>
    <t>교통수단</t>
    <phoneticPr fontId="3" type="noConversion"/>
  </si>
  <si>
    <t>제I-1-1호표</t>
    <phoneticPr fontId="3" type="noConversion"/>
  </si>
  <si>
    <t>제I-1-2호표</t>
  </si>
  <si>
    <t>소계</t>
    <phoneticPr fontId="3" type="noConversion"/>
  </si>
  <si>
    <t>1. 측량기술자 노임단가</t>
    <phoneticPr fontId="36" type="noConversion"/>
  </si>
  <si>
    <t>관리번호 :</t>
    <phoneticPr fontId="3" type="noConversion"/>
  </si>
  <si>
    <t>공공 삼각점</t>
    <phoneticPr fontId="3" type="noConversion"/>
  </si>
  <si>
    <t>상수: km
하수: km
도로: km</t>
    <phoneticPr fontId="3" type="noConversion"/>
  </si>
  <si>
    <t>정위치편집
(1/1,000)</t>
    <phoneticPr fontId="3" type="noConversion"/>
  </si>
  <si>
    <t>도면제작편집
(1/1,000)</t>
    <phoneticPr fontId="3" type="noConversion"/>
  </si>
  <si>
    <t>실내심사수수료 계</t>
    <phoneticPr fontId="3" type="noConversion"/>
  </si>
  <si>
    <t>현장심사수수료 계</t>
    <phoneticPr fontId="3" type="noConversion"/>
  </si>
  <si>
    <t>소            계</t>
    <phoneticPr fontId="3" type="noConversion"/>
  </si>
  <si>
    <t xml:space="preserve">     2. 제   경   비 ( 1 X 110% ) :</t>
    <phoneticPr fontId="3" type="noConversion"/>
  </si>
  <si>
    <t>소        계</t>
    <phoneticPr fontId="3" type="noConversion"/>
  </si>
  <si>
    <t>공공측량 성과심사수수료 : 계  (1 + 2 + 3 + 4 ) :</t>
    <phoneticPr fontId="3" type="noConversion"/>
  </si>
  <si>
    <t xml:space="preserve">   부     가     세 (10%) :</t>
    <phoneticPr fontId="3" type="noConversion"/>
  </si>
  <si>
    <t xml:space="preserve"> 합          계 :    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</si>
  <si>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</si>
  <si>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총수량
(km)</t>
    <phoneticPr fontId="3" type="noConversion"/>
  </si>
  <si>
    <t>총수량     (km)</t>
    <phoneticPr fontId="3" type="noConversion"/>
  </si>
  <si>
    <t>심사 수수료(원)
(지하+도로시설물)</t>
    <phoneticPr fontId="3" type="noConversion"/>
  </si>
  <si>
    <t>지하
 +
도로
시설물측량</t>
    <phoneticPr fontId="3" type="noConversion"/>
  </si>
  <si>
    <t>소  계</t>
    <phoneticPr fontId="3" type="noConversion"/>
  </si>
  <si>
    <t>여비</t>
    <phoneticPr fontId="3" type="noConversion"/>
  </si>
  <si>
    <t xml:space="preserve">다). 교통비 </t>
    <phoneticPr fontId="3" type="noConversion"/>
  </si>
  <si>
    <t>인원수</t>
    <phoneticPr fontId="3" type="noConversion"/>
  </si>
  <si>
    <t>라). 기계비</t>
    <phoneticPr fontId="3" type="noConversion"/>
  </si>
  <si>
    <t>일수</t>
    <phoneticPr fontId="3" type="noConversion"/>
  </si>
  <si>
    <t>매설시설물</t>
    <phoneticPr fontId="3" type="noConversion"/>
  </si>
  <si>
    <t>노출시설물</t>
    <phoneticPr fontId="3" type="noConversion"/>
  </si>
  <si>
    <t xml:space="preserve"> 지하시설물
 위치측량</t>
    <phoneticPr fontId="3" type="noConversion"/>
  </si>
  <si>
    <t xml:space="preserve"> 지하시설물 
위치측량</t>
    <phoneticPr fontId="3" type="noConversion"/>
  </si>
  <si>
    <t>○ 증감계수(P) = 1.08</t>
    <phoneticPr fontId="3" type="noConversion"/>
  </si>
  <si>
    <t>×1.08(P)×(1÷10점) =</t>
  </si>
  <si>
    <t>×1.08(P)×(1÷10점) =</t>
    <phoneticPr fontId="3" type="noConversion"/>
  </si>
  <si>
    <t>×1.08(P)×(1÷13점)  =</t>
  </si>
  <si>
    <t>×1.08(P)×(1÷10점)  =</t>
  </si>
  <si>
    <t>90mm*80mm*20mm*10mm</t>
  </si>
  <si>
    <t>36"*150ft</t>
  </si>
  <si>
    <t>24"*150ft</t>
  </si>
  <si>
    <t>AV-GAS</t>
  </si>
  <si>
    <t>JET A-1</t>
  </si>
  <si>
    <t>Aeroshell15w50</t>
  </si>
  <si>
    <t>개</t>
  </si>
  <si>
    <t>"</t>
  </si>
  <si>
    <t>측부</t>
    <phoneticPr fontId="36" type="noConversion"/>
  </si>
  <si>
    <t>중급(측량)기능사</t>
  </si>
  <si>
    <t>특급기술자</t>
  </si>
  <si>
    <t>고급기술자</t>
  </si>
  <si>
    <t>중급기술자</t>
  </si>
  <si>
    <t>초급기술자</t>
  </si>
  <si>
    <t>초급(측량)기능사</t>
  </si>
  <si>
    <t>보통인부(측부)</t>
  </si>
  <si>
    <t>HP전용지</t>
  </si>
  <si>
    <t>유지관리비</t>
  </si>
  <si>
    <t>관로표지핀(동판)</t>
  </si>
  <si>
    <t>중급기능사(측량)</t>
  </si>
  <si>
    <t>초급기능사(측량)</t>
  </si>
  <si>
    <t>정보처리기사</t>
  </si>
  <si>
    <t>중급(지도제작)기능사</t>
  </si>
  <si>
    <t>2.성과심사비(지하시설물)</t>
  </si>
  <si>
    <t>상  각  비</t>
    <phoneticPr fontId="35" type="noConversion"/>
  </si>
  <si>
    <t>정  비  비</t>
    <phoneticPr fontId="35" type="noConversion"/>
  </si>
  <si>
    <t xml:space="preserve">  2. 기계경비(컴퓨터)</t>
    <phoneticPr fontId="35" type="noConversion"/>
  </si>
  <si>
    <t xml:space="preserve"> 하수관로 50m마다 관로표지핀 설치  :  1㎞ ÷ 50m      =</t>
    <phoneticPr fontId="3" type="noConversion"/>
  </si>
  <si>
    <t>보조수준점 (동판)</t>
    <phoneticPr fontId="3" type="noConversion"/>
  </si>
  <si>
    <t>제I-4-1호표</t>
    <phoneticPr fontId="3" type="noConversion"/>
  </si>
  <si>
    <t>담당자</t>
    <phoneticPr fontId="40" type="noConversion"/>
  </si>
  <si>
    <t>과 장</t>
    <phoneticPr fontId="40" type="noConversion"/>
  </si>
  <si>
    <t>부 장</t>
    <phoneticPr fontId="40" type="noConversion"/>
  </si>
  <si>
    <t>본부장</t>
    <phoneticPr fontId="40" type="noConversion"/>
  </si>
  <si>
    <t>·과업위치 :</t>
    <phoneticPr fontId="3" type="noConversion"/>
  </si>
  <si>
    <t>·과업개요 :</t>
    <phoneticPr fontId="3" type="noConversion"/>
  </si>
  <si>
    <t>총용역비:</t>
    <phoneticPr fontId="3" type="noConversion"/>
  </si>
  <si>
    <t>총    괄    내    역    서</t>
    <phoneticPr fontId="3" type="noConversion"/>
  </si>
  <si>
    <t>③ 점간 거리별 증감계수(S) : 1.0</t>
    <phoneticPr fontId="3" type="noConversion"/>
  </si>
  <si>
    <t>□ 재료비</t>
  </si>
  <si>
    <t>단위:원(부가세 제외)</t>
  </si>
  <si>
    <t>품  명</t>
  </si>
  <si>
    <t>규  격</t>
  </si>
  <si>
    <t>비 고</t>
  </si>
  <si>
    <t>140mm*140mm*670mm</t>
  </si>
  <si>
    <t>270mm*270mm*80mm</t>
  </si>
  <si>
    <t>보조수준점</t>
  </si>
  <si>
    <t>경고문(동판)</t>
  </si>
  <si>
    <t>HDD(하드 디스크)</t>
  </si>
  <si>
    <t>항공유</t>
  </si>
  <si>
    <t>항공오일</t>
  </si>
  <si>
    <t>성과심사비</t>
    <phoneticPr fontId="3" type="noConversion"/>
  </si>
  <si>
    <t>구분</t>
    <phoneticPr fontId="32" type="noConversion"/>
  </si>
  <si>
    <t xml:space="preserve">① 작업량(점수) 산정 :  </t>
    <phoneticPr fontId="32" type="noConversion"/>
  </si>
  <si>
    <t>10점</t>
    <phoneticPr fontId="3" type="noConversion"/>
  </si>
  <si>
    <t>① 작업량(점수) 산정 : 150점</t>
    <phoneticPr fontId="32" type="noConversion"/>
  </si>
  <si>
    <t>12×1×1.00(P)×(1점/150점)×1.0(S)=</t>
    <phoneticPr fontId="3" type="noConversion"/>
  </si>
  <si>
    <t>14×1×1.00(P)×(1점/150점)×1.0(S)=</t>
    <phoneticPr fontId="3" type="noConversion"/>
  </si>
  <si>
    <t>0×1×1.00(P)×(1점/150점)×1.0(S)=</t>
    <phoneticPr fontId="3" type="noConversion"/>
  </si>
  <si>
    <t>21.5×1×1.00(P)×(1점/150점)×1.0(S)=</t>
    <phoneticPr fontId="3" type="noConversion"/>
  </si>
  <si>
    <t>23×1×1.00(P)×(1점/150점)×1.0(S)=</t>
    <phoneticPr fontId="3" type="noConversion"/>
  </si>
  <si>
    <t>40×1×1.00(P)×(1점/150점)×1.0(S)=</t>
    <phoneticPr fontId="3" type="noConversion"/>
  </si>
  <si>
    <t>6×1×1.00(P)×(1점/150점)×1.0(S)=</t>
    <phoneticPr fontId="3" type="noConversion"/>
  </si>
  <si>
    <t xml:space="preserve">  = 1㎞×0.73×0.84 ÷ (0.14 × 8)     =</t>
    <phoneticPr fontId="3" type="noConversion"/>
  </si>
  <si>
    <t xml:space="preserve">  = 1㎞×1.10×0.84 ÷ (0.14 × 8)     =</t>
    <phoneticPr fontId="3" type="noConversion"/>
  </si>
  <si>
    <t xml:space="preserve">  = 1㎞×0.85×0.84 ÷ (0.14 × 8)    =</t>
    <phoneticPr fontId="3" type="noConversion"/>
  </si>
  <si>
    <t>수치도화</t>
    <phoneticPr fontId="3" type="noConversion"/>
  </si>
  <si>
    <t>벡터편집</t>
    <phoneticPr fontId="3" type="noConversion"/>
  </si>
  <si>
    <t>수동입력</t>
    <phoneticPr fontId="3" type="noConversion"/>
  </si>
  <si>
    <t>자동입력</t>
    <phoneticPr fontId="3" type="noConversion"/>
  </si>
  <si>
    <t>년간사용일</t>
    <phoneticPr fontId="3" type="noConversion"/>
  </si>
  <si>
    <t>상 각 율</t>
    <phoneticPr fontId="3" type="noConversion"/>
  </si>
  <si>
    <t>정 비 율</t>
    <phoneticPr fontId="3" type="noConversion"/>
  </si>
  <si>
    <t>상각년수</t>
    <phoneticPr fontId="3" type="noConversion"/>
  </si>
  <si>
    <t>사용일/시간</t>
    <phoneticPr fontId="3" type="noConversion"/>
  </si>
  <si>
    <t>정비일/시간</t>
    <phoneticPr fontId="3" type="noConversion"/>
  </si>
  <si>
    <t>벡터 편집</t>
    <phoneticPr fontId="3" type="noConversion"/>
  </si>
  <si>
    <t>원</t>
    <phoneticPr fontId="36" type="noConversion"/>
  </si>
  <si>
    <t>항공기</t>
  </si>
  <si>
    <t>항공촬영용카메라 장착가능</t>
  </si>
  <si>
    <t>항공기용</t>
  </si>
  <si>
    <t>Lidar</t>
  </si>
  <si>
    <t>항공기보험료</t>
  </si>
  <si>
    <t>승무원 및 제2자 보험료</t>
  </si>
  <si>
    <t>카메라 보험료</t>
  </si>
  <si>
    <t>수치 사진측량장비</t>
  </si>
  <si>
    <t>DPW</t>
  </si>
  <si>
    <t>Photo Scanner</t>
  </si>
  <si>
    <t>항공사진전용</t>
  </si>
  <si>
    <t>DEM 제작용</t>
  </si>
  <si>
    <t>영상제작소프트웨어</t>
  </si>
  <si>
    <t>영상처리용</t>
  </si>
  <si>
    <t>IT지원 기술자</t>
    <phoneticPr fontId="3" type="noConversion"/>
  </si>
  <si>
    <t>IT서비스 기획자</t>
    <phoneticPr fontId="3" type="noConversion"/>
  </si>
  <si>
    <t>IT기술영업</t>
    <phoneticPr fontId="3" type="noConversion"/>
  </si>
  <si>
    <t>IT품질관리자</t>
    <phoneticPr fontId="36" type="noConversion"/>
  </si>
  <si>
    <t>IT테스터</t>
    <phoneticPr fontId="3" type="noConversion"/>
  </si>
  <si>
    <t>※ 본 노임단가는 상여금 및 퇴직적립금이 포함된 단가이며, 1일8시간 1개월 20.6일 기준</t>
    <phoneticPr fontId="5" type="noConversion"/>
  </si>
  <si>
    <t>Ⅰ-3-5호표 하수도 노출관로 조사 (1㎞당)</t>
    <phoneticPr fontId="3" type="noConversion"/>
  </si>
  <si>
    <t>Ⅰ-3-6호표 하수도관로 조사/탐사 (1㎞당)</t>
    <phoneticPr fontId="3" type="noConversion"/>
  </si>
  <si>
    <t>Ⅰ-3-2호표 상수도 노출관로 조사 (1㎞당)</t>
    <phoneticPr fontId="3" type="noConversion"/>
  </si>
  <si>
    <t>Ⅰ-3-3호표 상수도관로 조사/탐사 (1㎞당)</t>
    <phoneticPr fontId="3" type="noConversion"/>
  </si>
  <si>
    <t>Ⅰ-3-4호표 상수도관로 조사 (1㎞당)</t>
    <phoneticPr fontId="3" type="noConversion"/>
  </si>
  <si>
    <t>Ⅰ-3-7호표 하수도관로 조사 (1㎞당)</t>
    <phoneticPr fontId="3" type="noConversion"/>
  </si>
  <si>
    <t>천원미만 절삭</t>
    <phoneticPr fontId="3" type="noConversion"/>
  </si>
  <si>
    <t>손해배상공제료</t>
    <phoneticPr fontId="3" type="noConversion"/>
  </si>
  <si>
    <t>식</t>
    <phoneticPr fontId="3" type="noConversion"/>
  </si>
  <si>
    <t>손해배상 공제료</t>
    <phoneticPr fontId="3" type="noConversion"/>
  </si>
  <si>
    <t>1) 엔지니어링손해배상공재료 산정</t>
    <phoneticPr fontId="114" type="noConversion"/>
  </si>
  <si>
    <t>○</t>
  </si>
  <si>
    <t>=</t>
  </si>
  <si>
    <t>순용역비</t>
  </si>
  <si>
    <t>×</t>
  </si>
  <si>
    <t>[</t>
  </si>
  <si>
    <t>기본요율</t>
  </si>
  <si>
    <t>+</t>
  </si>
  <si>
    <t>{</t>
  </si>
  <si>
    <t>가산요율</t>
  </si>
  <si>
    <t>(</t>
  </si>
  <si>
    <t>표준담보기간초과일수</t>
  </si>
  <si>
    <t>/</t>
  </si>
  <si>
    <t>)</t>
  </si>
  <si>
    <t>}</t>
  </si>
  <si>
    <t>]</t>
  </si>
  <si>
    <t>가산요율없음</t>
  </si>
  <si>
    <t/>
  </si>
  <si>
    <t>공제료</t>
  </si>
  <si>
    <t>1단계 공제료</t>
  </si>
  <si>
    <t>2단계 공제료</t>
  </si>
  <si>
    <t>적  용</t>
  </si>
  <si>
    <t>(공제료 표시 : 천원 단위를 기본으로 하며 천원 미만의 단수는 절사)</t>
  </si>
  <si>
    <t>2) 요율적용(분석, 계약, 검사부문 적용)</t>
    <phoneticPr fontId="3" type="noConversion"/>
  </si>
  <si>
    <t>공사종류</t>
  </si>
  <si>
    <t>공제가입금액(보상한도액)</t>
  </si>
  <si>
    <t>5억이하</t>
  </si>
  <si>
    <t>5억초과 10억이하</t>
  </si>
  <si>
    <t>10억초과 20억이하</t>
  </si>
  <si>
    <t>20억초과 30억이하</t>
  </si>
  <si>
    <t>30억초과 50억이하</t>
  </si>
  <si>
    <t>표준담보
기간(년)</t>
  </si>
  <si>
    <t>하수도</t>
    <phoneticPr fontId="114" type="noConversion"/>
  </si>
  <si>
    <t xml:space="preserve">◦ </t>
  </si>
  <si>
    <t>엔지니어링산업 진흥법 제31조(엔지니어링사업의 대가 기준 등)</t>
  </si>
  <si>
    <t>엔지니어링산업 진흥법 시행령 제42조(엔지니어링사업자의 손해배상보험·공제)</t>
  </si>
  <si>
    <t>엔지니어링손해배상보험 도는 공제 업무처리요령(지식경제부고시 제2011-59호)</t>
    <phoneticPr fontId="3" type="noConversion"/>
  </si>
  <si>
    <t>상수도</t>
    <phoneticPr fontId="114" type="noConversion"/>
  </si>
  <si>
    <t xml:space="preserve">  2. 재 료 비</t>
    <phoneticPr fontId="35" type="noConversion"/>
  </si>
  <si>
    <t>통합기준점(표주,소형)</t>
    <phoneticPr fontId="35" type="noConversion"/>
  </si>
  <si>
    <t>개</t>
    <phoneticPr fontId="35" type="noConversion"/>
  </si>
  <si>
    <t xml:space="preserve">  보조수준점</t>
    <phoneticPr fontId="35" type="noConversion"/>
  </si>
  <si>
    <t>정보시스템운용자 적용</t>
    <phoneticPr fontId="3" type="noConversion"/>
  </si>
  <si>
    <t>IT마케터</t>
    <phoneticPr fontId="36" type="noConversion"/>
  </si>
  <si>
    <t>IT기획자</t>
    <phoneticPr fontId="36" type="noConversion"/>
  </si>
  <si>
    <t xml:space="preserve"> 2. 도로와 지하시설물 조사/탐사</t>
    <phoneticPr fontId="3" type="noConversion"/>
  </si>
  <si>
    <t xml:space="preserve"> 3. 지하시설물도 정위치편집</t>
    <phoneticPr fontId="3" type="noConversion"/>
  </si>
  <si>
    <t xml:space="preserve"> 4. 지하시설물도 구조화편집</t>
    <phoneticPr fontId="3" type="noConversion"/>
  </si>
  <si>
    <t xml:space="preserve"> 제I-2-1호표 도로 조사/측량 (1㎞당)</t>
    <phoneticPr fontId="35" type="noConversion"/>
  </si>
  <si>
    <t xml:space="preserve"> 제I-2-3호표 상수도관로 조사/탐사 (1㎞당)</t>
    <phoneticPr fontId="35" type="noConversion"/>
  </si>
  <si>
    <t xml:space="preserve"> 제I-2-4호표 상수도관로 조사 (1㎞당)</t>
    <phoneticPr fontId="35" type="noConversion"/>
  </si>
  <si>
    <t xml:space="preserve"> 제I-2-6호표 하수도관로 조사/탐사 (1㎞당)</t>
    <phoneticPr fontId="35" type="noConversion"/>
  </si>
  <si>
    <t xml:space="preserve"> 제I-2-7호표 하수도관로 조사 (1㎞당)</t>
    <phoneticPr fontId="35" type="noConversion"/>
  </si>
  <si>
    <t xml:space="preserve"> 제I-2-2호표 상수도관로 노출관로 측량 (1㎞당)</t>
    <phoneticPr fontId="35" type="noConversion"/>
  </si>
  <si>
    <t xml:space="preserve"> 제I-2-5호표 하수도 노출관로 측량 (1㎞당)</t>
    <phoneticPr fontId="35" type="noConversion"/>
  </si>
  <si>
    <t xml:space="preserve"> 제I-3-1호표 도로 정위치편집 (1/1,000 ; 1㎞당)</t>
    <phoneticPr fontId="35" type="noConversion"/>
  </si>
  <si>
    <t xml:space="preserve"> 제I-3-2호표 상수도관로 정위치편집 (1/1,000 ; 1㎞당)</t>
    <phoneticPr fontId="35" type="noConversion"/>
  </si>
  <si>
    <t xml:space="preserve"> 제I-3-3호표 하수도관로 정위치편집 (1/1,000 ; 1㎞당)</t>
    <phoneticPr fontId="35" type="noConversion"/>
  </si>
  <si>
    <t xml:space="preserve"> 제I-4-1호표 도로 구조화편집 (1/1,000 ; 1㎞당)</t>
    <phoneticPr fontId="35" type="noConversion"/>
  </si>
  <si>
    <t xml:space="preserve"> 제I-4-2호표 상수도관로 구조화편집 (1/1,000 ; 1㎞당)</t>
    <phoneticPr fontId="35" type="noConversion"/>
  </si>
  <si>
    <t xml:space="preserve"> 제I-4-3호표 하수도관로 구조화편집 (1/1,000 ; 1㎞당)</t>
    <phoneticPr fontId="35" type="noConversion"/>
  </si>
  <si>
    <t xml:space="preserve"> 제I-5-1호표 성과심사비</t>
    <phoneticPr fontId="35" type="noConversion"/>
  </si>
  <si>
    <t>제I-2-1호표</t>
    <phoneticPr fontId="3" type="noConversion"/>
  </si>
  <si>
    <t>제I-2-2호표</t>
  </si>
  <si>
    <t>제I-2-3호표</t>
  </si>
  <si>
    <t>제I-2-4호표</t>
  </si>
  <si>
    <t>제I-2-5호표</t>
  </si>
  <si>
    <t>제I-2-6호표</t>
  </si>
  <si>
    <t>제I-2-7호표</t>
  </si>
  <si>
    <t>제I-3-1호표</t>
    <phoneticPr fontId="3" type="noConversion"/>
  </si>
  <si>
    <t>제I-3-2호표</t>
  </si>
  <si>
    <t>제I-3-3호표</t>
  </si>
  <si>
    <t>제I-4-2호표</t>
  </si>
  <si>
    <t>제I-4-3호표</t>
  </si>
  <si>
    <t>※총수량이 10km 미만인 경우 초급기능사 제외</t>
    <phoneticPr fontId="3" type="noConversion"/>
  </si>
  <si>
    <t>항공기</t>
    <phoneticPr fontId="3" type="noConversion"/>
  </si>
  <si>
    <t xml:space="preserve"> 3. 기계경비(상각비,정비비)</t>
    <phoneticPr fontId="3" type="noConversion"/>
  </si>
  <si>
    <t xml:space="preserve"> 가. 기계경비(상각비,정비비) 비율</t>
    <phoneticPr fontId="3" type="noConversion"/>
  </si>
  <si>
    <t>구      분</t>
    <phoneticPr fontId="3" type="noConversion"/>
  </si>
  <si>
    <t>장    비    명</t>
    <phoneticPr fontId="36" type="noConversion"/>
  </si>
  <si>
    <t>항공사진 촬영</t>
    <phoneticPr fontId="3" type="noConversion"/>
  </si>
  <si>
    <t>항공기+카메라</t>
    <phoneticPr fontId="3" type="noConversion"/>
  </si>
  <si>
    <t>정밀도화기+좌표변환장비+점이사기</t>
    <phoneticPr fontId="3" type="noConversion"/>
  </si>
  <si>
    <t>수치도화</t>
    <phoneticPr fontId="36" type="noConversion"/>
  </si>
  <si>
    <t>정밀도화기+좌표변화 장비</t>
    <phoneticPr fontId="3" type="noConversion"/>
  </si>
  <si>
    <t>수정도화</t>
    <phoneticPr fontId="3" type="noConversion"/>
  </si>
  <si>
    <t xml:space="preserve">정밀도화기 </t>
    <phoneticPr fontId="3" type="noConversion"/>
  </si>
  <si>
    <t>도면출력</t>
    <phoneticPr fontId="3" type="noConversion"/>
  </si>
  <si>
    <t>PC+입력용 S/W+Plotter</t>
    <phoneticPr fontId="3" type="noConversion"/>
  </si>
  <si>
    <t>PC+벡터편집용 S/W</t>
    <phoneticPr fontId="3" type="noConversion"/>
  </si>
  <si>
    <t>정위치,구조화편집</t>
    <phoneticPr fontId="3" type="noConversion"/>
  </si>
  <si>
    <t>PC+편집용 S/W</t>
    <phoneticPr fontId="3" type="noConversion"/>
  </si>
  <si>
    <t>도면제작편집</t>
    <phoneticPr fontId="3" type="noConversion"/>
  </si>
  <si>
    <t>수동 입력</t>
    <phoneticPr fontId="3" type="noConversion"/>
  </si>
  <si>
    <t>PC+Digitizer+입력용 S/W</t>
    <phoneticPr fontId="3" type="noConversion"/>
  </si>
  <si>
    <t>자동 입력</t>
    <phoneticPr fontId="3" type="noConversion"/>
  </si>
  <si>
    <t>PC+Scanner</t>
    <phoneticPr fontId="3" type="noConversion"/>
  </si>
  <si>
    <t>지하시설물탐사기</t>
    <phoneticPr fontId="3" type="noConversion"/>
  </si>
  <si>
    <t>GPS-VAN</t>
    <phoneticPr fontId="3" type="noConversion"/>
  </si>
  <si>
    <t>영상측량장비</t>
    <phoneticPr fontId="3" type="noConversion"/>
  </si>
  <si>
    <t xml:space="preserve">   ● 상각비 산술식 =</t>
    <phoneticPr fontId="36" type="noConversion"/>
  </si>
  <si>
    <t>(취득가×상각율)</t>
    <phoneticPr fontId="3" type="noConversion"/>
  </si>
  <si>
    <t xml:space="preserve">    ● 정비비 산술식 =</t>
    <phoneticPr fontId="3" type="noConversion"/>
  </si>
  <si>
    <t>(취득가×년간정비율)</t>
    <phoneticPr fontId="3" type="noConversion"/>
  </si>
  <si>
    <t>(상각년수×년간사용일)</t>
    <phoneticPr fontId="3" type="noConversion"/>
  </si>
  <si>
    <t xml:space="preserve"> 나. 기계경비(상각비,정비비) 산출표</t>
    <phoneticPr fontId="3" type="noConversion"/>
  </si>
  <si>
    <t>공      종</t>
    <phoneticPr fontId="3" type="noConversion"/>
  </si>
  <si>
    <t>장      비      명</t>
    <phoneticPr fontId="36" type="noConversion"/>
  </si>
  <si>
    <t>일일기계경비내역</t>
    <phoneticPr fontId="36" type="noConversion"/>
  </si>
  <si>
    <t>상 각 비</t>
    <phoneticPr fontId="36" type="noConversion"/>
  </si>
  <si>
    <t>정 비 비</t>
    <phoneticPr fontId="36" type="noConversion"/>
  </si>
  <si>
    <t>합    계</t>
    <phoneticPr fontId="36" type="noConversion"/>
  </si>
  <si>
    <t>항공기+카메라(디지털)</t>
    <phoneticPr fontId="3" type="noConversion"/>
  </si>
  <si>
    <t>(점이사기)</t>
    <phoneticPr fontId="3" type="noConversion"/>
  </si>
  <si>
    <t xml:space="preserve"> 다. 기계경비(상각비,정비비) 산출근거</t>
    <phoneticPr fontId="3" type="noConversion"/>
  </si>
  <si>
    <t>▶ 상각비 :</t>
    <phoneticPr fontId="3" type="noConversion"/>
  </si>
  <si>
    <t>=</t>
    <phoneticPr fontId="36" type="noConversion"/>
  </si>
  <si>
    <t>▶ 정비비 :</t>
    <phoneticPr fontId="3" type="noConversion"/>
  </si>
  <si>
    <t>2022년 적용 재료비 및 기계비등 거래실례가격 조사내역표</t>
    <phoneticPr fontId="3" type="noConversion"/>
  </si>
  <si>
    <t>삼각점(표주)</t>
  </si>
  <si>
    <t>삼각점(반석)</t>
  </si>
  <si>
    <t>수준점(표석)</t>
  </si>
  <si>
    <t>지자기점(표석)</t>
  </si>
  <si>
    <t>통합기준점(표주,소형)</t>
  </si>
  <si>
    <t>300mm*300mm*90mm</t>
  </si>
  <si>
    <t>500GB</t>
  </si>
  <si>
    <t>범용적으로 쓰이는
 품명으로 조사에서 제외</t>
    <phoneticPr fontId="3" type="noConversion"/>
  </si>
  <si>
    <t>롤</t>
  </si>
  <si>
    <t>"</t>
    <phoneticPr fontId="3" type="noConversion"/>
  </si>
  <si>
    <t>잉크젯플로터용 잉크</t>
  </si>
  <si>
    <t xml:space="preserve">Black(HP T1200, 130ml) </t>
  </si>
  <si>
    <t xml:space="preserve">Color(HP T1200, 130ml) </t>
  </si>
  <si>
    <t>※ 새로운 장비도입에 따라 소모되는 재료비  추가 조사, 불필요한 것은 제외</t>
  </si>
  <si>
    <t>2. 도로와 지하시설물도 작성</t>
    <phoneticPr fontId="3" type="noConversion"/>
  </si>
  <si>
    <t>Ⅰ-2-1호표 도로 조사/측량 (1㎞당)</t>
    <phoneticPr fontId="3" type="noConversion"/>
  </si>
  <si>
    <t>종(도로,상수도,하수도)</t>
    <phoneticPr fontId="32" type="noConversion"/>
  </si>
  <si>
    <t>3. 도로와 지하시설물도 DB구축</t>
    <phoneticPr fontId="3" type="noConversion"/>
  </si>
  <si>
    <t>Ⅰ-3-1호표 도로 정위치편집 (1/1,000 ; 1㎞당)</t>
    <phoneticPr fontId="3" type="noConversion"/>
  </si>
  <si>
    <t>Ⅰ-3-2호표 상수도관로 정위치편집 (1/1,000 ; 1㎞당)</t>
    <phoneticPr fontId="3" type="noConversion"/>
  </si>
  <si>
    <t>Ⅰ-3-3호표 하수도관로 정위치편집 (1/1,000 ; 1㎞당)</t>
    <phoneticPr fontId="3" type="noConversion"/>
  </si>
  <si>
    <t>4. 구조화 편집</t>
    <phoneticPr fontId="3" type="noConversion"/>
  </si>
  <si>
    <t>Ⅰ-4-1호표 도로 구조화편집 (1/1,000 ; 1㎞당)</t>
    <phoneticPr fontId="3" type="noConversion"/>
  </si>
  <si>
    <t>Ⅰ-4-2호표 상수도관로 구조화편집 (1/1,000 ; 1㎞당)</t>
    <phoneticPr fontId="3" type="noConversion"/>
  </si>
  <si>
    <t>Ⅰ-4-3호표 하수도관로 구조화편집 (1/1,000 ; 1㎞당)</t>
    <phoneticPr fontId="3" type="noConversion"/>
  </si>
  <si>
    <t>※「공간정보의 구축 및 관리 등에 관한 법률 시행규칙」제115조(수수료) 제2항 [별표13]을 
   준용하여 산정한다.</t>
    <phoneticPr fontId="3" type="noConversion"/>
  </si>
  <si>
    <t>정보시스템운용자</t>
    <phoneticPr fontId="3" type="noConversion"/>
  </si>
  <si>
    <t>데이터베이스운용자</t>
    <phoneticPr fontId="36" type="noConversion"/>
  </si>
  <si>
    <t xml:space="preserve"> 1.1 기준점측량(2급)</t>
    <phoneticPr fontId="3" type="noConversion"/>
  </si>
  <si>
    <t xml:space="preserve"> 1.2 기준점측량(4급)</t>
    <phoneticPr fontId="3" type="noConversion"/>
  </si>
  <si>
    <t>2.1 도로시설물 조사/측량</t>
    <phoneticPr fontId="2" type="noConversion"/>
  </si>
  <si>
    <t>2.2 상수도 노출관로 조사</t>
    <phoneticPr fontId="2" type="noConversion"/>
  </si>
  <si>
    <t>2.3 상수도 관로 조사/탐사</t>
    <phoneticPr fontId="2" type="noConversion"/>
  </si>
  <si>
    <t>2.4 상수도 관로 조사</t>
    <phoneticPr fontId="2" type="noConversion"/>
  </si>
  <si>
    <t>2.5 하수도 노출관로 조사</t>
    <phoneticPr fontId="2" type="noConversion"/>
  </si>
  <si>
    <t>2.6 하수도 관로 조사/탐사</t>
    <phoneticPr fontId="2" type="noConversion"/>
  </si>
  <si>
    <t>2.7 하수도 관로조사</t>
    <phoneticPr fontId="3" type="noConversion"/>
  </si>
  <si>
    <t>3.1 도로 정위치편집</t>
    <phoneticPr fontId="3" type="noConversion"/>
  </si>
  <si>
    <t>3.2 상수도관로 정위치편집</t>
    <phoneticPr fontId="3" type="noConversion"/>
  </si>
  <si>
    <t>4.1 도로 구조화편집</t>
    <phoneticPr fontId="3" type="noConversion"/>
  </si>
  <si>
    <t>4.2 상수도관로 구조화편집</t>
    <phoneticPr fontId="3" type="noConversion"/>
  </si>
  <si>
    <t>4.3 하수도관로 구조화편집</t>
    <phoneticPr fontId="3" type="noConversion"/>
  </si>
  <si>
    <t>1-1. 2025년도 측량기술자 노임단가(한국공간정보산업협회 회원지원팀 2025.12.22)(통계승인377001호)</t>
    <phoneticPr fontId="3" type="noConversion"/>
  </si>
  <si>
    <t>2026년 상반기 공사부분 보통인부 노임단가</t>
    <phoneticPr fontId="36" type="noConversion"/>
  </si>
  <si>
    <t xml:space="preserve"> 1-2. 소프트웨어 기술자 노임단가 (한국소프트웨어산업협회공표, 통계승인 제375001호, 2026.01.01적용) </t>
    <phoneticPr fontId="3" type="noConversion"/>
  </si>
  <si>
    <t>2026-</t>
    <phoneticPr fontId="3" type="noConversion"/>
  </si>
  <si>
    <t xml:space="preserve"> 2026년 건설표준품셈 9-6-4 7.지하시설물도 작성 적용</t>
  </si>
  <si>
    <t xml:space="preserve"> 2026년 건설표준품셈 9-6-4 7.지하시설물도 작성 적용</t>
    <phoneticPr fontId="3" type="noConversion"/>
  </si>
  <si>
    <t xml:space="preserve"> 2026년 측량기술자 노임단가적용</t>
  </si>
  <si>
    <t xml:space="preserve"> 2026년 측량기술자 노임단가적용</t>
    <phoneticPr fontId="3" type="noConversion"/>
  </si>
  <si>
    <t>2024년</t>
  </si>
  <si>
    <t xml:space="preserve">2025년 </t>
  </si>
  <si>
    <t>2026년</t>
  </si>
  <si>
    <t>자료출처</t>
  </si>
  <si>
    <t>위치기준과</t>
  </si>
  <si>
    <t>복수견적등</t>
  </si>
  <si>
    <t>1등용(170mm*170mm*740mm)</t>
  </si>
  <si>
    <t>2등용(140mm*140mm*670mm)</t>
  </si>
  <si>
    <t>170mm*170mm*740mm</t>
  </si>
  <si>
    <t>통합기준점(반석,소형)</t>
  </si>
  <si>
    <t>동판(R80mm)</t>
  </si>
  <si>
    <t>안내판(표지판)</t>
  </si>
  <si>
    <t>350mm*250mm*5mm</t>
  </si>
  <si>
    <t>스마트공간정보과</t>
  </si>
  <si>
    <t>□ 기계비 및 관련 소프트웨어</t>
  </si>
  <si>
    <t>복수견적</t>
  </si>
  <si>
    <t>입·출력S/W</t>
  </si>
  <si>
    <t>지도제작용</t>
  </si>
  <si>
    <t>벡타편집S/W</t>
  </si>
  <si>
    <t>자동입력장치</t>
  </si>
  <si>
    <t>Scanner</t>
  </si>
  <si>
    <t>출력장치</t>
  </si>
  <si>
    <t>Plotter</t>
  </si>
  <si>
    <t>GPS</t>
  </si>
  <si>
    <t>2주파 5mm±1ppm·D 정밀도</t>
  </si>
  <si>
    <t>국토측량과</t>
  </si>
  <si>
    <t>레벨</t>
  </si>
  <si>
    <t>디지털 레벨</t>
  </si>
  <si>
    <t>컴퓨터</t>
  </si>
  <si>
    <t>모니터</t>
  </si>
  <si>
    <t>지하시설물탐사기(MPL-H11)</t>
  </si>
  <si>
    <t>지하시설물탐사용</t>
  </si>
  <si>
    <t>점이사기</t>
  </si>
  <si>
    <t>PGU4</t>
  </si>
  <si>
    <t>정밀도화기</t>
  </si>
  <si>
    <t>1급</t>
  </si>
  <si>
    <t>수동입력장치</t>
  </si>
  <si>
    <t>Digitizer</t>
  </si>
  <si>
    <t>2024년</t>
    <phoneticPr fontId="3" type="noConversion"/>
  </si>
  <si>
    <t xml:space="preserve">2025년 </t>
    <phoneticPr fontId="3" type="noConversion"/>
  </si>
  <si>
    <t>2026년</t>
    <phoneticPr fontId="3" type="noConversion"/>
  </si>
  <si>
    <t>디지털카메라</t>
    <phoneticPr fontId="3" type="noConversion"/>
  </si>
  <si>
    <t>지리정보과</t>
    <phoneticPr fontId="3" type="noConversion"/>
  </si>
  <si>
    <t>GPS/INS</t>
    <phoneticPr fontId="3" type="noConversion"/>
  </si>
  <si>
    <t>스마트공간정보과</t>
    <phoneticPr fontId="3" type="noConversion"/>
  </si>
  <si>
    <t>1일</t>
    <phoneticPr fontId="3" type="noConversion"/>
  </si>
  <si>
    <t>DEM제작소프트웨어</t>
    <phoneticPr fontId="3" type="noConversion"/>
  </si>
  <si>
    <t>2026년     월   일  설계</t>
    <phoneticPr fontId="40" type="noConversion"/>
  </si>
  <si>
    <t>2026년도</t>
    <phoneticPr fontId="3" type="noConversion"/>
  </si>
  <si>
    <t>3.3 하수도관로 정위치편집</t>
    <phoneticPr fontId="3" type="noConversion"/>
  </si>
  <si>
    <r>
      <t xml:space="preserve">km
</t>
    </r>
    <r>
      <rPr>
        <sz val="11"/>
        <color indexed="10"/>
        <rFont val="맑은 고딕"/>
        <family val="3"/>
        <charset val="129"/>
      </rPr>
      <t>조사/측량</t>
    </r>
    <phoneticPr fontId="32" type="noConversion"/>
  </si>
  <si>
    <r>
      <t xml:space="preserve">km(노출관로)
</t>
    </r>
    <r>
      <rPr>
        <sz val="9"/>
        <color indexed="10"/>
        <rFont val="맑은 고딕"/>
        <family val="3"/>
        <charset val="129"/>
      </rPr>
      <t>실측</t>
    </r>
    <phoneticPr fontId="32" type="noConversion"/>
  </si>
  <si>
    <r>
      <t xml:space="preserve">km(노출관로/압송관)
</t>
    </r>
    <r>
      <rPr>
        <sz val="9"/>
        <color indexed="10"/>
        <rFont val="맑은 고딕"/>
        <family val="3"/>
        <charset val="129"/>
      </rPr>
      <t>실측</t>
    </r>
    <phoneticPr fontId="32" type="noConversion"/>
  </si>
  <si>
    <r>
      <t xml:space="preserve">km(50mm이상)
</t>
    </r>
    <r>
      <rPr>
        <sz val="9"/>
        <color indexed="10"/>
        <rFont val="맑은 고딕"/>
        <family val="3"/>
        <charset val="129"/>
      </rPr>
      <t>조사/탐사</t>
    </r>
    <phoneticPr fontId="32" type="noConversion"/>
  </si>
  <si>
    <r>
      <t xml:space="preserve">km(200mm이상)
</t>
    </r>
    <r>
      <rPr>
        <sz val="9"/>
        <color indexed="10"/>
        <rFont val="맑은 고딕"/>
        <family val="3"/>
        <charset val="129"/>
      </rPr>
      <t>조사/탐사</t>
    </r>
    <phoneticPr fontId="32" type="noConversion"/>
  </si>
  <si>
    <r>
      <t xml:space="preserve">km(50mm이상)
</t>
    </r>
    <r>
      <rPr>
        <sz val="9"/>
        <color indexed="10"/>
        <rFont val="맑은 고딕"/>
        <family val="3"/>
        <charset val="129"/>
      </rPr>
      <t>조사</t>
    </r>
    <phoneticPr fontId="32" type="noConversion"/>
  </si>
  <si>
    <r>
      <t xml:space="preserve"> </t>
    </r>
    <r>
      <rPr>
        <b/>
        <sz val="20"/>
        <rFont val="맑은 고딕"/>
        <family val="3"/>
        <charset val="129"/>
      </rPr>
      <t>성과심사수수료 내역서</t>
    </r>
    <phoneticPr fontId="3" type="noConversion"/>
  </si>
  <si>
    <r>
      <t xml:space="preserve">       작  성  년  월  일                                   </t>
    </r>
    <r>
      <rPr>
        <sz val="12"/>
        <color indexed="10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2026년     월     일</t>
    </r>
    <phoneticPr fontId="3" type="noConversion"/>
  </si>
  <si>
    <r>
      <t>1단계 공제료</t>
    </r>
    <r>
      <rPr>
        <sz val="10"/>
        <rFont val="맑은 고딕"/>
        <family val="3"/>
        <charset val="129"/>
      </rPr>
      <t>(엔지니어링사업기간 또는 그 사업의 목적이 되는 시설물의 시공, 제작, 설치, 구축기간)</t>
    </r>
  </si>
  <si>
    <r>
      <t>2단계 공제료</t>
    </r>
    <r>
      <rPr>
        <sz val="10"/>
        <rFont val="맑은 고딕"/>
        <family val="3"/>
        <charset val="129"/>
      </rPr>
      <t>(1단계 이후 1년간)</t>
    </r>
  </si>
  <si>
    <r>
      <t xml:space="preserve">제 Ⅰ-1-1호표 기준점 측량(2급),1점당 - </t>
    </r>
    <r>
      <rPr>
        <b/>
        <sz val="11"/>
        <color indexed="10"/>
        <rFont val="맑은 고딕"/>
        <family val="3"/>
        <charset val="129"/>
      </rPr>
      <t>2026년 건설표준품셈 9-1-3 [2급 기준점 측량] 적용</t>
    </r>
    <phoneticPr fontId="3" type="noConversion"/>
  </si>
  <si>
    <r>
      <t xml:space="preserve">제 Ⅰ-1-2호표 기준점 측량(4급) - </t>
    </r>
    <r>
      <rPr>
        <b/>
        <sz val="11"/>
        <color indexed="10"/>
        <rFont val="맑은 고딕"/>
        <family val="3"/>
        <charset val="129"/>
      </rPr>
      <t>2026년 건설표준품셈 9-1-5 [4급 기준점 측량] 적용</t>
    </r>
    <phoneticPr fontId="3" type="noConversion"/>
  </si>
  <si>
    <r>
      <t xml:space="preserve">  1. 인  건  비</t>
    </r>
    <r>
      <rPr>
        <b/>
        <sz val="10"/>
        <rFont val="맑은 고딕"/>
        <family val="3"/>
        <charset val="129"/>
      </rPr>
      <t xml:space="preserve"> </t>
    </r>
    <phoneticPr fontId="35" type="noConversion"/>
  </si>
  <si>
    <r>
      <t xml:space="preserve">km(200mm이상)
</t>
    </r>
    <r>
      <rPr>
        <sz val="9"/>
        <color indexed="10"/>
        <rFont val="맑은 고딕"/>
        <family val="3"/>
        <charset val="129"/>
      </rPr>
      <t>조사</t>
    </r>
    <phoneticPr fontId="32" type="noConversion"/>
  </si>
  <si>
    <t>직선구간</t>
    <phoneticPr fontId="32" type="noConversion"/>
  </si>
  <si>
    <t>제주특별자치도 서귀포시 성산읍 일원</t>
    <phoneticPr fontId="3" type="noConversion"/>
  </si>
  <si>
    <t>- 시설물 데이터베이스 구축</t>
    <phoneticPr fontId="3" type="noConversion"/>
  </si>
  <si>
    <t>구 역 별  수 량 산 출</t>
    <phoneticPr fontId="3" type="noConversion"/>
  </si>
  <si>
    <t>차집관로</t>
    <phoneticPr fontId="3" type="noConversion"/>
  </si>
  <si>
    <t>압송관로</t>
    <phoneticPr fontId="3" type="noConversion"/>
  </si>
  <si>
    <t>우수관로</t>
    <phoneticPr fontId="3" type="noConversion"/>
  </si>
  <si>
    <t>분구명</t>
    <phoneticPr fontId="3" type="noConversion"/>
  </si>
  <si>
    <t>관경</t>
    <phoneticPr fontId="3" type="noConversion"/>
  </si>
  <si>
    <t>관종</t>
    <phoneticPr fontId="3" type="noConversion"/>
  </si>
  <si>
    <t>연장</t>
    <phoneticPr fontId="3" type="noConversion"/>
  </si>
  <si>
    <t>고강성PVC관</t>
  </si>
  <si>
    <t>수도용PE관</t>
  </si>
  <si>
    <t>GRP관</t>
  </si>
  <si>
    <t>이중보온관</t>
  </si>
  <si>
    <t>주철관</t>
  </si>
  <si>
    <t>비굴착 전체보수 제원표</t>
    <phoneticPr fontId="3" type="noConversion"/>
  </si>
  <si>
    <t>연번</t>
    <phoneticPr fontId="3" type="noConversion"/>
  </si>
  <si>
    <t>관로번호</t>
  </si>
  <si>
    <t>관종</t>
  </si>
  <si>
    <t>PE</t>
    <phoneticPr fontId="126" type="noConversion"/>
  </si>
  <si>
    <t>계</t>
    <phoneticPr fontId="126" type="noConversion"/>
  </si>
  <si>
    <t>VR</t>
    <phoneticPr fontId="126" type="noConversion"/>
  </si>
  <si>
    <r>
      <t xml:space="preserve">인원수
</t>
    </r>
    <r>
      <rPr>
        <b/>
        <sz val="11"/>
        <rFont val="맑은 고딕"/>
        <family val="3"/>
        <charset val="129"/>
      </rPr>
      <t>(인,일/km)</t>
    </r>
    <phoneticPr fontId="3" type="noConversion"/>
  </si>
  <si>
    <r>
      <t xml:space="preserve">인원수       </t>
    </r>
    <r>
      <rPr>
        <b/>
        <sz val="11"/>
        <rFont val="맑은 고딕"/>
        <family val="3"/>
        <charset val="129"/>
      </rPr>
      <t>(인,일/km)</t>
    </r>
    <phoneticPr fontId="3" type="noConversion"/>
  </si>
  <si>
    <t xml:space="preserve">            구분
 직종</t>
  </si>
  <si>
    <t xml:space="preserve">            구분
 직종</t>
    <phoneticPr fontId="3" type="noConversion"/>
  </si>
  <si>
    <t xml:space="preserve">  ● 심사량은 총수량의 2% 적용</t>
    <phoneticPr fontId="3" type="noConversion"/>
  </si>
  <si>
    <t xml:space="preserve">  ● 불탐구간(km)은 현지심사에서 제외</t>
    <phoneticPr fontId="3" type="noConversion"/>
  </si>
  <si>
    <t xml:space="preserve">  ● 심사량은 소수이하 네자리수에서 절상(m단위까지만)</t>
    <phoneticPr fontId="3" type="noConversion"/>
  </si>
  <si>
    <t xml:space="preserve">  ● 현지출장인원수가 1인 미만인 경우  1인으로 적용.</t>
    <phoneticPr fontId="3" type="noConversion"/>
  </si>
  <si>
    <r>
      <t>작업일수</t>
    </r>
    <r>
      <rPr>
        <b/>
        <sz val="11"/>
        <rFont val="맑은 고딕"/>
        <family val="3"/>
        <charset val="129"/>
      </rPr>
      <t>(인)</t>
    </r>
    <phoneticPr fontId="3" type="noConversion"/>
  </si>
  <si>
    <r>
      <t>왕복일수</t>
    </r>
    <r>
      <rPr>
        <b/>
        <sz val="11"/>
        <rFont val="맑은 고딕"/>
        <family val="3"/>
        <charset val="129"/>
      </rPr>
      <t>(인)</t>
    </r>
    <phoneticPr fontId="3" type="noConversion"/>
  </si>
  <si>
    <r>
      <t xml:space="preserve">소요일수
</t>
    </r>
    <r>
      <rPr>
        <b/>
        <sz val="11"/>
        <rFont val="맑은 고딕"/>
        <family val="3"/>
        <charset val="129"/>
      </rPr>
      <t>(작업+왕복)</t>
    </r>
    <phoneticPr fontId="3" type="noConversion"/>
  </si>
  <si>
    <t>식비
+일비
(정액)</t>
    <phoneticPr fontId="3" type="noConversion"/>
  </si>
  <si>
    <t>지하
시설물
측량</t>
    <phoneticPr fontId="3" type="noConversion"/>
  </si>
  <si>
    <t>도로
시설물
측량</t>
    <phoneticPr fontId="3" type="noConversion"/>
  </si>
  <si>
    <t>※ 기계비는「측량성과 심사수탁기관의 심사업무 및 지정절차 등에 관한 규정」 [별표10] 기기상각비 산정기준에 준용한다.</t>
    <phoneticPr fontId="3" type="noConversion"/>
  </si>
  <si>
    <t>성산하수처리구역 차집관로 정비공사(2공구) GIS DB구축 용역
설       계       예       산       서</t>
    <phoneticPr fontId="3" type="noConversion"/>
  </si>
  <si>
    <t>PE</t>
  </si>
  <si>
    <t>차집관(굴착) D150~D500 L=8.378km</t>
    <phoneticPr fontId="3" type="noConversion"/>
  </si>
  <si>
    <t>차집관(비굴착) D500 L=0.052km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</si>
</sst>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9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_-* #,##0.00_-;\-* #,##0.00_-;_-* &quot;-&quot;_-;_-@_-"/>
    <numFmt numFmtId="178" formatCode="_-* #,##0.000_-;\-* #,##0.000_-;_-* &quot;-&quot;_-;_-@_-"/>
    <numFmt numFmtId="179" formatCode="0.0"/>
    <numFmt numFmtId="180" formatCode="#,##0.0"/>
    <numFmt numFmtId="181" formatCode="&quot;₩&quot;#,##0;&quot;₩&quot;\-#,##0"/>
    <numFmt numFmtId="182" formatCode="&quot;₩&quot;#,##0;[Red]&quot;₩&quot;\-#,##0"/>
    <numFmt numFmtId="183" formatCode="&quot;₩&quot;#,##0.00;&quot;₩&quot;\-#,##0.00"/>
    <numFmt numFmtId="184" formatCode="0.00000%"/>
    <numFmt numFmtId="185" formatCode="0.00000"/>
    <numFmt numFmtId="186" formatCode="#,##0_ "/>
    <numFmt numFmtId="187" formatCode="#,##0.00000"/>
    <numFmt numFmtId="188" formatCode="#,##0_);[Red]\(#,##0\)"/>
    <numFmt numFmtId="189" formatCode="0.00_ "/>
    <numFmt numFmtId="190" formatCode="0.00_);[Red]\(0.00\)"/>
    <numFmt numFmtId="191" formatCode="0.00000000"/>
    <numFmt numFmtId="192" formatCode="0.0%;[Red]&quot;△&quot;0.0%"/>
    <numFmt numFmtId="193" formatCode="_-* #,##0&quot;₩&quot;\ _D_M_-;&quot;₩&quot;\-* #,##0&quot;₩&quot;\ _D_M_-;_-* &quot;-&quot;&quot;₩&quot;\ _D_M_-;_-@_-"/>
    <numFmt numFmtId="194" formatCode="* #,##0.0"/>
    <numFmt numFmtId="195" formatCode="_ * #,##0_ ;_ * &quot;₩&quot;\-#,##0_ ;_ * &quot;-&quot;??_ ;_ @_ "/>
    <numFmt numFmtId="196" formatCode="###,###,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0.000_);[Red]\(0.000\)"/>
    <numFmt numFmtId="201" formatCode="0_);[Red]\(0\)"/>
    <numFmt numFmtId="202" formatCode="_-* #,##0_-;\-* #,##0_-;_-* &quot;-&quot;??_-;_-@_-"/>
    <numFmt numFmtId="203" formatCode="#,##0;[Red]#,##0"/>
    <numFmt numFmtId="204" formatCode="_-* #,##0.0000_-;\-* #,##0.0000_-;_-* &quot;-&quot;??_-;_-@_-"/>
    <numFmt numFmtId="205" formatCode="_-* #,##0.0000_-;\-* #,##0.0000_-;_-* &quot;-&quot;????_-;_-@_-"/>
    <numFmt numFmtId="206" formatCode="_-* #,##0.00_-;\-* #,##0.00_-;_-* &quot;-&quot;????_-;_-@_-"/>
    <numFmt numFmtId="207" formatCode="0.000000%"/>
    <numFmt numFmtId="208" formatCode="0.000&quot;  &quot;"/>
    <numFmt numFmtId="209" formatCode="_ &quot;₩&quot;* #,##0_ ;_ &quot;₩&quot;* &quot;₩&quot;&quot;₩&quot;\-#,##0_ ;_ &quot;₩&quot;* &quot;-&quot;_ ;_ @_ "/>
    <numFmt numFmtId="210" formatCode="_ * #,##0.00_ ;_ * \-#,##0.00_ ;_ * &quot;-&quot;??_ ;_ @_ "/>
    <numFmt numFmtId="211" formatCode="#,##0.00_ "/>
    <numFmt numFmtId="212" formatCode="#,##0.00&quot;인&quot;"/>
    <numFmt numFmtId="213" formatCode="#,###.00&quot;인&quot;"/>
    <numFmt numFmtId="214" formatCode="#,##0.00&quot;일&quot;"/>
    <numFmt numFmtId="215" formatCode="&quot;₩&quot;#,##0.00;[Red]&quot;₩&quot;\-#,##0.00"/>
    <numFmt numFmtId="216" formatCode="_-&quot;$&quot;* #,##0_-;\-&quot;$&quot;* #,##0_-;_-&quot;$&quot;* &quot;-&quot;_-;_-@_-"/>
    <numFmt numFmtId="217" formatCode="0.0000_ "/>
    <numFmt numFmtId="218" formatCode="0_ "/>
    <numFmt numFmtId="219" formatCode="_ * #,##0_ ;_ * \-#,##0_ ;_ * &quot;-&quot;_ ;_ @_ "/>
    <numFmt numFmtId="220" formatCode="#,##0.00_);[Red]\(#,##0.00\)"/>
    <numFmt numFmtId="221" formatCode="0.0_);[Red]\(0.0\)"/>
    <numFmt numFmtId="222" formatCode="_ * #,##0_ ;_ * &quot;₩&quot;&quot;₩&quot;&quot;₩&quot;\-#,##0_ ;_ * &quot;-&quot;_ ;_ @_ "/>
    <numFmt numFmtId="223" formatCode="&quot;₩&quot;#,##0.00\ ;\(&quot;₩&quot;#,##0.00\)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.000_ "/>
    <numFmt numFmtId="227" formatCode="0.0%"/>
    <numFmt numFmtId="228" formatCode="#,##0.0;[Red]#,##0.0"/>
    <numFmt numFmtId="229" formatCode="0.0;[Red]0.0"/>
    <numFmt numFmtId="230" formatCode="0.000_ "/>
    <numFmt numFmtId="231" formatCode="#,###.000\ &quot;M&quot;"/>
    <numFmt numFmtId="232" formatCode="yy&quot;₩&quot;/mm&quot;₩&quot;/dd"/>
    <numFmt numFmtId="23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4" formatCode="&quot;₩&quot;\!\$#,##0_);[Red]&quot;₩&quot;\!\(&quot;₩&quot;\!\$#,##0&quot;₩&quot;\!\)"/>
    <numFmt numFmtId="235" formatCode="[Blue]\+0%;[Red]\-0%;0%"/>
    <numFmt numFmtId="236" formatCode="&quot;(&quot;###.00&quot;)&quot;"/>
    <numFmt numFmtId="237" formatCode="[Blue]\+#,##0\ ;[Red]\-#,##0\ ;#,##0\ "/>
    <numFmt numFmtId="238" formatCode="#,##0_ ;[Red]&quot;△&quot;#,##0\ "/>
    <numFmt numFmtId="239" formatCode="#,##0;&quot;-&quot;#,##0"/>
    <numFmt numFmtId="240" formatCode="00&quot;K&quot;000"/>
    <numFmt numFmtId="241" formatCode="00&quot;K&quot;000.0########"/>
    <numFmt numFmtId="242" formatCode="&quot;$&quot;#,##0.00_);[Red]\(&quot;$&quot;#,##0.00\)"/>
    <numFmt numFmtId="243" formatCode="_ &quot;₩&quot;* #,##0.00_ ;_ &quot;₩&quot;* &quot;₩&quot;&quot;₩&quot;&quot;₩&quot;&quot;₩&quot;\-#,##0.00_ ;_ &quot;₩&quot;* &quot;-&quot;??_ ;_ @_ "/>
    <numFmt numFmtId="244" formatCode="&quot;$&quot;#,##0.00;;"/>
    <numFmt numFmtId="245" formatCode="0\ &quot;EA&quot;"/>
    <numFmt numFmtId="246" formatCode="_-[$€-2]* #,##0.00_-;\-[$€-2]* #,##0.00_-;_-[$€-2]* &quot;-&quot;??_-"/>
    <numFmt numFmtId="247" formatCode="_ * #,##0_ ;_ * &quot;₩&quot;&quot;₩&quot;&quot;₩&quot;&quot;₩&quot;&quot;₩&quot;\-#,##0_ ;_ * &quot;-&quot;_ ;_ @_ "/>
    <numFmt numFmtId="248" formatCode="_(&quot;$&quot;* #,##0.0_);_(&quot;$&quot;* \(#,##0.0\);_(&quot;$&quot;* &quot;-&quot;??_);_(@_)"/>
    <numFmt numFmtId="249" formatCode="&quot;Fr.&quot;\ #,##0;[Red]&quot;Fr.&quot;\ \-#,##0"/>
    <numFmt numFmtId="250" formatCode="&quot;Fr.&quot;\ #,##0.00;[Red]&quot;Fr.&quot;\ \-#,##0.00"/>
    <numFmt numFmtId="251" formatCode="0.000"/>
    <numFmt numFmtId="252" formatCode="&quot;$&quot;#,##0.00"/>
    <numFmt numFmtId="253" formatCode="_*\ ??_-"/>
    <numFmt numFmtId="254" formatCode="_(&quot;$&quot;* #,##0_);_(&quot;$&quot;* \(#,##0\);_(&quot;$&quot;* &quot;-&quot;??_);_(@_)"/>
    <numFmt numFmtId="255" formatCode="0\ &quot;t&quot;"/>
    <numFmt numFmtId="256" formatCode="#,##0&quot; &quot;"/>
    <numFmt numFmtId="257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58" formatCode="@&quot; LINE&quot;"/>
    <numFmt numFmtId="259" formatCode="#."/>
    <numFmt numFmtId="260" formatCode="0.00%;[Red]&quot;△&quot;0.00%"/>
    <numFmt numFmtId="261" formatCode="0.0%;[Red]\-0.0%"/>
    <numFmt numFmtId="262" formatCode="0.00%;[Red]\-0.00%"/>
    <numFmt numFmtId="263" formatCode="#,##0;[Red]&quot;-&quot;#,##0"/>
    <numFmt numFmtId="264" formatCode="&quot;  &quot;@"/>
    <numFmt numFmtId="265" formatCode="0.00\ &quot;)&quot;"/>
    <numFmt numFmtId="266" formatCode="0.00\ &quot;)]&quot;"/>
    <numFmt numFmtId="267" formatCode="&quot;₩&quot;#,##0.00;\!\-&quot;₩&quot;#,##0.00"/>
    <numFmt numFmtId="268" formatCode="&quot;₩&quot;#,##0.00;&quot;₩&quot;\!\!\-&quot;₩&quot;#,##0.00"/>
    <numFmt numFmtId="269" formatCode="0.00_);[Red]&quot;₩&quot;\!\(0.00&quot;₩&quot;\!\)"/>
    <numFmt numFmtId="270" formatCode="\_x0000_;;"/>
    <numFmt numFmtId="271" formatCode="0.000\ &quot;²&quot;"/>
    <numFmt numFmtId="272" formatCode="&quot;(&quot;\ 0.00"/>
    <numFmt numFmtId="273" formatCode="&quot;[(&quot;\ 0.00"/>
    <numFmt numFmtId="274" formatCode="#,##0.0#####\ ;[Red]\-#,##0.0#####\ "/>
    <numFmt numFmtId="275" formatCode="_ * #,##0_ ;_ * &quot;₩&quot;\!\-#,##0_ ;_ * &quot;-&quot;_ ;_ @_ "/>
    <numFmt numFmtId="276" formatCode="_ * #,##0_ ;_ * &quot;₩&quot;&quot;₩&quot;&quot;₩&quot;&quot;₩&quot;\-#,##0_ ;_ * &quot;-&quot;_ ;_ @_ "/>
    <numFmt numFmtId="277" formatCode="#,##0.#####\ ;[Red]\-#,##0.#####\ "/>
    <numFmt numFmtId="278" formatCode="#,##0\ ;[Red]\-#,##0\ "/>
    <numFmt numFmtId="279" formatCode="&quot;금 &quot;#,#00"/>
    <numFmt numFmtId="280" formatCode="_(* #,##0.0_);_(* \(#,##0.0\);_(* &quot;-&quot;??_);_(@_)"/>
    <numFmt numFmtId="281" formatCode="_(* #,##0_);_(* \(#,##0\);_(* &quot;-&quot;_);_(@_)"/>
    <numFmt numFmtId="282" formatCode="0.000%"/>
    <numFmt numFmtId="283" formatCode="&quot;(&quot;#,##0"/>
    <numFmt numFmtId="284" formatCode="#,###&quot;)&quot;"/>
    <numFmt numFmtId="285" formatCode="&quot;일&quot;&quot;위&quot;#&quot;호&quot;&quot;표&quot;"/>
    <numFmt numFmtId="286" formatCode="&quot;D&quot;0"/>
    <numFmt numFmtId="287" formatCode="#,##0.0_ "/>
    <numFmt numFmtId="288" formatCode="0.000&quot;km&quot;"/>
  </numFmts>
  <fonts count="17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0"/>
      <name val="명조"/>
      <family val="3"/>
      <charset val="129"/>
    </font>
    <font>
      <sz val="12"/>
      <name val="Times New Roman"/>
      <family val="1"/>
    </font>
    <font>
      <sz val="11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b/>
      <sz val="12"/>
      <name val="바탕체"/>
      <family val="1"/>
      <charset val="129"/>
    </font>
    <font>
      <sz val="1"/>
      <color indexed="8"/>
      <name val="Courier"/>
      <family val="3"/>
    </font>
    <font>
      <sz val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0"/>
      <color indexed="8"/>
      <name val="MS Sans Serif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8"/>
      <name val="바탕"/>
      <family val="1"/>
      <charset val="129"/>
    </font>
    <font>
      <sz val="10"/>
      <name val="굴림체"/>
      <family val="3"/>
      <charset val="129"/>
    </font>
    <font>
      <b/>
      <sz val="11"/>
      <name val="돋움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宋体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u/>
      <sz val="10"/>
      <color indexed="14"/>
      <name val="MS Sans Serif"/>
      <family val="2"/>
    </font>
    <font>
      <sz val="10"/>
      <color indexed="12"/>
      <name val="굴림체"/>
      <family val="3"/>
      <charset val="129"/>
    </font>
    <font>
      <sz val="9"/>
      <name val="돋움"/>
      <family val="3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20"/>
      <name val="돋움체"/>
      <family val="3"/>
      <charset val="129"/>
    </font>
    <font>
      <sz val="11"/>
      <name val="바탕체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¸íÁ¶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sz val="8"/>
      <name val="¹UAAA¼"/>
      <family val="1"/>
      <charset val="129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0"/>
      <name val="바탕체"/>
      <family val="1"/>
      <charset val="129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b/>
      <sz val="10"/>
      <name val="Arial"/>
      <family val="2"/>
    </font>
    <font>
      <sz val="9"/>
      <name val="돋움체"/>
      <family val="3"/>
      <charset val="129"/>
    </font>
    <font>
      <sz val="12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11"/>
      <name val="돋움체"/>
      <family val="3"/>
      <charset val="129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돋움"/>
      <family val="3"/>
      <charset val="129"/>
    </font>
    <font>
      <sz val="1"/>
      <color indexed="0"/>
      <name val="Courier"/>
      <family val="3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b/>
      <sz val="12"/>
      <color indexed="16"/>
      <name val="굴림체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궁서(English)"/>
      <family val="3"/>
      <charset val="129"/>
    </font>
    <font>
      <sz val="12"/>
      <name val="휴먼옛체"/>
      <family val="1"/>
      <charset val="129"/>
    </font>
    <font>
      <b/>
      <u/>
      <sz val="14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81"/>
      <name val="맑은 고딕"/>
      <family val="3"/>
      <charset val="129"/>
    </font>
    <font>
      <sz val="10"/>
      <color indexed="81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6"/>
      <color indexed="1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sz val="5"/>
      <name val="맑은 고딕"/>
      <family val="3"/>
      <charset val="129"/>
      <scheme val="major"/>
    </font>
    <font>
      <b/>
      <sz val="12"/>
      <color indexed="10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sz val="20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9"/>
      <color indexed="30"/>
      <name val="맑은 고딕"/>
      <family val="3"/>
      <charset val="129"/>
      <scheme val="major"/>
    </font>
    <font>
      <sz val="10"/>
      <color indexed="3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4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2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dotted">
        <color indexed="8"/>
      </right>
      <top style="thin">
        <color indexed="8"/>
      </top>
      <bottom style="thin">
        <color indexed="8"/>
      </bottom>
      <diagonal/>
    </border>
    <border>
      <left/>
      <right style="dotted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tted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9">
    <xf numFmtId="0" fontId="0" fillId="0" borderId="0">
      <alignment vertical="center"/>
    </xf>
    <xf numFmtId="231" fontId="51" fillId="0" borderId="0" applyFont="0" applyFill="0" applyBorder="0" applyAlignment="0" applyProtection="0">
      <alignment horizontal="center" vertical="center"/>
    </xf>
    <xf numFmtId="3" fontId="52" fillId="0" borderId="1"/>
    <xf numFmtId="24" fontId="12" fillId="0" borderId="0" applyFont="0" applyFill="0" applyBorder="0" applyAlignment="0" applyProtection="0"/>
    <xf numFmtId="232" fontId="2" fillId="0" borderId="0" applyNumberFormat="0" applyFont="0" applyFill="0" applyBorder="0" applyAlignment="0" applyProtection="0"/>
    <xf numFmtId="233" fontId="12" fillId="0" borderId="0" applyNumberFormat="0" applyFont="0" applyFill="0" applyBorder="0" applyAlignment="0" applyProtection="0"/>
    <xf numFmtId="232" fontId="2" fillId="0" borderId="0" applyNumberFormat="0" applyFont="0" applyFill="0" applyBorder="0" applyAlignment="0" applyProtection="0"/>
    <xf numFmtId="233" fontId="12" fillId="0" borderId="0" applyNumberFormat="0" applyFont="0" applyFill="0" applyBorder="0" applyAlignment="0" applyProtection="0"/>
    <xf numFmtId="234" fontId="12" fillId="0" borderId="0" applyFont="0" applyFill="0" applyBorder="0" applyAlignment="0" applyProtection="0"/>
    <xf numFmtId="235" fontId="51" fillId="0" borderId="0" applyFont="0" applyFill="0" applyBorder="0" applyAlignment="0" applyProtection="0">
      <alignment vertical="center"/>
    </xf>
    <xf numFmtId="236" fontId="51" fillId="0" borderId="0" applyFont="0" applyFill="0" applyBorder="0" applyAlignment="0" applyProtection="0">
      <alignment vertical="center"/>
    </xf>
    <xf numFmtId="38" fontId="5" fillId="0" borderId="2">
      <alignment horizontal="right"/>
    </xf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7" fillId="0" borderId="0"/>
    <xf numFmtId="0" fontId="4" fillId="0" borderId="0"/>
    <xf numFmtId="0" fontId="37" fillId="0" borderId="0" applyFont="0" applyFill="0" applyBorder="0" applyAlignment="0" applyProtection="0"/>
    <xf numFmtId="0" fontId="7" fillId="0" borderId="0"/>
    <xf numFmtId="0" fontId="5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37" fillId="0" borderId="0" applyFont="0" applyFill="0" applyBorder="0" applyAlignment="0" applyProtection="0"/>
    <xf numFmtId="0" fontId="2" fillId="0" borderId="0"/>
    <xf numFmtId="0" fontId="37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5" fillId="0" borderId="0"/>
    <xf numFmtId="0" fontId="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 applyFont="0" applyFill="0" applyBorder="0" applyAlignment="0" applyProtection="0"/>
    <xf numFmtId="0" fontId="7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3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/>
    <xf numFmtId="0" fontId="7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7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 applyFont="0" applyFill="0" applyBorder="0" applyAlignment="0" applyProtection="0"/>
    <xf numFmtId="0" fontId="4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2" fillId="0" borderId="0"/>
    <xf numFmtId="0" fontId="7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2" fillId="0" borderId="0"/>
    <xf numFmtId="0" fontId="7" fillId="0" borderId="0"/>
    <xf numFmtId="0" fontId="4" fillId="0" borderId="0"/>
    <xf numFmtId="0" fontId="2" fillId="0" borderId="0"/>
    <xf numFmtId="0" fontId="37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7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237" fontId="51" fillId="0" borderId="0" applyFont="0" applyFill="0" applyBorder="0" applyAlignment="0" applyProtection="0">
      <alignment vertical="center"/>
    </xf>
    <xf numFmtId="9" fontId="7" fillId="2" borderId="0"/>
    <xf numFmtId="0" fontId="53" fillId="0" borderId="0">
      <alignment horizontal="centerContinuous"/>
    </xf>
    <xf numFmtId="198" fontId="51" fillId="0" borderId="0">
      <alignment vertical="center"/>
    </xf>
    <xf numFmtId="238" fontId="51" fillId="0" borderId="0" applyFont="0" applyFill="0" applyBorder="0" applyAlignment="0" applyProtection="0">
      <alignment vertical="center"/>
    </xf>
    <xf numFmtId="219" fontId="54" fillId="0" borderId="1">
      <alignment vertical="center"/>
    </xf>
    <xf numFmtId="3" fontId="52" fillId="0" borderId="1"/>
    <xf numFmtId="3" fontId="52" fillId="0" borderId="1"/>
    <xf numFmtId="239" fontId="5" fillId="0" borderId="0">
      <alignment vertical="center"/>
    </xf>
    <xf numFmtId="240" fontId="51" fillId="0" borderId="0" applyFont="0" applyFill="0" applyBorder="0" applyProtection="0">
      <alignment vertical="center"/>
    </xf>
    <xf numFmtId="241" fontId="51" fillId="0" borderId="0" applyFont="0" applyFill="0" applyBorder="0" applyProtection="0">
      <alignment vertical="center"/>
    </xf>
    <xf numFmtId="0" fontId="55" fillId="0" borderId="3"/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3" fontId="56" fillId="0" borderId="4">
      <alignment horizontal="right" vertical="center"/>
    </xf>
    <xf numFmtId="186" fontId="35" fillId="0" borderId="0" applyNumberFormat="0">
      <alignment vertical="center"/>
    </xf>
    <xf numFmtId="203" fontId="35" fillId="0" borderId="0" applyNumberFormat="0">
      <alignment vertical="center"/>
    </xf>
    <xf numFmtId="0" fontId="2" fillId="0" borderId="0"/>
    <xf numFmtId="219" fontId="15" fillId="0" borderId="0" applyFont="0" applyFill="0" applyBorder="0" applyAlignment="0" applyProtection="0"/>
    <xf numFmtId="2" fontId="56" fillId="0" borderId="4">
      <alignment horizontal="right" vertical="center"/>
    </xf>
    <xf numFmtId="0" fontId="5" fillId="0" borderId="5">
      <alignment horizont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2" fontId="56" fillId="0" borderId="4">
      <alignment horizontal="right"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1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1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96" fillId="17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9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96" fillId="20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215" fontId="57" fillId="0" borderId="0" applyFont="0" applyFill="0" applyBorder="0" applyAlignment="0" applyProtection="0"/>
    <xf numFmtId="224" fontId="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57" fillId="0" borderId="0" applyFont="0" applyFill="0" applyBorder="0" applyAlignment="0" applyProtection="0"/>
    <xf numFmtId="225" fontId="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" fillId="0" borderId="0"/>
    <xf numFmtId="0" fontId="59" fillId="0" borderId="0" applyFont="0" applyFill="0" applyBorder="0" applyAlignment="0" applyProtection="0"/>
    <xf numFmtId="38" fontId="57" fillId="0" borderId="0" applyFont="0" applyFill="0" applyBorder="0" applyAlignment="0" applyProtection="0"/>
    <xf numFmtId="219" fontId="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" fillId="0" borderId="0" applyFont="0" applyFill="0" applyBorder="0" applyAlignment="0" applyProtection="0"/>
    <xf numFmtId="40" fontId="57" fillId="0" borderId="0" applyFont="0" applyFill="0" applyBorder="0" applyAlignment="0" applyProtection="0"/>
    <xf numFmtId="210" fontId="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7" fillId="21" borderId="0" applyBorder="0" applyAlignment="0" applyProtection="0"/>
    <xf numFmtId="0" fontId="99" fillId="4" borderId="0" applyNumberFormat="0" applyBorder="0" applyAlignment="0" applyProtection="0">
      <alignment vertical="center"/>
    </xf>
    <xf numFmtId="49" fontId="60" fillId="22" borderId="0" applyBorder="0">
      <alignment horizontal="right"/>
    </xf>
    <xf numFmtId="0" fontId="47" fillId="0" borderId="0"/>
    <xf numFmtId="0" fontId="61" fillId="0" borderId="0"/>
    <xf numFmtId="0" fontId="58" fillId="0" borderId="0"/>
    <xf numFmtId="0" fontId="13" fillId="0" borderId="0"/>
    <xf numFmtId="0" fontId="58" fillId="0" borderId="0"/>
    <xf numFmtId="0" fontId="47" fillId="0" borderId="0"/>
    <xf numFmtId="0" fontId="12" fillId="0" borderId="0"/>
    <xf numFmtId="192" fontId="2" fillId="0" borderId="0" applyFill="0" applyBorder="0" applyAlignment="0"/>
    <xf numFmtId="193" fontId="2" fillId="0" borderId="0" applyFill="0" applyBorder="0" applyAlignment="0"/>
    <xf numFmtId="194" fontId="2" fillId="0" borderId="0" applyFill="0" applyBorder="0" applyAlignment="0"/>
    <xf numFmtId="187" fontId="2" fillId="0" borderId="0" applyFill="0" applyBorder="0" applyAlignment="0"/>
    <xf numFmtId="195" fontId="2" fillId="0" borderId="0" applyFill="0" applyBorder="0" applyAlignment="0"/>
    <xf numFmtId="192" fontId="2" fillId="0" borderId="0" applyFill="0" applyBorder="0" applyAlignment="0"/>
    <xf numFmtId="191" fontId="2" fillId="0" borderId="0" applyFill="0" applyBorder="0" applyAlignment="0"/>
    <xf numFmtId="193" fontId="2" fillId="0" borderId="0" applyFill="0" applyBorder="0" applyAlignment="0"/>
    <xf numFmtId="0" fontId="98" fillId="23" borderId="6" applyNumberFormat="0" applyAlignment="0" applyProtection="0">
      <alignment vertical="center"/>
    </xf>
    <xf numFmtId="0" fontId="14" fillId="0" borderId="0"/>
    <xf numFmtId="0" fontId="102" fillId="24" borderId="7" applyNumberFormat="0" applyAlignment="0" applyProtection="0">
      <alignment vertical="center"/>
    </xf>
    <xf numFmtId="0" fontId="60" fillId="25" borderId="1">
      <alignment horizontal="center"/>
    </xf>
    <xf numFmtId="0" fontId="62" fillId="26" borderId="8" applyNumberFormat="0" applyBorder="0" applyAlignment="0">
      <alignment horizontal="left" wrapText="1"/>
    </xf>
    <xf numFmtId="219" fontId="15" fillId="0" borderId="0" applyFont="0" applyFill="0" applyBorder="0" applyAlignment="0" applyProtection="0"/>
    <xf numFmtId="4" fontId="16" fillId="0" borderId="0">
      <protection locked="0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192" fontId="2" fillId="0" borderId="0" applyFont="0" applyFill="0" applyBorder="0" applyAlignment="0" applyProtection="0"/>
    <xf numFmtId="208" fontId="5" fillId="0" borderId="0"/>
    <xf numFmtId="280" fontId="2" fillId="0" borderId="0"/>
    <xf numFmtId="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222" fontId="34" fillId="0" borderId="0" applyFont="0" applyFill="0" applyBorder="0" applyAlignment="0" applyProtection="0"/>
    <xf numFmtId="0" fontId="63" fillId="22" borderId="0"/>
    <xf numFmtId="0" fontId="64" fillId="22" borderId="0" applyNumberFormat="0" applyFill="0" applyBorder="0"/>
    <xf numFmtId="0" fontId="65" fillId="22" borderId="0" applyNumberFormat="0" applyFill="0" applyBorder="0"/>
    <xf numFmtId="0" fontId="66" fillId="22" borderId="0" applyNumberFormat="0" applyFill="0" applyBorder="0"/>
    <xf numFmtId="0" fontId="18" fillId="0" borderId="0" applyNumberFormat="0" applyAlignment="0">
      <alignment horizontal="left"/>
    </xf>
    <xf numFmtId="0" fontId="67" fillId="25" borderId="9" applyFont="0" applyBorder="0">
      <alignment horizontal="centerContinuous" vertical="center"/>
    </xf>
    <xf numFmtId="242" fontId="21" fillId="22" borderId="10" applyBorder="0"/>
    <xf numFmtId="0" fontId="5" fillId="0" borderId="0" applyFont="0" applyFill="0" applyBorder="0" applyAlignment="0" applyProtection="0"/>
    <xf numFmtId="0" fontId="37" fillId="0" borderId="0" applyFont="0" applyFill="0" applyBorder="0" applyAlignment="0" applyProtection="0"/>
    <xf numFmtId="185" fontId="2" fillId="0" borderId="0">
      <protection locked="0"/>
    </xf>
    <xf numFmtId="0" fontId="17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3" fontId="2" fillId="0" borderId="0"/>
    <xf numFmtId="0" fontId="7" fillId="0" borderId="0" applyFont="0" applyFill="0" applyBorder="0" applyAlignment="0" applyProtection="0"/>
    <xf numFmtId="21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/>
    <xf numFmtId="0" fontId="7" fillId="0" borderId="0"/>
    <xf numFmtId="183" fontId="2" fillId="0" borderId="0">
      <protection locked="0"/>
    </xf>
    <xf numFmtId="14" fontId="19" fillId="0" borderId="0" applyFill="0" applyBorder="0" applyAlignment="0"/>
    <xf numFmtId="183" fontId="2" fillId="0" borderId="0">
      <protection locked="0"/>
    </xf>
    <xf numFmtId="0" fontId="7" fillId="27" borderId="11" applyBorder="0"/>
    <xf numFmtId="244" fontId="7" fillId="27" borderId="12" applyBorder="0">
      <alignment horizontal="center"/>
    </xf>
    <xf numFmtId="209" fontId="5" fillId="0" borderId="0"/>
    <xf numFmtId="232" fontId="2" fillId="0" borderId="0"/>
    <xf numFmtId="245" fontId="63" fillId="0" borderId="0" applyFill="0" applyBorder="0">
      <alignment horizontal="centerContinuous"/>
    </xf>
    <xf numFmtId="192" fontId="2" fillId="0" borderId="0" applyFill="0" applyBorder="0" applyAlignment="0"/>
    <xf numFmtId="193" fontId="2" fillId="0" borderId="0" applyFill="0" applyBorder="0" applyAlignment="0"/>
    <xf numFmtId="192" fontId="2" fillId="0" borderId="0" applyFill="0" applyBorder="0" applyAlignment="0"/>
    <xf numFmtId="191" fontId="2" fillId="0" borderId="0" applyFill="0" applyBorder="0" applyAlignment="0"/>
    <xf numFmtId="193" fontId="2" fillId="0" borderId="0" applyFill="0" applyBorder="0" applyAlignment="0"/>
    <xf numFmtId="0" fontId="20" fillId="0" borderId="0" applyNumberFormat="0" applyAlignment="0">
      <alignment horizontal="left"/>
    </xf>
    <xf numFmtId="246" fontId="2" fillId="0" borderId="0" applyFont="0" applyFill="0" applyBorder="0" applyAlignment="0" applyProtection="0"/>
    <xf numFmtId="0" fontId="101" fillId="0" borderId="0" applyNumberFormat="0" applyFill="0" applyBorder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1" fillId="22" borderId="0"/>
    <xf numFmtId="184" fontId="2" fillId="0" borderId="0">
      <protection locked="0"/>
    </xf>
    <xf numFmtId="0" fontId="48" fillId="0" borderId="0" applyNumberFormat="0" applyFill="0" applyBorder="0" applyAlignment="0" applyProtection="0"/>
    <xf numFmtId="247" fontId="5" fillId="0" borderId="0"/>
    <xf numFmtId="0" fontId="110" fillId="5" borderId="0" applyNumberFormat="0" applyBorder="0" applyAlignment="0" applyProtection="0">
      <alignment vertical="center"/>
    </xf>
    <xf numFmtId="38" fontId="21" fillId="22" borderId="0" applyNumberFormat="0" applyBorder="0" applyAlignment="0" applyProtection="0"/>
    <xf numFmtId="3" fontId="68" fillId="0" borderId="13">
      <alignment horizontal="right" vertical="center"/>
    </xf>
    <xf numFmtId="4" fontId="68" fillId="0" borderId="13">
      <alignment horizontal="right" vertical="center"/>
    </xf>
    <xf numFmtId="0" fontId="22" fillId="0" borderId="0">
      <alignment horizontal="left"/>
    </xf>
    <xf numFmtId="0" fontId="23" fillId="0" borderId="14" applyNumberFormat="0" applyAlignment="0" applyProtection="0">
      <alignment horizontal="left" vertical="center"/>
    </xf>
    <xf numFmtId="0" fontId="23" fillId="0" borderId="15">
      <alignment horizontal="left" vertical="center"/>
    </xf>
    <xf numFmtId="0" fontId="69" fillId="28" borderId="16" applyBorder="0" applyAlignment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70" fillId="22" borderId="0" applyNumberFormat="0" applyFill="0" applyBorder="0"/>
    <xf numFmtId="0" fontId="109" fillId="0" borderId="17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182" fontId="2" fillId="0" borderId="0">
      <protection locked="0"/>
    </xf>
    <xf numFmtId="182" fontId="2" fillId="0" borderId="0">
      <protection locked="0"/>
    </xf>
    <xf numFmtId="12" fontId="7" fillId="21" borderId="18" applyNumberFormat="0" applyBorder="0" applyAlignment="0" applyProtection="0">
      <alignment horizontal="center"/>
    </xf>
    <xf numFmtId="0" fontId="7" fillId="29" borderId="19"/>
    <xf numFmtId="0" fontId="7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7" fillId="30" borderId="20" applyBorder="0">
      <protection locked="0"/>
    </xf>
    <xf numFmtId="10" fontId="21" fillId="27" borderId="1" applyNumberFormat="0" applyBorder="0" applyAlignment="0" applyProtection="0"/>
    <xf numFmtId="0" fontId="105" fillId="8" borderId="6" applyNumberFormat="0" applyAlignment="0" applyProtection="0">
      <alignment vertical="center"/>
    </xf>
    <xf numFmtId="0" fontId="105" fillId="8" borderId="6" applyNumberFormat="0" applyAlignment="0" applyProtection="0">
      <alignment vertical="center"/>
    </xf>
    <xf numFmtId="244" fontId="7" fillId="30" borderId="21" applyBorder="0">
      <alignment horizontal="center"/>
      <protection locked="0"/>
    </xf>
    <xf numFmtId="12" fontId="7" fillId="30" borderId="21" applyBorder="0">
      <alignment horizontal="center"/>
      <protection locked="0"/>
    </xf>
    <xf numFmtId="0" fontId="72" fillId="30" borderId="22">
      <alignment horizontal="center" vertical="center"/>
      <protection locked="0"/>
    </xf>
    <xf numFmtId="242" fontId="21" fillId="27" borderId="0" applyBorder="0">
      <protection locked="0"/>
    </xf>
    <xf numFmtId="15" fontId="21" fillId="27" borderId="0" applyBorder="0">
      <protection locked="0"/>
    </xf>
    <xf numFmtId="49" fontId="21" fillId="27" borderId="0" applyBorder="0">
      <protection locked="0"/>
    </xf>
    <xf numFmtId="49" fontId="21" fillId="27" borderId="23" applyNumberFormat="0" applyBorder="0"/>
    <xf numFmtId="0" fontId="63" fillId="27" borderId="21" applyBorder="0">
      <alignment horizontal="left"/>
    </xf>
    <xf numFmtId="0" fontId="63" fillId="30" borderId="0">
      <alignment horizontal="left"/>
    </xf>
    <xf numFmtId="19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left" vertical="center"/>
    </xf>
    <xf numFmtId="192" fontId="2" fillId="0" borderId="0" applyFill="0" applyBorder="0" applyAlignment="0"/>
    <xf numFmtId="193" fontId="2" fillId="0" borderId="0" applyFill="0" applyBorder="0" applyAlignment="0"/>
    <xf numFmtId="192" fontId="2" fillId="0" borderId="0" applyFill="0" applyBorder="0" applyAlignment="0"/>
    <xf numFmtId="191" fontId="2" fillId="0" borderId="0" applyFill="0" applyBorder="0" applyAlignment="0"/>
    <xf numFmtId="193" fontId="2" fillId="0" borderId="0" applyFill="0" applyBorder="0" applyAlignment="0"/>
    <xf numFmtId="0" fontId="103" fillId="0" borderId="24" applyNumberFormat="0" applyFill="0" applyAlignment="0" applyProtection="0">
      <alignment vertical="center"/>
    </xf>
    <xf numFmtId="248" fontId="51" fillId="0" borderId="0">
      <alignment horizontal="left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27" fillId="0" borderId="25"/>
    <xf numFmtId="249" fontId="12" fillId="0" borderId="0" applyFont="0" applyFill="0" applyBorder="0" applyAlignment="0" applyProtection="0"/>
    <xf numFmtId="250" fontId="12" fillId="0" borderId="0" applyFont="0" applyFill="0" applyBorder="0" applyAlignment="0" applyProtection="0"/>
    <xf numFmtId="251" fontId="73" fillId="0" borderId="0">
      <alignment horizontal="centerContinuous" vertical="center"/>
    </xf>
    <xf numFmtId="219" fontId="15" fillId="0" borderId="0" applyFont="0" applyFill="0" applyBorder="0" applyAlignment="0" applyProtection="0"/>
    <xf numFmtId="0" fontId="100" fillId="31" borderId="0" applyNumberFormat="0" applyBorder="0" applyAlignment="0" applyProtection="0">
      <alignment vertical="center"/>
    </xf>
    <xf numFmtId="37" fontId="28" fillId="0" borderId="0"/>
    <xf numFmtId="0" fontId="7" fillId="0" borderId="0" applyNumberFormat="0" applyFill="0" applyBorder="0" applyAlignment="0" applyProtection="0"/>
    <xf numFmtId="0" fontId="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5" fillId="0" borderId="0"/>
    <xf numFmtId="0" fontId="7" fillId="0" borderId="0"/>
    <xf numFmtId="0" fontId="2" fillId="32" borderId="20" applyNumberFormat="0" applyFon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210" fontId="51" fillId="0" borderId="0">
      <alignment vertical="center"/>
    </xf>
    <xf numFmtId="0" fontId="111" fillId="23" borderId="26" applyNumberFormat="0" applyAlignment="0" applyProtection="0">
      <alignment vertical="center"/>
    </xf>
    <xf numFmtId="252" fontId="72" fillId="27" borderId="22">
      <alignment horizontal="center"/>
    </xf>
    <xf numFmtId="0" fontId="7" fillId="22" borderId="21" applyBorder="0">
      <alignment horizontal="center"/>
      <protection locked="0"/>
    </xf>
    <xf numFmtId="181" fontId="2" fillId="0" borderId="0">
      <protection locked="0"/>
    </xf>
    <xf numFmtId="19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0" fontId="7" fillId="0" borderId="0" applyFont="0" applyFill="0" applyBorder="0" applyAlignment="0" applyProtection="0"/>
    <xf numFmtId="197" fontId="2" fillId="0" borderId="0" applyFont="0" applyFill="0" applyBorder="0" applyAlignment="0" applyProtection="0"/>
    <xf numFmtId="192" fontId="2" fillId="0" borderId="0" applyFill="0" applyBorder="0" applyAlignment="0"/>
    <xf numFmtId="193" fontId="2" fillId="0" borderId="0" applyFill="0" applyBorder="0" applyAlignment="0"/>
    <xf numFmtId="192" fontId="2" fillId="0" borderId="0" applyFill="0" applyBorder="0" applyAlignment="0"/>
    <xf numFmtId="191" fontId="2" fillId="0" borderId="0" applyFill="0" applyBorder="0" applyAlignment="0"/>
    <xf numFmtId="193" fontId="2" fillId="0" borderId="0" applyFill="0" applyBorder="0" applyAlignment="0"/>
    <xf numFmtId="0" fontId="75" fillId="22" borderId="0"/>
    <xf numFmtId="9" fontId="29" fillId="0" borderId="0" applyFont="0" applyFill="0" applyProtection="0"/>
    <xf numFmtId="0" fontId="7" fillId="0" borderId="0"/>
    <xf numFmtId="0" fontId="26" fillId="0" borderId="0"/>
    <xf numFmtId="0" fontId="76" fillId="22" borderId="0"/>
    <xf numFmtId="0" fontId="26" fillId="0" borderId="0"/>
    <xf numFmtId="252" fontId="7" fillId="0" borderId="0"/>
    <xf numFmtId="215" fontId="2" fillId="0" borderId="0" applyNumberFormat="0" applyFill="0" applyBorder="0" applyAlignment="0" applyProtection="0">
      <alignment horizontal="left"/>
    </xf>
    <xf numFmtId="49" fontId="77" fillId="22" borderId="0" applyBorder="0">
      <alignment horizontal="centerContinuous"/>
    </xf>
    <xf numFmtId="190" fontId="51" fillId="0" borderId="0">
      <alignment vertical="center"/>
    </xf>
    <xf numFmtId="253" fontId="50" fillId="0" borderId="27" applyFont="0" applyFill="0" applyBorder="0" applyAlignment="0" applyProtection="0">
      <alignment horizontal="center" vertical="center"/>
    </xf>
    <xf numFmtId="190" fontId="51" fillId="0" borderId="0">
      <alignment vertical="distributed"/>
    </xf>
    <xf numFmtId="0" fontId="29" fillId="0" borderId="0"/>
    <xf numFmtId="0" fontId="27" fillId="0" borderId="0"/>
    <xf numFmtId="0" fontId="78" fillId="22" borderId="0" applyProtection="0">
      <alignment horizontal="centerContinuous" vertical="center"/>
      <protection hidden="1"/>
    </xf>
    <xf numFmtId="40" fontId="30" fillId="0" borderId="0" applyBorder="0">
      <alignment horizontal="right"/>
    </xf>
    <xf numFmtId="0" fontId="7" fillId="22" borderId="21" applyBorder="0">
      <alignment horizontal="center"/>
    </xf>
    <xf numFmtId="0" fontId="7" fillId="22" borderId="21" applyBorder="0">
      <alignment horizontal="center"/>
    </xf>
    <xf numFmtId="254" fontId="51" fillId="0" borderId="0">
      <alignment horizontal="center"/>
    </xf>
    <xf numFmtId="49" fontId="19" fillId="0" borderId="0" applyFill="0" applyBorder="0" applyAlignment="0"/>
    <xf numFmtId="197" fontId="2" fillId="0" borderId="0" applyFill="0" applyBorder="0" applyAlignment="0"/>
    <xf numFmtId="198" fontId="2" fillId="0" borderId="0" applyFill="0" applyBorder="0" applyAlignment="0"/>
    <xf numFmtId="0" fontId="79" fillId="22" borderId="0">
      <alignment horizontal="centerContinuous"/>
    </xf>
    <xf numFmtId="0" fontId="80" fillId="0" borderId="0" applyFill="0" applyBorder="0" applyProtection="0">
      <alignment horizontal="centerContinuous" vertical="center"/>
    </xf>
    <xf numFmtId="0" fontId="34" fillId="21" borderId="0" applyFill="0" applyBorder="0" applyProtection="0">
      <alignment horizontal="center"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255" fontId="63" fillId="0" borderId="0" applyFill="0" applyBorder="0">
      <alignment horizontal="centerContinuous"/>
    </xf>
    <xf numFmtId="182" fontId="2" fillId="0" borderId="28">
      <protection locked="0"/>
    </xf>
    <xf numFmtId="242" fontId="60" fillId="22" borderId="0"/>
    <xf numFmtId="49" fontId="81" fillId="22" borderId="0" applyBorder="0">
      <alignment horizontal="right"/>
    </xf>
    <xf numFmtId="0" fontId="32" fillId="0" borderId="5">
      <alignment horizontal="left"/>
    </xf>
    <xf numFmtId="19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7" fillId="0" borderId="0" applyNumberFormat="0" applyFill="0" applyBorder="0" applyAlignment="0" applyProtection="0">
      <alignment vertical="center"/>
    </xf>
    <xf numFmtId="0" fontId="31" fillId="0" borderId="0" applyNumberFormat="0" applyFont="0" applyFill="0" applyBorder="0" applyProtection="0">
      <alignment horizontal="center" vertical="center" wrapText="1"/>
    </xf>
    <xf numFmtId="0" fontId="15" fillId="0" borderId="0" applyNumberFormat="0" applyFill="0" applyBorder="0" applyAlignment="0" applyProtection="0"/>
    <xf numFmtId="0" fontId="96" fillId="17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9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96" fillId="20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23" borderId="6" applyNumberFormat="0" applyAlignment="0" applyProtection="0">
      <alignment vertical="center"/>
    </xf>
    <xf numFmtId="2" fontId="4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2" fillId="0" borderId="29" applyBorder="0">
      <alignment horizontal="distributed"/>
      <protection locked="0"/>
    </xf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257" fontId="2" fillId="0" borderId="0"/>
    <xf numFmtId="0" fontId="99" fillId="4" borderId="0" applyNumberFormat="0" applyBorder="0" applyAlignment="0" applyProtection="0">
      <alignment vertical="center"/>
    </xf>
    <xf numFmtId="0" fontId="41" fillId="0" borderId="0" applyFont="0" applyFill="0" applyBorder="0" applyAlignment="0" applyProtection="0"/>
    <xf numFmtId="3" fontId="12" fillId="0" borderId="30">
      <alignment horizontal="center"/>
    </xf>
    <xf numFmtId="221" fontId="2" fillId="0" borderId="0" applyFill="0" applyBorder="0">
      <alignment horizontal="center" vertical="center"/>
    </xf>
    <xf numFmtId="186" fontId="2" fillId="0" borderId="31" applyFill="0" applyBorder="0">
      <alignment horizontal="center" vertical="center"/>
      <protection locked="0"/>
    </xf>
    <xf numFmtId="251" fontId="2" fillId="0" borderId="32" applyFill="0" applyBorder="0">
      <alignment horizontal="center"/>
      <protection locked="0"/>
    </xf>
    <xf numFmtId="178" fontId="2" fillId="0" borderId="32" applyFill="0" applyBorder="0">
      <alignment horizontal="center"/>
      <protection locked="0"/>
    </xf>
    <xf numFmtId="177" fontId="2" fillId="0" borderId="33">
      <alignment horizontal="center"/>
      <protection locked="0"/>
    </xf>
    <xf numFmtId="176" fontId="2" fillId="0" borderId="33">
      <alignment horizontal="center"/>
      <protection locked="0"/>
    </xf>
    <xf numFmtId="177" fontId="2" fillId="0" borderId="33">
      <alignment horizontal="center"/>
      <protection locked="0"/>
    </xf>
    <xf numFmtId="211" fontId="2" fillId="0" borderId="33">
      <alignment horizontal="center"/>
      <protection locked="0"/>
    </xf>
    <xf numFmtId="179" fontId="2" fillId="0" borderId="23" applyFill="0" applyBorder="0">
      <alignment horizontal="center" vertical="center"/>
      <protection locked="0"/>
    </xf>
    <xf numFmtId="0" fontId="41" fillId="0" borderId="0" applyFont="0" applyFill="0" applyBorder="0" applyAlignment="0" applyProtection="0"/>
    <xf numFmtId="0" fontId="83" fillId="0" borderId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8" fontId="85" fillId="0" borderId="34">
      <alignment horizontal="center" vertical="center"/>
    </xf>
    <xf numFmtId="219" fontId="37" fillId="0" borderId="13">
      <alignment vertical="center"/>
    </xf>
    <xf numFmtId="0" fontId="5" fillId="32" borderId="20" applyNumberFormat="0" applyFont="0" applyAlignment="0" applyProtection="0">
      <alignment vertical="center"/>
    </xf>
    <xf numFmtId="0" fontId="2" fillId="32" borderId="20" applyNumberFormat="0" applyFon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1" fillId="0" borderId="0" applyNumberFormat="0" applyFont="0" applyFill="0" applyBorder="0" applyProtection="0">
      <alignment horizontal="distributed" vertical="center" justifyLastLine="1"/>
    </xf>
    <xf numFmtId="259" fontId="86" fillId="0" borderId="0">
      <protection locked="0"/>
    </xf>
    <xf numFmtId="9" fontId="2" fillId="0" borderId="0" applyFont="0" applyFill="0" applyBorder="0" applyAlignment="0" applyProtection="0">
      <alignment vertical="center"/>
    </xf>
    <xf numFmtId="192" fontId="51" fillId="0" borderId="0" applyFont="0" applyFill="0" applyBorder="0" applyProtection="0">
      <alignment horizontal="center" vertical="center"/>
    </xf>
    <xf numFmtId="260" fontId="51" fillId="0" borderId="0" applyFont="0" applyFill="0" applyBorder="0" applyProtection="0">
      <alignment horizontal="center" vertical="center"/>
    </xf>
    <xf numFmtId="9" fontId="33" fillId="21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61" fontId="51" fillId="0" borderId="0" applyFont="0" applyFill="0" applyBorder="0" applyAlignment="0" applyProtection="0"/>
    <xf numFmtId="262" fontId="51" fillId="0" borderId="0" applyFont="0" applyFill="0" applyBorder="0" applyAlignment="0" applyProtection="0"/>
    <xf numFmtId="0" fontId="100" fillId="31" borderId="0" applyNumberFormat="0" applyBorder="0" applyAlignment="0" applyProtection="0">
      <alignment vertical="center"/>
    </xf>
    <xf numFmtId="0" fontId="87" fillId="0" borderId="0"/>
    <xf numFmtId="49" fontId="82" fillId="0" borderId="35" applyFill="0" applyBorder="0">
      <alignment horizontal="center" vertical="center"/>
      <protection locked="0"/>
    </xf>
    <xf numFmtId="0" fontId="44" fillId="0" borderId="0"/>
    <xf numFmtId="0" fontId="35" fillId="0" borderId="0" applyNumberFormat="0" applyFont="0" applyFill="0" applyBorder="0" applyProtection="0">
      <alignment horizontal="centerContinuous" vertical="center"/>
    </xf>
    <xf numFmtId="0" fontId="88" fillId="0" borderId="0" applyNumberFormat="0" applyFont="0" applyFill="0" applyBorder="0" applyProtection="0">
      <alignment horizontal="centerContinuous" vertical="center"/>
    </xf>
    <xf numFmtId="0" fontId="88" fillId="0" borderId="0" applyNumberFormat="0" applyFont="0" applyFill="0" applyBorder="0" applyProtection="0">
      <alignment horizontal="centerContinuous" vertical="center"/>
    </xf>
    <xf numFmtId="0" fontId="51" fillId="0" borderId="0" applyNumberFormat="0" applyFont="0" applyFill="0" applyBorder="0" applyProtection="0">
      <alignment horizontal="centerContinuous" vertical="center"/>
    </xf>
    <xf numFmtId="218" fontId="88" fillId="0" borderId="0" applyNumberFormat="0" applyFont="0" applyFill="0" applyBorder="0" applyProtection="0">
      <alignment horizontal="centerContinuous" vertical="center"/>
    </xf>
    <xf numFmtId="186" fontId="89" fillId="0" borderId="36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24" borderId="7" applyNumberFormat="0" applyAlignment="0" applyProtection="0">
      <alignment vertical="center"/>
    </xf>
    <xf numFmtId="0" fontId="90" fillId="0" borderId="0" applyProtection="0">
      <alignment vertical="center"/>
      <protection locked="0"/>
    </xf>
    <xf numFmtId="218" fontId="39" fillId="0" borderId="37" applyFont="0" applyFill="0" applyBorder="0" applyAlignment="0" applyProtection="0">
      <alignment vertical="center"/>
    </xf>
    <xf numFmtId="230" fontId="39" fillId="0" borderId="37" applyFont="0" applyFill="0" applyBorder="0" applyAlignment="0" applyProtection="0">
      <alignment vertical="center"/>
    </xf>
    <xf numFmtId="0" fontId="73" fillId="0" borderId="1" applyNumberFormat="0">
      <alignment horizontal="center" vertical="center"/>
    </xf>
    <xf numFmtId="1" fontId="88" fillId="0" borderId="0" applyFont="0" applyFill="0" applyBorder="0" applyProtection="0">
      <alignment horizontal="centerContinuous" vertical="center"/>
    </xf>
    <xf numFmtId="263" fontId="91" fillId="0" borderId="0">
      <alignment vertical="center"/>
    </xf>
    <xf numFmtId="1" fontId="88" fillId="0" borderId="0" applyFont="0" applyFill="0" applyBorder="0" applyProtection="0">
      <alignment horizontal="centerContinuous" vertical="center"/>
    </xf>
    <xf numFmtId="0" fontId="88" fillId="0" borderId="0" applyFont="0" applyFill="0" applyBorder="0" applyProtection="0">
      <alignment horizontal="centerContinuous" vertical="center"/>
    </xf>
    <xf numFmtId="251" fontId="88" fillId="0" borderId="0" applyFont="0" applyFill="0" applyBorder="0" applyProtection="0">
      <alignment horizontal="centerContinuous"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7" fillId="0" borderId="0"/>
    <xf numFmtId="0" fontId="8" fillId="0" borderId="3"/>
    <xf numFmtId="0" fontId="92" fillId="0" borderId="35" applyBorder="0">
      <alignment horizontal="distributed" vertical="center"/>
      <protection locked="0"/>
    </xf>
    <xf numFmtId="0" fontId="103" fillId="0" borderId="24" applyNumberFormat="0" applyFill="0" applyAlignment="0" applyProtection="0">
      <alignment vertical="center"/>
    </xf>
    <xf numFmtId="264" fontId="68" fillId="0" borderId="1" applyBorder="0">
      <alignment vertical="center"/>
    </xf>
    <xf numFmtId="0" fontId="104" fillId="0" borderId="38" applyNumberFormat="0" applyFill="0" applyAlignment="0" applyProtection="0">
      <alignment vertical="center"/>
    </xf>
    <xf numFmtId="265" fontId="50" fillId="0" borderId="0" applyFill="0" applyBorder="0">
      <alignment horizontal="centerContinuous"/>
    </xf>
    <xf numFmtId="266" fontId="50" fillId="0" borderId="0" applyFill="0" applyBorder="0">
      <alignment horizontal="centerContinuous"/>
    </xf>
    <xf numFmtId="239" fontId="93" fillId="0" borderId="0" applyFont="0" applyFill="0" applyBorder="0" applyAlignment="0" applyProtection="0"/>
    <xf numFmtId="267" fontId="35" fillId="0" borderId="0" applyFont="0" applyFill="0" applyBorder="0" applyAlignment="0" applyProtection="0"/>
    <xf numFmtId="267" fontId="35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7" fontId="35" fillId="0" borderId="0" applyFont="0" applyFill="0" applyBorder="0" applyAlignment="0" applyProtection="0"/>
    <xf numFmtId="190" fontId="51" fillId="0" borderId="0" applyFont="0" applyFill="0" applyBorder="0" applyAlignment="0" applyProtection="0"/>
    <xf numFmtId="268" fontId="35" fillId="0" borderId="0" applyFont="0" applyFill="0" applyBorder="0" applyAlignment="0" applyProtection="0"/>
    <xf numFmtId="267" fontId="35" fillId="0" borderId="0" applyFont="0" applyFill="0" applyBorder="0" applyAlignment="0" applyProtection="0"/>
    <xf numFmtId="267" fontId="35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69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270" fontId="93" fillId="0" borderId="0" applyFont="0" applyFill="0" applyBorder="0" applyAlignment="0" applyProtection="0"/>
    <xf numFmtId="0" fontId="49" fillId="0" borderId="0">
      <alignment vertical="center"/>
    </xf>
    <xf numFmtId="2" fontId="50" fillId="0" borderId="0" applyFill="0" applyBorder="0" applyProtection="0">
      <alignment horizontal="centerContinuous"/>
    </xf>
    <xf numFmtId="0" fontId="9" fillId="0" borderId="0"/>
    <xf numFmtId="0" fontId="105" fillId="8" borderId="6" applyNumberFormat="0" applyAlignment="0" applyProtection="0">
      <alignment vertical="center"/>
    </xf>
    <xf numFmtId="4" fontId="41" fillId="0" borderId="0" applyFont="0" applyFill="0" applyBorder="0" applyAlignment="0" applyProtection="0"/>
    <xf numFmtId="3" fontId="41" fillId="0" borderId="0" applyFont="0" applyFill="0" applyBorder="0" applyAlignment="0" applyProtection="0"/>
    <xf numFmtId="271" fontId="63" fillId="0" borderId="0" applyFill="0" applyBorder="0">
      <alignment horizontal="centerContinuous"/>
    </xf>
    <xf numFmtId="0" fontId="107" fillId="0" borderId="39" applyNumberFormat="0" applyFill="0" applyAlignment="0" applyProtection="0">
      <alignment vertical="center"/>
    </xf>
    <xf numFmtId="0" fontId="108" fillId="0" borderId="40" applyNumberFormat="0" applyFill="0" applyAlignment="0" applyProtection="0">
      <alignment vertical="center"/>
    </xf>
    <xf numFmtId="0" fontId="109" fillId="0" borderId="17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272" fontId="50" fillId="0" borderId="0" applyFill="0" applyBorder="0">
      <alignment horizontal="centerContinuous"/>
    </xf>
    <xf numFmtId="273" fontId="50" fillId="0" borderId="0" applyFill="0" applyBorder="0">
      <alignment horizontal="centerContinuous"/>
    </xf>
    <xf numFmtId="0" fontId="5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1" fillId="23" borderId="26" applyNumberFormat="0" applyAlignment="0" applyProtection="0">
      <alignment vertical="center"/>
    </xf>
    <xf numFmtId="0" fontId="37" fillId="0" borderId="13">
      <alignment horizontal="center" vertical="center"/>
    </xf>
    <xf numFmtId="259" fontId="86" fillId="0" borderId="0">
      <protection locked="0"/>
    </xf>
    <xf numFmtId="259" fontId="86" fillId="0" borderId="0">
      <protection locked="0"/>
    </xf>
    <xf numFmtId="274" fontId="51" fillId="0" borderId="0" applyFont="0" applyFill="0" applyBorder="0" applyProtection="0">
      <alignment vertical="center"/>
    </xf>
    <xf numFmtId="38" fontId="51" fillId="0" borderId="0" applyFont="0" applyFill="0" applyBorder="0" applyProtection="0">
      <alignment vertical="center"/>
    </xf>
    <xf numFmtId="275" fontId="5" fillId="0" borderId="41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19" fontId="5" fillId="0" borderId="0" applyNumberFormat="0" applyFont="0" applyFill="0" applyBorder="0" applyProtection="0">
      <alignment vertical="center"/>
    </xf>
    <xf numFmtId="276" fontId="7" fillId="0" borderId="1"/>
    <xf numFmtId="180" fontId="5" fillId="21" borderId="0" applyFill="0" applyBorder="0" applyProtection="0">
      <alignment horizontal="right"/>
    </xf>
    <xf numFmtId="219" fontId="94" fillId="0" borderId="0"/>
    <xf numFmtId="38" fontId="51" fillId="0" borderId="0" applyFont="0" applyFill="0" applyBorder="0" applyAlignment="0" applyProtection="0">
      <alignment vertical="center"/>
    </xf>
    <xf numFmtId="277" fontId="51" fillId="0" borderId="0" applyFont="0" applyFill="0" applyBorder="0" applyAlignment="0" applyProtection="0">
      <alignment vertical="center"/>
    </xf>
    <xf numFmtId="278" fontId="51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95" fillId="0" borderId="0">
      <alignment horizontal="centerContinuous" vertical="center"/>
    </xf>
    <xf numFmtId="0" fontId="37" fillId="0" borderId="1" applyNumberFormat="0" applyFont="0" applyFill="0" applyAlignment="0" applyProtection="0"/>
    <xf numFmtId="259" fontId="86" fillId="0" borderId="0">
      <protection locked="0"/>
    </xf>
    <xf numFmtId="259" fontId="86" fillId="0" borderId="0">
      <protection locked="0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7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10" fontId="41" fillId="0" borderId="0" applyFont="0" applyFill="0" applyBorder="0" applyAlignment="0" applyProtection="0"/>
    <xf numFmtId="0" fontId="2" fillId="0" borderId="0"/>
    <xf numFmtId="0" fontId="2" fillId="0" borderId="0"/>
    <xf numFmtId="259" fontId="86" fillId="0" borderId="0">
      <protection locked="0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37" fillId="0" borderId="0">
      <alignment vertical="center"/>
    </xf>
    <xf numFmtId="0" fontId="10" fillId="0" borderId="0"/>
    <xf numFmtId="0" fontId="37" fillId="0" borderId="0"/>
    <xf numFmtId="0" fontId="37" fillId="0" borderId="0"/>
    <xf numFmtId="0" fontId="37" fillId="0" borderId="0" applyProtection="0"/>
    <xf numFmtId="0" fontId="5" fillId="0" borderId="0"/>
    <xf numFmtId="0" fontId="11" fillId="0" borderId="0" applyNumberFormat="0" applyFill="0" applyBorder="0" applyAlignment="0" applyProtection="0">
      <alignment vertical="top"/>
      <protection locked="0"/>
    </xf>
    <xf numFmtId="5" fontId="2" fillId="0" borderId="0" applyBorder="0"/>
    <xf numFmtId="5" fontId="2" fillId="0" borderId="0" applyBorder="0"/>
    <xf numFmtId="0" fontId="41" fillId="0" borderId="42" applyNumberFormat="0" applyFont="0" applyFill="0" applyAlignment="0" applyProtection="0"/>
    <xf numFmtId="21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23" fontId="41" fillId="0" borderId="0" applyFont="0" applyFill="0" applyBorder="0" applyAlignment="0" applyProtection="0"/>
    <xf numFmtId="181" fontId="41" fillId="0" borderId="0" applyFont="0" applyFill="0" applyBorder="0" applyAlignment="0" applyProtection="0"/>
  </cellStyleXfs>
  <cellXfs count="1576">
    <xf numFmtId="0" fontId="0" fillId="0" borderId="0" xfId="0">
      <alignment vertical="center"/>
    </xf>
    <xf numFmtId="190" fontId="127" fillId="0" borderId="0" xfId="1471" applyNumberFormat="1" applyFont="1" applyAlignment="1">
      <alignment vertical="center"/>
    </xf>
    <xf numFmtId="190" fontId="128" fillId="0" borderId="0" xfId="1471" applyNumberFormat="1" applyFont="1" applyFill="1" applyBorder="1" applyAlignment="1">
      <alignment horizontal="center" vertical="center"/>
    </xf>
    <xf numFmtId="190" fontId="128" fillId="0" borderId="0" xfId="1252" applyNumberFormat="1" applyFont="1" applyFill="1" applyBorder="1" applyAlignment="1">
      <alignment horizontal="center" vertical="center"/>
    </xf>
    <xf numFmtId="190" fontId="127" fillId="0" borderId="0" xfId="1471" applyNumberFormat="1" applyFont="1" applyFill="1" applyAlignment="1">
      <alignment vertical="center"/>
    </xf>
    <xf numFmtId="41" fontId="127" fillId="33" borderId="1" xfId="1302" applyFont="1" applyFill="1" applyBorder="1" applyAlignment="1">
      <alignment horizontal="left" vertical="center"/>
    </xf>
    <xf numFmtId="41" fontId="127" fillId="2" borderId="1" xfId="1302" applyFont="1" applyFill="1" applyBorder="1" applyAlignment="1">
      <alignment horizontal="left" vertical="center"/>
    </xf>
    <xf numFmtId="190" fontId="127" fillId="0" borderId="32" xfId="1302" applyNumberFormat="1" applyFont="1" applyFill="1" applyBorder="1" applyAlignment="1">
      <alignment horizontal="left" vertical="center"/>
    </xf>
    <xf numFmtId="190" fontId="127" fillId="0" borderId="0" xfId="1302" applyNumberFormat="1" applyFont="1" applyFill="1" applyBorder="1" applyAlignment="1">
      <alignment horizontal="left" vertical="center"/>
    </xf>
    <xf numFmtId="190" fontId="127" fillId="0" borderId="0" xfId="1471" applyNumberFormat="1" applyFont="1"/>
    <xf numFmtId="190" fontId="127" fillId="34" borderId="1" xfId="1471" applyNumberFormat="1" applyFont="1" applyFill="1" applyBorder="1" applyAlignment="1">
      <alignment horizontal="center" vertical="center"/>
    </xf>
    <xf numFmtId="190" fontId="127" fillId="30" borderId="1" xfId="1471" applyNumberFormat="1" applyFont="1" applyFill="1" applyBorder="1" applyAlignment="1">
      <alignment horizontal="center" vertical="center"/>
    </xf>
    <xf numFmtId="10" fontId="127" fillId="2" borderId="1" xfId="1252" applyNumberFormat="1" applyFont="1" applyFill="1" applyBorder="1" applyAlignment="1">
      <alignment horizontal="center" vertical="center"/>
    </xf>
    <xf numFmtId="190" fontId="127" fillId="21" borderId="0" xfId="1471" applyNumberFormat="1" applyFont="1" applyFill="1" applyBorder="1" applyAlignment="1">
      <alignment horizontal="center" vertical="center"/>
    </xf>
    <xf numFmtId="190" fontId="129" fillId="21" borderId="0" xfId="1471" applyNumberFormat="1" applyFont="1" applyFill="1" applyBorder="1" applyAlignment="1">
      <alignment horizontal="center" vertical="center"/>
    </xf>
    <xf numFmtId="190" fontId="127" fillId="21" borderId="0" xfId="1252" applyNumberFormat="1" applyFont="1" applyFill="1" applyBorder="1" applyAlignment="1">
      <alignment horizontal="center" vertical="center"/>
    </xf>
    <xf numFmtId="190" fontId="127" fillId="0" borderId="0" xfId="1471" applyNumberFormat="1" applyFont="1" applyAlignment="1">
      <alignment vertical="center" shrinkToFit="1"/>
    </xf>
    <xf numFmtId="201" fontId="127" fillId="33" borderId="1" xfId="1302" applyNumberFormat="1" applyFont="1" applyFill="1" applyBorder="1" applyAlignment="1">
      <alignment horizontal="right" vertical="center"/>
    </xf>
    <xf numFmtId="190" fontId="127" fillId="2" borderId="1" xfId="1471" applyNumberFormat="1" applyFont="1" applyFill="1" applyBorder="1" applyAlignment="1">
      <alignment horizontal="center" vertical="center"/>
    </xf>
    <xf numFmtId="9" fontId="127" fillId="2" borderId="1" xfId="1252" applyFont="1" applyFill="1" applyBorder="1" applyAlignment="1">
      <alignment horizontal="center" vertical="center"/>
    </xf>
    <xf numFmtId="190" fontId="127" fillId="0" borderId="35" xfId="1471" applyNumberFormat="1" applyFont="1" applyFill="1" applyBorder="1" applyAlignment="1">
      <alignment horizontal="center" vertical="center"/>
    </xf>
    <xf numFmtId="10" fontId="127" fillId="0" borderId="35" xfId="1252" applyNumberFormat="1" applyFont="1" applyFill="1" applyBorder="1" applyAlignment="1">
      <alignment horizontal="center" vertical="center"/>
    </xf>
    <xf numFmtId="9" fontId="127" fillId="0" borderId="35" xfId="1252" applyFont="1" applyFill="1" applyBorder="1" applyAlignment="1">
      <alignment horizontal="center" vertical="center"/>
    </xf>
    <xf numFmtId="190" fontId="127" fillId="0" borderId="43" xfId="1471" applyNumberFormat="1" applyFont="1" applyBorder="1" applyAlignment="1">
      <alignment vertical="center"/>
    </xf>
    <xf numFmtId="190" fontId="127" fillId="0" borderId="43" xfId="1252" applyNumberFormat="1" applyFont="1" applyFill="1" applyBorder="1" applyAlignment="1">
      <alignment horizontal="center" vertical="center"/>
    </xf>
    <xf numFmtId="9" fontId="127" fillId="2" borderId="1" xfId="1252" applyNumberFormat="1" applyFont="1" applyFill="1" applyBorder="1" applyAlignment="1">
      <alignment horizontal="center" vertical="center"/>
    </xf>
    <xf numFmtId="9" fontId="127" fillId="0" borderId="35" xfId="1252" applyNumberFormat="1" applyFont="1" applyFill="1" applyBorder="1" applyAlignment="1">
      <alignment horizontal="center" vertical="center"/>
    </xf>
    <xf numFmtId="190" fontId="127" fillId="0" borderId="0" xfId="1471" applyNumberFormat="1" applyFont="1" applyBorder="1" applyAlignment="1">
      <alignment vertical="center"/>
    </xf>
    <xf numFmtId="190" fontId="127" fillId="0" borderId="0" xfId="1252" applyNumberFormat="1" applyFont="1" applyFill="1" applyBorder="1" applyAlignment="1">
      <alignment horizontal="center" vertical="center"/>
    </xf>
    <xf numFmtId="190" fontId="127" fillId="0" borderId="32" xfId="1471" applyNumberFormat="1" applyFont="1" applyFill="1" applyBorder="1" applyAlignment="1">
      <alignment horizontal="center" vertical="center"/>
    </xf>
    <xf numFmtId="9" fontId="127" fillId="0" borderId="32" xfId="1252" applyFont="1" applyFill="1" applyBorder="1" applyAlignment="1">
      <alignment horizontal="center" vertical="center"/>
    </xf>
    <xf numFmtId="190" fontId="127" fillId="0" borderId="0" xfId="1471" applyNumberFormat="1" applyFont="1" applyFill="1" applyBorder="1" applyAlignment="1">
      <alignment horizontal="center" vertical="center"/>
    </xf>
    <xf numFmtId="10" fontId="127" fillId="0" borderId="0" xfId="1252" applyNumberFormat="1" applyFont="1" applyFill="1" applyBorder="1" applyAlignment="1">
      <alignment horizontal="center" vertical="center"/>
    </xf>
    <xf numFmtId="9" fontId="127" fillId="0" borderId="0" xfId="1252" applyFont="1" applyFill="1" applyBorder="1" applyAlignment="1">
      <alignment horizontal="center" vertical="center"/>
    </xf>
    <xf numFmtId="0" fontId="129" fillId="0" borderId="0" xfId="0" applyFont="1" applyBorder="1" applyAlignment="1">
      <alignment horizontal="center"/>
    </xf>
    <xf numFmtId="190" fontId="127" fillId="33" borderId="1" xfId="1302" applyNumberFormat="1" applyFont="1" applyFill="1" applyBorder="1" applyAlignment="1">
      <alignment horizontal="center" vertical="center"/>
    </xf>
    <xf numFmtId="200" fontId="130" fillId="2" borderId="23" xfId="1302" applyNumberFormat="1" applyFont="1" applyFill="1" applyBorder="1" applyAlignment="1">
      <alignment horizontal="left" vertical="center" wrapText="1"/>
    </xf>
    <xf numFmtId="200" fontId="127" fillId="2" borderId="1" xfId="1252" applyNumberFormat="1" applyFont="1" applyFill="1" applyBorder="1" applyAlignment="1">
      <alignment horizontal="center" vertical="center"/>
    </xf>
    <xf numFmtId="0" fontId="127" fillId="0" borderId="0" xfId="0" applyFont="1" applyBorder="1" applyAlignment="1">
      <alignment horizontal="center"/>
    </xf>
    <xf numFmtId="9" fontId="127" fillId="0" borderId="0" xfId="0" applyNumberFormat="1" applyFont="1" applyBorder="1" applyAlignment="1">
      <alignment horizontal="center"/>
    </xf>
    <xf numFmtId="200" fontId="127" fillId="2" borderId="23" xfId="1252" applyNumberFormat="1" applyFont="1" applyFill="1" applyBorder="1" applyAlignment="1">
      <alignment horizontal="center" vertical="center"/>
    </xf>
    <xf numFmtId="0" fontId="128" fillId="0" borderId="0" xfId="1431" applyFont="1" applyAlignment="1">
      <alignment vertical="center"/>
    </xf>
    <xf numFmtId="0" fontId="127" fillId="0" borderId="0" xfId="1431" applyFont="1"/>
    <xf numFmtId="0" fontId="128" fillId="0" borderId="0" xfId="1431" applyFont="1" applyBorder="1" applyAlignment="1">
      <alignment horizontal="left" vertical="center"/>
    </xf>
    <xf numFmtId="0" fontId="129" fillId="30" borderId="44" xfId="1431" applyFont="1" applyFill="1" applyBorder="1" applyAlignment="1">
      <alignment horizontal="center" vertical="center" shrinkToFit="1"/>
    </xf>
    <xf numFmtId="0" fontId="129" fillId="30" borderId="45" xfId="1431" applyFont="1" applyFill="1" applyBorder="1" applyAlignment="1">
      <alignment horizontal="center" vertical="center" shrinkToFit="1"/>
    </xf>
    <xf numFmtId="0" fontId="127" fillId="0" borderId="46" xfId="1431" applyFont="1" applyBorder="1" applyAlignment="1">
      <alignment horizontal="left" vertical="center"/>
    </xf>
    <xf numFmtId="0" fontId="127" fillId="0" borderId="14" xfId="1431" applyFont="1" applyBorder="1" applyAlignment="1">
      <alignment horizontal="left" vertical="center"/>
    </xf>
    <xf numFmtId="0" fontId="131" fillId="0" borderId="0" xfId="1431" applyFont="1"/>
    <xf numFmtId="0" fontId="127" fillId="0" borderId="0" xfId="1431" applyFont="1" applyAlignment="1">
      <alignment vertical="center"/>
    </xf>
    <xf numFmtId="0" fontId="132" fillId="0" borderId="0" xfId="1456" applyFont="1"/>
    <xf numFmtId="0" fontId="133" fillId="0" borderId="0" xfId="1456" applyFont="1"/>
    <xf numFmtId="0" fontId="127" fillId="0" borderId="0" xfId="1456" applyFont="1"/>
    <xf numFmtId="0" fontId="128" fillId="0" borderId="0" xfId="1456" applyFont="1" applyAlignment="1">
      <alignment horizontal="left" vertical="center"/>
    </xf>
    <xf numFmtId="0" fontId="128" fillId="0" borderId="0" xfId="1456" applyFont="1"/>
    <xf numFmtId="0" fontId="128" fillId="35" borderId="0" xfId="1456" applyFont="1" applyFill="1"/>
    <xf numFmtId="0" fontId="128" fillId="0" borderId="0" xfId="1456" applyFont="1" applyFill="1"/>
    <xf numFmtId="0" fontId="128" fillId="0" borderId="47" xfId="1456" applyFont="1" applyBorder="1" applyAlignment="1">
      <alignment horizontal="center" vertical="center"/>
    </xf>
    <xf numFmtId="0" fontId="128" fillId="0" borderId="48" xfId="1456" applyFont="1" applyBorder="1" applyAlignment="1">
      <alignment horizontal="center" vertical="center"/>
    </xf>
    <xf numFmtId="0" fontId="128" fillId="0" borderId="49" xfId="1456" applyFont="1" applyBorder="1" applyAlignment="1">
      <alignment horizontal="center" vertical="center"/>
    </xf>
    <xf numFmtId="0" fontId="128" fillId="0" borderId="50" xfId="1456" applyFont="1" applyBorder="1" applyAlignment="1">
      <alignment horizontal="center" vertical="center"/>
    </xf>
    <xf numFmtId="0" fontId="127" fillId="0" borderId="51" xfId="1456" applyFont="1" applyBorder="1"/>
    <xf numFmtId="0" fontId="127" fillId="0" borderId="0" xfId="1456" applyFont="1" applyBorder="1"/>
    <xf numFmtId="0" fontId="127" fillId="0" borderId="0" xfId="1456" applyFont="1" applyAlignment="1">
      <alignment vertical="center"/>
    </xf>
    <xf numFmtId="0" fontId="128" fillId="36" borderId="1" xfId="1456" applyFont="1" applyFill="1" applyBorder="1" applyAlignment="1">
      <alignment horizontal="center" vertical="center"/>
    </xf>
    <xf numFmtId="41" fontId="128" fillId="36" borderId="52" xfId="1456" applyNumberFormat="1" applyFont="1" applyFill="1" applyBorder="1" applyAlignment="1">
      <alignment horizontal="center" vertical="center"/>
    </xf>
    <xf numFmtId="41" fontId="128" fillId="36" borderId="53" xfId="1456" applyNumberFormat="1" applyFont="1" applyFill="1" applyBorder="1" applyAlignment="1">
      <alignment horizontal="center" vertical="center"/>
    </xf>
    <xf numFmtId="41" fontId="128" fillId="36" borderId="54" xfId="1456" applyNumberFormat="1" applyFont="1" applyFill="1" applyBorder="1" applyAlignment="1">
      <alignment vertical="center"/>
    </xf>
    <xf numFmtId="0" fontId="128" fillId="36" borderId="52" xfId="1456" applyFont="1" applyFill="1" applyBorder="1" applyAlignment="1">
      <alignment vertical="center"/>
    </xf>
    <xf numFmtId="0" fontId="127" fillId="0" borderId="51" xfId="1456" applyFont="1" applyBorder="1" applyAlignment="1">
      <alignment horizontal="center" vertical="center"/>
    </xf>
    <xf numFmtId="188" fontId="127" fillId="0" borderId="0" xfId="1456" applyNumberFormat="1" applyFont="1" applyBorder="1" applyAlignment="1">
      <alignment horizontal="right" vertical="center"/>
    </xf>
    <xf numFmtId="218" fontId="127" fillId="0" borderId="0" xfId="1456" applyNumberFormat="1" applyFont="1" applyFill="1" applyBorder="1" applyAlignment="1">
      <alignment horizontal="center" vertical="center"/>
    </xf>
    <xf numFmtId="3" fontId="127" fillId="0" borderId="0" xfId="1456" applyNumberFormat="1" applyFont="1" applyBorder="1" applyAlignment="1">
      <alignment vertical="center"/>
    </xf>
    <xf numFmtId="41" fontId="128" fillId="36" borderId="55" xfId="1456" applyNumberFormat="1" applyFont="1" applyFill="1" applyBorder="1" applyAlignment="1">
      <alignment vertical="center"/>
    </xf>
    <xf numFmtId="0" fontId="127" fillId="36" borderId="56" xfId="1456" applyFont="1" applyFill="1" applyBorder="1" applyAlignment="1">
      <alignment vertical="center"/>
    </xf>
    <xf numFmtId="0" fontId="127" fillId="0" borderId="0" xfId="1456" applyFont="1" applyBorder="1" applyAlignment="1">
      <alignment vertical="center"/>
    </xf>
    <xf numFmtId="0" fontId="128" fillId="0" borderId="1" xfId="1456" applyFont="1" applyBorder="1" applyAlignment="1">
      <alignment horizontal="center" vertical="center"/>
    </xf>
    <xf numFmtId="41" fontId="128" fillId="0" borderId="52" xfId="1456" applyNumberFormat="1" applyFont="1" applyFill="1" applyBorder="1" applyAlignment="1">
      <alignment horizontal="center" vertical="center"/>
    </xf>
    <xf numFmtId="41" fontId="128" fillId="0" borderId="53" xfId="1456" applyNumberFormat="1" applyFont="1" applyFill="1" applyBorder="1" applyAlignment="1">
      <alignment horizontal="center" vertical="center"/>
    </xf>
    <xf numFmtId="41" fontId="128" fillId="0" borderId="55" xfId="1456" applyNumberFormat="1" applyFont="1" applyBorder="1" applyAlignment="1">
      <alignment vertical="center"/>
    </xf>
    <xf numFmtId="0" fontId="128" fillId="0" borderId="52" xfId="1456" applyFont="1" applyBorder="1" applyAlignment="1">
      <alignment vertical="center"/>
    </xf>
    <xf numFmtId="41" fontId="127" fillId="0" borderId="0" xfId="1456" applyNumberFormat="1" applyFont="1" applyFill="1" applyBorder="1" applyAlignment="1">
      <alignment horizontal="center" vertical="center"/>
    </xf>
    <xf numFmtId="203" fontId="127" fillId="0" borderId="0" xfId="1456" applyNumberFormat="1" applyFont="1" applyBorder="1" applyAlignment="1">
      <alignment vertical="center"/>
    </xf>
    <xf numFmtId="0" fontId="128" fillId="0" borderId="52" xfId="1456" applyFont="1" applyBorder="1" applyAlignment="1">
      <alignment horizontal="center" vertical="center" wrapText="1"/>
    </xf>
    <xf numFmtId="0" fontId="127" fillId="0" borderId="51" xfId="1456" applyFont="1" applyBorder="1" applyAlignment="1">
      <alignment horizontal="center" vertical="center" wrapText="1"/>
    </xf>
    <xf numFmtId="0" fontId="127" fillId="0" borderId="0" xfId="1456" applyFont="1" applyFill="1" applyBorder="1" applyAlignment="1">
      <alignment vertical="center"/>
    </xf>
    <xf numFmtId="226" fontId="128" fillId="36" borderId="52" xfId="1456" applyNumberFormat="1" applyFont="1" applyFill="1" applyBorder="1" applyAlignment="1">
      <alignment horizontal="center" vertical="center"/>
    </xf>
    <xf numFmtId="177" fontId="128" fillId="36" borderId="53" xfId="1456" applyNumberFormat="1" applyFont="1" applyFill="1" applyBorder="1" applyAlignment="1">
      <alignment horizontal="center" vertical="center"/>
    </xf>
    <xf numFmtId="0" fontId="128" fillId="0" borderId="16" xfId="1456" applyFont="1" applyBorder="1" applyAlignment="1">
      <alignment horizontal="center" vertical="center"/>
    </xf>
    <xf numFmtId="41" fontId="128" fillId="0" borderId="57" xfId="1456" applyNumberFormat="1" applyFont="1" applyFill="1" applyBorder="1" applyAlignment="1">
      <alignment horizontal="center" vertical="center"/>
    </xf>
    <xf numFmtId="41" fontId="128" fillId="0" borderId="51" xfId="1456" applyNumberFormat="1" applyFont="1" applyBorder="1" applyAlignment="1">
      <alignment horizontal="center" vertical="center"/>
    </xf>
    <xf numFmtId="41" fontId="128" fillId="0" borderId="58" xfId="1456" applyNumberFormat="1" applyFont="1" applyBorder="1" applyAlignment="1">
      <alignment vertical="center"/>
    </xf>
    <xf numFmtId="41" fontId="128" fillId="0" borderId="59" xfId="1456" applyNumberFormat="1" applyFont="1" applyBorder="1" applyAlignment="1">
      <alignment horizontal="center" vertical="center"/>
    </xf>
    <xf numFmtId="41" fontId="128" fillId="0" borderId="55" xfId="1456" applyNumberFormat="1" applyFont="1" applyFill="1" applyBorder="1" applyAlignment="1">
      <alignment vertical="center"/>
    </xf>
    <xf numFmtId="0" fontId="127" fillId="0" borderId="57" xfId="1456" applyFont="1" applyBorder="1" applyAlignment="1">
      <alignment horizontal="center" vertical="center"/>
    </xf>
    <xf numFmtId="41" fontId="127" fillId="0" borderId="0" xfId="1303" applyFont="1" applyBorder="1" applyAlignment="1">
      <alignment vertical="center"/>
    </xf>
    <xf numFmtId="41" fontId="128" fillId="0" borderId="53" xfId="1456" applyNumberFormat="1" applyFont="1" applyBorder="1" applyAlignment="1">
      <alignment horizontal="center" vertical="center"/>
    </xf>
    <xf numFmtId="186" fontId="127" fillId="0" borderId="0" xfId="1456" applyNumberFormat="1" applyFont="1" applyBorder="1" applyAlignment="1">
      <alignment vertical="center"/>
    </xf>
    <xf numFmtId="0" fontId="130" fillId="0" borderId="60" xfId="1456" applyFont="1" applyFill="1" applyBorder="1" applyAlignment="1">
      <alignment horizontal="center" vertical="center" wrapText="1"/>
    </xf>
    <xf numFmtId="0" fontId="128" fillId="0" borderId="60" xfId="1456" applyFont="1" applyFill="1" applyBorder="1" applyAlignment="1">
      <alignment horizontal="center" vertical="center"/>
    </xf>
    <xf numFmtId="41" fontId="128" fillId="0" borderId="61" xfId="1456" applyNumberFormat="1" applyFont="1" applyFill="1" applyBorder="1" applyAlignment="1">
      <alignment horizontal="center" vertical="center"/>
    </xf>
    <xf numFmtId="41" fontId="128" fillId="0" borderId="62" xfId="1456" applyNumberFormat="1" applyFont="1" applyBorder="1" applyAlignment="1">
      <alignment horizontal="center" vertical="center"/>
    </xf>
    <xf numFmtId="41" fontId="128" fillId="0" borderId="54" xfId="1456" applyNumberFormat="1" applyFont="1" applyBorder="1" applyAlignment="1">
      <alignment vertical="center"/>
    </xf>
    <xf numFmtId="0" fontId="127" fillId="0" borderId="0" xfId="1456" applyFont="1" applyFill="1" applyBorder="1" applyAlignment="1">
      <alignment horizontal="center" vertical="center"/>
    </xf>
    <xf numFmtId="0" fontId="130" fillId="0" borderId="16" xfId="1456" applyFont="1" applyFill="1" applyBorder="1" applyAlignment="1">
      <alignment horizontal="center" vertical="center" wrapText="1"/>
    </xf>
    <xf numFmtId="0" fontId="128" fillId="0" borderId="16" xfId="1456" applyFont="1" applyFill="1" applyBorder="1" applyAlignment="1">
      <alignment horizontal="center" vertical="center"/>
    </xf>
    <xf numFmtId="41" fontId="128" fillId="0" borderId="35" xfId="1456" applyNumberFormat="1" applyFont="1" applyBorder="1" applyAlignment="1">
      <alignment horizontal="center" vertical="center"/>
    </xf>
    <xf numFmtId="41" fontId="128" fillId="0" borderId="63" xfId="1456" applyNumberFormat="1" applyFont="1" applyFill="1" applyBorder="1" applyAlignment="1">
      <alignment vertical="center"/>
    </xf>
    <xf numFmtId="0" fontId="127" fillId="0" borderId="64" xfId="1456" applyFont="1" applyBorder="1" applyAlignment="1">
      <alignment vertical="center"/>
    </xf>
    <xf numFmtId="0" fontId="127" fillId="0" borderId="65" xfId="1456" applyFont="1" applyFill="1" applyBorder="1" applyAlignment="1">
      <alignment horizontal="center" vertical="center" wrapText="1"/>
    </xf>
    <xf numFmtId="0" fontId="128" fillId="0" borderId="65" xfId="1456" applyFont="1" applyFill="1" applyBorder="1" applyAlignment="1">
      <alignment horizontal="center" vertical="center"/>
    </xf>
    <xf numFmtId="41" fontId="128" fillId="0" borderId="66" xfId="1456" applyNumberFormat="1" applyFont="1" applyFill="1" applyBorder="1" applyAlignment="1">
      <alignment horizontal="center" vertical="center"/>
    </xf>
    <xf numFmtId="41" fontId="128" fillId="0" borderId="67" xfId="1456" applyNumberFormat="1" applyFont="1" applyBorder="1" applyAlignment="1">
      <alignment horizontal="center" vertical="center"/>
    </xf>
    <xf numFmtId="41" fontId="128" fillId="0" borderId="48" xfId="1456" applyNumberFormat="1" applyFont="1" applyFill="1" applyBorder="1" applyAlignment="1">
      <alignment vertical="center"/>
    </xf>
    <xf numFmtId="0" fontId="127" fillId="0" borderId="66" xfId="1456" applyFont="1" applyBorder="1" applyAlignment="1">
      <alignment horizontal="center" vertical="center" wrapText="1" shrinkToFit="1"/>
    </xf>
    <xf numFmtId="203" fontId="127" fillId="0" borderId="0" xfId="1456" applyNumberFormat="1" applyFont="1" applyFill="1" applyBorder="1" applyAlignment="1">
      <alignment horizontal="center" vertical="center"/>
    </xf>
    <xf numFmtId="228" fontId="127" fillId="0" borderId="0" xfId="1456" applyNumberFormat="1" applyFont="1" applyFill="1" applyBorder="1" applyAlignment="1">
      <alignment horizontal="center" vertical="center"/>
    </xf>
    <xf numFmtId="229" fontId="127" fillId="0" borderId="0" xfId="1456" applyNumberFormat="1" applyFont="1" applyBorder="1" applyAlignment="1">
      <alignment horizontal="center" vertical="center"/>
    </xf>
    <xf numFmtId="0" fontId="128" fillId="0" borderId="68" xfId="1456" applyFont="1" applyBorder="1" applyAlignment="1">
      <alignment horizontal="center" vertical="center" wrapText="1" shrinkToFit="1"/>
    </xf>
    <xf numFmtId="186" fontId="128" fillId="0" borderId="69" xfId="1456" applyNumberFormat="1" applyFont="1" applyBorder="1" applyAlignment="1">
      <alignment horizontal="center" vertical="center"/>
    </xf>
    <xf numFmtId="0" fontId="127" fillId="0" borderId="51" xfId="1456" applyFont="1" applyFill="1" applyBorder="1" applyAlignment="1">
      <alignment horizontal="center" vertical="center"/>
    </xf>
    <xf numFmtId="188" fontId="128" fillId="0" borderId="50" xfId="1456" applyNumberFormat="1" applyFont="1" applyBorder="1" applyAlignment="1">
      <alignment horizontal="center" vertical="center"/>
    </xf>
    <xf numFmtId="186" fontId="127" fillId="0" borderId="51" xfId="1456" applyNumberFormat="1" applyFont="1" applyFill="1" applyBorder="1" applyAlignment="1">
      <alignment horizontal="center" vertical="center"/>
    </xf>
    <xf numFmtId="186" fontId="127" fillId="0" borderId="0" xfId="1456" applyNumberFormat="1" applyFont="1" applyFill="1" applyBorder="1" applyAlignment="1">
      <alignment horizontal="center" vertical="center"/>
    </xf>
    <xf numFmtId="186" fontId="127" fillId="0" borderId="0" xfId="1456" applyNumberFormat="1" applyFont="1" applyFill="1" applyBorder="1" applyAlignment="1">
      <alignment vertical="center"/>
    </xf>
    <xf numFmtId="188" fontId="128" fillId="0" borderId="68" xfId="1456" applyNumberFormat="1" applyFont="1" applyBorder="1" applyAlignment="1">
      <alignment horizontal="center" vertical="center"/>
    </xf>
    <xf numFmtId="188" fontId="128" fillId="0" borderId="69" xfId="1456" applyNumberFormat="1" applyFont="1" applyBorder="1" applyAlignment="1">
      <alignment horizontal="center" vertical="center"/>
    </xf>
    <xf numFmtId="188" fontId="128" fillId="0" borderId="70" xfId="1456" applyNumberFormat="1" applyFont="1" applyBorder="1" applyAlignment="1">
      <alignment horizontal="center" vertical="center"/>
    </xf>
    <xf numFmtId="228" fontId="127" fillId="0" borderId="0" xfId="1456" applyNumberFormat="1" applyFont="1" applyBorder="1" applyAlignment="1">
      <alignment vertical="center"/>
    </xf>
    <xf numFmtId="188" fontId="128" fillId="0" borderId="71" xfId="1456" applyNumberFormat="1" applyFont="1" applyBorder="1" applyAlignment="1">
      <alignment horizontal="center" vertical="center"/>
    </xf>
    <xf numFmtId="188" fontId="128" fillId="0" borderId="72" xfId="1456" applyNumberFormat="1" applyFont="1" applyBorder="1" applyAlignment="1">
      <alignment horizontal="center" vertical="center"/>
    </xf>
    <xf numFmtId="188" fontId="128" fillId="30" borderId="73" xfId="1456" applyNumberFormat="1" applyFont="1" applyFill="1" applyBorder="1" applyAlignment="1">
      <alignment horizontal="center" vertical="center"/>
    </xf>
    <xf numFmtId="188" fontId="128" fillId="30" borderId="71" xfId="1456" applyNumberFormat="1" applyFont="1" applyFill="1" applyBorder="1" applyAlignment="1">
      <alignment horizontal="center" vertical="center"/>
    </xf>
    <xf numFmtId="188" fontId="134" fillId="30" borderId="74" xfId="1456" applyNumberFormat="1" applyFont="1" applyFill="1" applyBorder="1" applyAlignment="1">
      <alignment horizontal="center" vertical="center"/>
    </xf>
    <xf numFmtId="0" fontId="127" fillId="0" borderId="0" xfId="0" applyFont="1">
      <alignment vertical="center"/>
    </xf>
    <xf numFmtId="0" fontId="135" fillId="0" borderId="75" xfId="0" applyFont="1" applyBorder="1">
      <alignment vertical="center"/>
    </xf>
    <xf numFmtId="0" fontId="135" fillId="0" borderId="0" xfId="0" applyFont="1">
      <alignment vertical="center"/>
    </xf>
    <xf numFmtId="0" fontId="135" fillId="0" borderId="76" xfId="0" applyFont="1" applyBorder="1">
      <alignment vertical="center"/>
    </xf>
    <xf numFmtId="0" fontId="129" fillId="0" borderId="0" xfId="0" applyFont="1">
      <alignment vertical="center"/>
    </xf>
    <xf numFmtId="281" fontId="127" fillId="0" borderId="0" xfId="0" applyNumberFormat="1" applyFont="1">
      <alignment vertical="center"/>
    </xf>
    <xf numFmtId="0" fontId="136" fillId="0" borderId="0" xfId="0" applyFont="1">
      <alignment vertical="center"/>
    </xf>
    <xf numFmtId="0" fontId="137" fillId="0" borderId="0" xfId="0" applyFont="1">
      <alignment vertical="center"/>
    </xf>
    <xf numFmtId="0" fontId="138" fillId="0" borderId="0" xfId="0" applyFont="1">
      <alignment vertical="center"/>
    </xf>
    <xf numFmtId="281" fontId="137" fillId="0" borderId="0" xfId="0" applyNumberFormat="1" applyFont="1">
      <alignment vertical="center"/>
    </xf>
    <xf numFmtId="0" fontId="137" fillId="0" borderId="0" xfId="0" applyFont="1" applyAlignment="1">
      <alignment horizontal="center" vertical="center"/>
    </xf>
    <xf numFmtId="189" fontId="137" fillId="0" borderId="0" xfId="0" applyNumberFormat="1" applyFont="1">
      <alignment vertical="center"/>
    </xf>
    <xf numFmtId="189" fontId="137" fillId="0" borderId="0" xfId="0" applyNumberFormat="1" applyFont="1" applyAlignment="1">
      <alignment horizontal="center" vertical="center"/>
    </xf>
    <xf numFmtId="281" fontId="137" fillId="0" borderId="0" xfId="0" applyNumberFormat="1" applyFont="1" applyAlignment="1">
      <alignment horizontal="center" vertical="center"/>
    </xf>
    <xf numFmtId="0" fontId="135" fillId="0" borderId="0" xfId="0" applyFont="1" applyAlignment="1">
      <alignment horizontal="center" vertical="center"/>
    </xf>
    <xf numFmtId="41" fontId="135" fillId="0" borderId="76" xfId="0" applyNumberFormat="1" applyFont="1" applyBorder="1">
      <alignment vertical="center"/>
    </xf>
    <xf numFmtId="10" fontId="137" fillId="0" borderId="0" xfId="0" applyNumberFormat="1" applyFont="1" applyAlignment="1">
      <alignment horizontal="center" vertical="center"/>
    </xf>
    <xf numFmtId="230" fontId="137" fillId="0" borderId="0" xfId="0" applyNumberFormat="1" applyFont="1" applyAlignment="1">
      <alignment horizontal="center" vertical="center"/>
    </xf>
    <xf numFmtId="230" fontId="138" fillId="0" borderId="0" xfId="0" applyNumberFormat="1" applyFont="1" applyAlignment="1">
      <alignment horizontal="center" vertical="center"/>
    </xf>
    <xf numFmtId="230" fontId="137" fillId="0" borderId="0" xfId="0" applyNumberFormat="1" applyFont="1" applyAlignment="1">
      <alignment horizontal="left" vertical="center"/>
    </xf>
    <xf numFmtId="0" fontId="130" fillId="0" borderId="0" xfId="0" applyFont="1" applyAlignment="1">
      <alignment horizontal="center" vertical="center"/>
    </xf>
    <xf numFmtId="281" fontId="138" fillId="0" borderId="0" xfId="0" applyNumberFormat="1" applyFont="1" applyAlignment="1">
      <alignment horizontal="center" vertical="center"/>
    </xf>
    <xf numFmtId="9" fontId="137" fillId="0" borderId="0" xfId="0" applyNumberFormat="1" applyFont="1" applyAlignment="1">
      <alignment horizontal="center" vertical="center"/>
    </xf>
    <xf numFmtId="0" fontId="130" fillId="0" borderId="0" xfId="0" applyFont="1" applyAlignment="1">
      <alignment horizontal="left" vertical="center"/>
    </xf>
    <xf numFmtId="230" fontId="130" fillId="0" borderId="0" xfId="0" applyNumberFormat="1" applyFont="1" applyAlignment="1">
      <alignment horizontal="center" vertical="center"/>
    </xf>
    <xf numFmtId="0" fontId="136" fillId="0" borderId="0" xfId="0" applyFont="1" applyAlignment="1">
      <alignment horizontal="center" vertical="center"/>
    </xf>
    <xf numFmtId="283" fontId="130" fillId="0" borderId="0" xfId="0" applyNumberFormat="1" applyFont="1" applyAlignment="1">
      <alignment horizontal="center" vertical="center"/>
    </xf>
    <xf numFmtId="281" fontId="130" fillId="0" borderId="0" xfId="0" applyNumberFormat="1" applyFont="1" applyAlignment="1">
      <alignment horizontal="center" vertical="center"/>
    </xf>
    <xf numFmtId="284" fontId="130" fillId="0" borderId="0" xfId="0" applyNumberFormat="1" applyFont="1" applyAlignment="1">
      <alignment horizontal="center" vertical="center"/>
    </xf>
    <xf numFmtId="9" fontId="130" fillId="0" borderId="0" xfId="0" applyNumberFormat="1" applyFont="1" applyAlignment="1">
      <alignment horizontal="center" vertical="center"/>
    </xf>
    <xf numFmtId="0" fontId="139" fillId="0" borderId="0" xfId="0" applyFont="1" applyAlignment="1">
      <alignment horizontal="center" vertical="center"/>
    </xf>
    <xf numFmtId="285" fontId="140" fillId="0" borderId="0" xfId="0" applyNumberFormat="1" applyFont="1" applyAlignment="1">
      <alignment horizontal="center" vertical="center"/>
    </xf>
    <xf numFmtId="281" fontId="139" fillId="0" borderId="0" xfId="0" applyNumberFormat="1" applyFont="1" applyAlignment="1">
      <alignment horizontal="center" vertical="center"/>
    </xf>
    <xf numFmtId="0" fontId="141" fillId="0" borderId="0" xfId="0" applyFont="1" applyAlignment="1">
      <alignment horizontal="center" vertical="center"/>
    </xf>
    <xf numFmtId="0" fontId="141" fillId="0" borderId="0" xfId="0" applyFont="1">
      <alignment vertical="center"/>
    </xf>
    <xf numFmtId="285" fontId="130" fillId="0" borderId="0" xfId="0" applyNumberFormat="1" applyFont="1" applyAlignment="1">
      <alignment horizontal="center" vertical="center"/>
    </xf>
    <xf numFmtId="0" fontId="135" fillId="0" borderId="77" xfId="0" applyFont="1" applyBorder="1">
      <alignment vertical="center"/>
    </xf>
    <xf numFmtId="0" fontId="135" fillId="0" borderId="25" xfId="0" applyFont="1" applyBorder="1">
      <alignment vertical="center"/>
    </xf>
    <xf numFmtId="41" fontId="135" fillId="0" borderId="25" xfId="0" applyNumberFormat="1" applyFont="1" applyBorder="1">
      <alignment vertical="center"/>
    </xf>
    <xf numFmtId="0" fontId="135" fillId="0" borderId="78" xfId="0" applyFont="1" applyBorder="1">
      <alignment vertical="center"/>
    </xf>
    <xf numFmtId="0" fontId="127" fillId="0" borderId="0" xfId="1466" applyFont="1"/>
    <xf numFmtId="0" fontId="142" fillId="0" borderId="0" xfId="1466" applyFont="1" applyAlignment="1">
      <alignment horizontal="center" vertical="center"/>
    </xf>
    <xf numFmtId="0" fontId="134" fillId="0" borderId="0" xfId="1466" applyFont="1" applyAlignment="1">
      <alignment horizontal="left" vertical="center"/>
    </xf>
    <xf numFmtId="0" fontId="127" fillId="0" borderId="0" xfId="1466" applyFont="1" applyAlignment="1">
      <alignment horizontal="center" vertical="center"/>
    </xf>
    <xf numFmtId="0" fontId="127" fillId="0" borderId="0" xfId="1466" applyFont="1" applyAlignment="1">
      <alignment vertical="center"/>
    </xf>
    <xf numFmtId="0" fontId="138" fillId="2" borderId="79" xfId="1448" applyFont="1" applyFill="1" applyBorder="1" applyAlignment="1">
      <alignment horizontal="center" vertical="center" shrinkToFit="1"/>
    </xf>
    <xf numFmtId="0" fontId="138" fillId="2" borderId="80" xfId="1448" applyFont="1" applyFill="1" applyBorder="1" applyAlignment="1">
      <alignment horizontal="center" vertical="center" shrinkToFit="1"/>
    </xf>
    <xf numFmtId="0" fontId="138" fillId="2" borderId="80" xfId="1448" applyFont="1" applyFill="1" applyBorder="1" applyAlignment="1">
      <alignment horizontal="center" vertical="center"/>
    </xf>
    <xf numFmtId="0" fontId="138" fillId="2" borderId="81" xfId="1448" applyFont="1" applyFill="1" applyBorder="1" applyAlignment="1">
      <alignment horizontal="center" vertical="center" shrinkToFit="1"/>
    </xf>
    <xf numFmtId="0" fontId="129" fillId="0" borderId="0" xfId="1466" applyFont="1"/>
    <xf numFmtId="0" fontId="135" fillId="0" borderId="5" xfId="1448" applyFont="1" applyBorder="1" applyAlignment="1">
      <alignment horizontal="center"/>
    </xf>
    <xf numFmtId="0" fontId="137" fillId="0" borderId="36" xfId="1448" applyFont="1" applyBorder="1" applyAlignment="1">
      <alignment horizontal="center" vertical="center" shrinkToFit="1"/>
    </xf>
    <xf numFmtId="0" fontId="137" fillId="0" borderId="36" xfId="1448" applyFont="1" applyBorder="1" applyAlignment="1">
      <alignment horizontal="center" vertical="center"/>
    </xf>
    <xf numFmtId="41" fontId="137" fillId="0" borderId="36" xfId="1314" applyFont="1" applyFill="1" applyBorder="1" applyAlignment="1">
      <alignment vertical="center"/>
    </xf>
    <xf numFmtId="41" fontId="135" fillId="0" borderId="82" xfId="1314" applyFont="1" applyFill="1" applyBorder="1" applyAlignment="1">
      <alignment horizontal="center" vertical="center"/>
    </xf>
    <xf numFmtId="41" fontId="137" fillId="21" borderId="36" xfId="1314" applyFont="1" applyFill="1" applyBorder="1" applyAlignment="1">
      <alignment vertical="center"/>
    </xf>
    <xf numFmtId="0" fontId="137" fillId="0" borderId="36" xfId="1466" applyFont="1" applyBorder="1" applyAlignment="1">
      <alignment horizontal="center" vertical="center" shrinkToFit="1"/>
    </xf>
    <xf numFmtId="0" fontId="137" fillId="0" borderId="36" xfId="1466" applyFont="1" applyBorder="1" applyAlignment="1">
      <alignment horizontal="center" vertical="center"/>
    </xf>
    <xf numFmtId="41" fontId="135" fillId="0" borderId="36" xfId="1303" applyFont="1" applyFill="1" applyBorder="1" applyAlignment="1">
      <alignment vertical="center"/>
    </xf>
    <xf numFmtId="0" fontId="127" fillId="0" borderId="0" xfId="1466" applyFont="1" applyAlignment="1">
      <alignment horizontal="center"/>
    </xf>
    <xf numFmtId="0" fontId="127" fillId="0" borderId="0" xfId="1474" applyFont="1" applyAlignment="1">
      <alignment vertical="center"/>
    </xf>
    <xf numFmtId="0" fontId="127" fillId="0" borderId="0" xfId="1474" applyFont="1" applyAlignment="1">
      <alignment horizontal="right" vertical="center"/>
    </xf>
    <xf numFmtId="41" fontId="137" fillId="0" borderId="0" xfId="1303" applyFont="1" applyAlignment="1">
      <alignment vertical="center"/>
    </xf>
    <xf numFmtId="0" fontId="137" fillId="0" borderId="0" xfId="1474" applyFont="1" applyAlignment="1">
      <alignment vertical="center"/>
    </xf>
    <xf numFmtId="0" fontId="137" fillId="0" borderId="0" xfId="1474" applyFont="1" applyAlignment="1">
      <alignment horizontal="right" vertical="center"/>
    </xf>
    <xf numFmtId="0" fontId="137" fillId="0" borderId="83" xfId="1474" applyFont="1" applyBorder="1" applyAlignment="1">
      <alignment horizontal="center" vertical="center"/>
    </xf>
    <xf numFmtId="0" fontId="137" fillId="0" borderId="84" xfId="1474" applyFont="1" applyBorder="1" applyAlignment="1">
      <alignment horizontal="center" vertical="center"/>
    </xf>
    <xf numFmtId="0" fontId="137" fillId="0" borderId="85" xfId="1474" applyFont="1" applyBorder="1" applyAlignment="1">
      <alignment horizontal="center" vertical="center"/>
    </xf>
    <xf numFmtId="41" fontId="137" fillId="0" borderId="86" xfId="1303" applyFont="1" applyBorder="1" applyAlignment="1">
      <alignment vertical="center"/>
    </xf>
    <xf numFmtId="41" fontId="137" fillId="0" borderId="23" xfId="1303" applyFont="1" applyBorder="1" applyAlignment="1">
      <alignment vertical="center"/>
    </xf>
    <xf numFmtId="41" fontId="137" fillId="0" borderId="15" xfId="1303" applyFont="1" applyBorder="1" applyAlignment="1">
      <alignment vertical="center"/>
    </xf>
    <xf numFmtId="41" fontId="137" fillId="0" borderId="87" xfId="1303" applyFont="1" applyBorder="1" applyAlignment="1">
      <alignment vertical="center"/>
    </xf>
    <xf numFmtId="0" fontId="137" fillId="0" borderId="15" xfId="1474" applyFont="1" applyBorder="1" applyAlignment="1">
      <alignment vertical="center"/>
    </xf>
    <xf numFmtId="0" fontId="137" fillId="0" borderId="23" xfId="1474" applyFont="1" applyBorder="1" applyAlignment="1">
      <alignment vertical="center"/>
    </xf>
    <xf numFmtId="10" fontId="137" fillId="0" borderId="1" xfId="1268" applyNumberFormat="1" applyFont="1" applyBorder="1" applyAlignment="1">
      <alignment horizontal="center" vertical="center"/>
    </xf>
    <xf numFmtId="0" fontId="137" fillId="0" borderId="1" xfId="1474" applyFont="1" applyBorder="1" applyAlignment="1">
      <alignment horizontal="center" vertical="center"/>
    </xf>
    <xf numFmtId="0" fontId="137" fillId="0" borderId="88" xfId="1474" applyFont="1" applyBorder="1" applyAlignment="1">
      <alignment horizontal="center" vertical="center"/>
    </xf>
    <xf numFmtId="41" fontId="137" fillId="0" borderId="86" xfId="1303" applyFont="1" applyBorder="1" applyAlignment="1">
      <alignment horizontal="left" vertical="center"/>
    </xf>
    <xf numFmtId="41" fontId="137" fillId="0" borderId="10" xfId="1303" applyFont="1" applyBorder="1" applyAlignment="1">
      <alignment horizontal="left" vertical="center"/>
    </xf>
    <xf numFmtId="41" fontId="137" fillId="0" borderId="35" xfId="1303" applyFont="1" applyBorder="1" applyAlignment="1">
      <alignment horizontal="left" vertical="center"/>
    </xf>
    <xf numFmtId="41" fontId="137" fillId="0" borderId="2" xfId="1303" applyFont="1" applyBorder="1" applyAlignment="1">
      <alignment vertical="center"/>
    </xf>
    <xf numFmtId="41" fontId="137" fillId="0" borderId="23" xfId="1303" applyFont="1" applyBorder="1" applyAlignment="1">
      <alignment horizontal="left" vertical="center"/>
    </xf>
    <xf numFmtId="41" fontId="137" fillId="0" borderId="15" xfId="1303" applyFont="1" applyBorder="1" applyAlignment="1">
      <alignment horizontal="left" vertical="center"/>
    </xf>
    <xf numFmtId="41" fontId="137" fillId="0" borderId="89" xfId="1303" applyFont="1" applyBorder="1" applyAlignment="1">
      <alignment vertical="center"/>
    </xf>
    <xf numFmtId="41" fontId="137" fillId="0" borderId="10" xfId="1303" applyFont="1" applyBorder="1" applyAlignment="1">
      <alignment vertical="center"/>
    </xf>
    <xf numFmtId="41" fontId="137" fillId="0" borderId="35" xfId="1303" applyFont="1" applyBorder="1" applyAlignment="1">
      <alignment vertical="center"/>
    </xf>
    <xf numFmtId="0" fontId="137" fillId="0" borderId="35" xfId="1474" applyFont="1" applyBorder="1" applyAlignment="1">
      <alignment vertical="center"/>
    </xf>
    <xf numFmtId="0" fontId="137" fillId="0" borderId="10" xfId="1474" applyFont="1" applyBorder="1" applyAlignment="1">
      <alignment vertical="center"/>
    </xf>
    <xf numFmtId="10" fontId="137" fillId="0" borderId="16" xfId="1268" applyNumberFormat="1" applyFont="1" applyBorder="1" applyAlignment="1">
      <alignment horizontal="center" vertical="center"/>
    </xf>
    <xf numFmtId="0" fontId="137" fillId="0" borderId="16" xfId="1474" applyFont="1" applyBorder="1" applyAlignment="1">
      <alignment horizontal="center" vertical="center"/>
    </xf>
    <xf numFmtId="0" fontId="137" fillId="0" borderId="90" xfId="1474" applyFont="1" applyBorder="1" applyAlignment="1">
      <alignment horizontal="center" vertical="center"/>
    </xf>
    <xf numFmtId="41" fontId="137" fillId="0" borderId="91" xfId="1303" applyFont="1" applyBorder="1" applyAlignment="1">
      <alignment vertical="center"/>
    </xf>
    <xf numFmtId="41" fontId="137" fillId="0" borderId="92" xfId="1303" applyFont="1" applyBorder="1" applyAlignment="1">
      <alignment vertical="center"/>
    </xf>
    <xf numFmtId="41" fontId="137" fillId="0" borderId="93" xfId="1303" applyFont="1" applyBorder="1" applyAlignment="1">
      <alignment vertical="center"/>
    </xf>
    <xf numFmtId="41" fontId="137" fillId="0" borderId="94" xfId="1303" applyFont="1" applyBorder="1" applyAlignment="1">
      <alignment vertical="center"/>
    </xf>
    <xf numFmtId="0" fontId="137" fillId="0" borderId="93" xfId="1474" applyFont="1" applyBorder="1" applyAlignment="1">
      <alignment vertical="center"/>
    </xf>
    <xf numFmtId="0" fontId="137" fillId="0" borderId="92" xfId="1474" applyFont="1" applyBorder="1" applyAlignment="1">
      <alignment vertical="center"/>
    </xf>
    <xf numFmtId="10" fontId="137" fillId="0" borderId="41" xfId="1268" applyNumberFormat="1" applyFont="1" applyBorder="1" applyAlignment="1">
      <alignment horizontal="center" vertical="center"/>
    </xf>
    <xf numFmtId="0" fontId="137" fillId="0" borderId="41" xfId="1474" applyFont="1" applyBorder="1" applyAlignment="1">
      <alignment horizontal="center" vertical="center"/>
    </xf>
    <xf numFmtId="0" fontId="137" fillId="0" borderId="95" xfId="1474" applyFont="1" applyBorder="1" applyAlignment="1">
      <alignment horizontal="center" vertical="center"/>
    </xf>
    <xf numFmtId="3" fontId="137" fillId="0" borderId="0" xfId="1411" applyNumberFormat="1" applyFont="1" applyAlignment="1">
      <alignment vertical="center"/>
    </xf>
    <xf numFmtId="0" fontId="137" fillId="0" borderId="0" xfId="1474" applyFont="1" applyAlignment="1">
      <alignment horizontal="center" vertical="center"/>
    </xf>
    <xf numFmtId="10" fontId="137" fillId="0" borderId="0" xfId="1268" applyNumberFormat="1" applyFont="1" applyAlignment="1">
      <alignment horizontal="center" vertical="center"/>
    </xf>
    <xf numFmtId="0" fontId="137" fillId="0" borderId="96" xfId="1474" applyFont="1" applyBorder="1" applyAlignment="1">
      <alignment horizontal="center" vertical="center"/>
    </xf>
    <xf numFmtId="41" fontId="128" fillId="34" borderId="1" xfId="1303" applyFont="1" applyFill="1" applyBorder="1" applyAlignment="1">
      <alignment vertical="center" shrinkToFit="1"/>
    </xf>
    <xf numFmtId="41" fontId="137" fillId="0" borderId="89" xfId="1303" applyFont="1" applyBorder="1" applyAlignment="1">
      <alignment horizontal="left" vertical="center"/>
    </xf>
    <xf numFmtId="41" fontId="130" fillId="34" borderId="16" xfId="1303" applyFont="1" applyFill="1" applyBorder="1" applyAlignment="1">
      <alignment horizontal="right" vertical="center" shrinkToFit="1"/>
    </xf>
    <xf numFmtId="41" fontId="130" fillId="34" borderId="1" xfId="1303" applyFont="1" applyFill="1" applyBorder="1" applyAlignment="1">
      <alignment vertical="center" shrinkToFit="1"/>
    </xf>
    <xf numFmtId="41" fontId="137" fillId="0" borderId="16" xfId="1303" applyFont="1" applyBorder="1" applyAlignment="1">
      <alignment vertical="center"/>
    </xf>
    <xf numFmtId="41" fontId="130" fillId="33" borderId="41" xfId="1303" applyFont="1" applyFill="1" applyBorder="1" applyAlignment="1">
      <alignment vertical="center" shrinkToFit="1"/>
    </xf>
    <xf numFmtId="41" fontId="137" fillId="0" borderId="41" xfId="1303" applyFont="1" applyBorder="1" applyAlignment="1">
      <alignment vertical="center"/>
    </xf>
    <xf numFmtId="41" fontId="137" fillId="0" borderId="0" xfId="1303" applyFont="1" applyAlignment="1">
      <alignment horizontal="left" vertical="center"/>
    </xf>
    <xf numFmtId="9" fontId="137" fillId="0" borderId="0" xfId="1268" applyFont="1" applyAlignment="1">
      <alignment horizontal="left" vertical="center"/>
    </xf>
    <xf numFmtId="41" fontId="143" fillId="0" borderId="0" xfId="1303" applyFont="1" applyAlignment="1">
      <alignment vertical="center"/>
    </xf>
    <xf numFmtId="0" fontId="143" fillId="0" borderId="0" xfId="1474" applyFont="1" applyAlignment="1">
      <alignment vertical="center"/>
    </xf>
    <xf numFmtId="0" fontId="137" fillId="0" borderId="0" xfId="1474" applyFont="1" applyAlignment="1">
      <alignment horizontal="left" vertical="center"/>
    </xf>
    <xf numFmtId="9" fontId="137" fillId="0" borderId="0" xfId="1268" applyFont="1" applyAlignment="1">
      <alignment horizontal="center" vertical="center"/>
    </xf>
    <xf numFmtId="9" fontId="137" fillId="0" borderId="0" xfId="1268" applyFont="1" applyAlignment="1">
      <alignment horizontal="right" vertical="center"/>
    </xf>
    <xf numFmtId="41" fontId="143" fillId="0" borderId="0" xfId="1474" applyNumberFormat="1" applyFont="1" applyAlignment="1">
      <alignment vertical="center"/>
    </xf>
    <xf numFmtId="9" fontId="137" fillId="0" borderId="0" xfId="1268" applyFont="1" applyAlignment="1">
      <alignment horizontal="left" vertical="center" indent="1"/>
    </xf>
    <xf numFmtId="0" fontId="137" fillId="0" borderId="0" xfId="1474" quotePrefix="1" applyFont="1" applyAlignment="1">
      <alignment horizontal="center" vertical="center"/>
    </xf>
    <xf numFmtId="0" fontId="142" fillId="0" borderId="0" xfId="1425" applyFont="1" applyAlignment="1">
      <alignment vertical="center"/>
    </xf>
    <xf numFmtId="0" fontId="127" fillId="0" borderId="0" xfId="0" applyFont="1" applyAlignment="1">
      <alignment vertical="center"/>
    </xf>
    <xf numFmtId="0" fontId="138" fillId="2" borderId="97" xfId="1466" applyFont="1" applyFill="1" applyBorder="1" applyAlignment="1">
      <alignment horizontal="center" vertical="center" shrinkToFit="1"/>
    </xf>
    <xf numFmtId="0" fontId="138" fillId="2" borderId="98" xfId="1466" applyFont="1" applyFill="1" applyBorder="1" applyAlignment="1">
      <alignment horizontal="center" vertical="center" shrinkToFit="1"/>
    </xf>
    <xf numFmtId="0" fontId="138" fillId="2" borderId="98" xfId="1466" applyFont="1" applyFill="1" applyBorder="1" applyAlignment="1">
      <alignment horizontal="center" vertical="center"/>
    </xf>
    <xf numFmtId="0" fontId="138" fillId="2" borderId="99" xfId="1466" applyFont="1" applyFill="1" applyBorder="1" applyAlignment="1">
      <alignment horizontal="center" vertical="center" shrinkToFit="1"/>
    </xf>
    <xf numFmtId="0" fontId="127" fillId="0" borderId="0" xfId="1471" applyFont="1"/>
    <xf numFmtId="0" fontId="144" fillId="0" borderId="0" xfId="1471" applyFont="1" applyBorder="1" applyAlignment="1">
      <alignment vertical="center"/>
    </xf>
    <xf numFmtId="0" fontId="127" fillId="0" borderId="0" xfId="1471" applyFont="1" applyBorder="1"/>
    <xf numFmtId="41" fontId="129" fillId="21" borderId="0" xfId="1302" applyFont="1" applyFill="1" applyBorder="1" applyAlignment="1">
      <alignment vertical="center"/>
    </xf>
    <xf numFmtId="41" fontId="129" fillId="21" borderId="0" xfId="1302" applyFont="1" applyFill="1" applyAlignment="1">
      <alignment vertical="center"/>
    </xf>
    <xf numFmtId="0" fontId="127" fillId="0" borderId="0" xfId="1471" applyFont="1" applyBorder="1" applyAlignment="1">
      <alignment horizontal="center"/>
    </xf>
    <xf numFmtId="0" fontId="142" fillId="0" borderId="0" xfId="1471" applyFont="1" applyBorder="1" applyAlignment="1">
      <alignment vertical="center"/>
    </xf>
    <xf numFmtId="0" fontId="145" fillId="0" borderId="0" xfId="1431" applyFont="1" applyAlignment="1">
      <alignment horizontal="left" vertical="center" indent="1"/>
    </xf>
    <xf numFmtId="0" fontId="127" fillId="0" borderId="0" xfId="1471" applyFont="1" applyAlignment="1">
      <alignment horizontal="center"/>
    </xf>
    <xf numFmtId="0" fontId="137" fillId="0" borderId="0" xfId="0" applyFont="1" applyAlignment="1">
      <alignment horizontal="left" vertical="center" indent="1"/>
    </xf>
    <xf numFmtId="41" fontId="127" fillId="21" borderId="0" xfId="1302" applyFont="1" applyFill="1" applyAlignment="1">
      <alignment vertical="center"/>
    </xf>
    <xf numFmtId="41" fontId="127" fillId="21" borderId="0" xfId="1302" applyFont="1" applyFill="1" applyBorder="1" applyAlignment="1">
      <alignment vertical="center"/>
    </xf>
    <xf numFmtId="0" fontId="127" fillId="0" borderId="0" xfId="1471" applyFont="1" applyAlignment="1">
      <alignment vertical="center"/>
    </xf>
    <xf numFmtId="0" fontId="137" fillId="30" borderId="100" xfId="0" applyFont="1" applyFill="1" applyBorder="1" applyAlignment="1">
      <alignment vertical="center"/>
    </xf>
    <xf numFmtId="0" fontId="137" fillId="30" borderId="84" xfId="0" applyFont="1" applyFill="1" applyBorder="1" applyAlignment="1">
      <alignment horizontal="center" vertical="center"/>
    </xf>
    <xf numFmtId="0" fontId="137" fillId="30" borderId="84" xfId="0" applyFont="1" applyFill="1" applyBorder="1" applyAlignment="1">
      <alignment vertical="center"/>
    </xf>
    <xf numFmtId="0" fontId="137" fillId="30" borderId="101" xfId="0" applyFont="1" applyFill="1" applyBorder="1" applyAlignment="1">
      <alignment horizontal="center" vertical="center"/>
    </xf>
    <xf numFmtId="0" fontId="127" fillId="37" borderId="0" xfId="1471" applyFont="1" applyFill="1" applyBorder="1" applyAlignment="1">
      <alignment horizontal="center" vertical="center"/>
    </xf>
    <xf numFmtId="41" fontId="127" fillId="0" borderId="1" xfId="1316" applyFont="1" applyFill="1" applyBorder="1" applyAlignment="1">
      <alignment vertical="center"/>
    </xf>
    <xf numFmtId="0" fontId="127" fillId="0" borderId="0" xfId="1471" applyFont="1" applyBorder="1" applyAlignment="1">
      <alignment horizontal="center" vertical="center"/>
    </xf>
    <xf numFmtId="41" fontId="127" fillId="37" borderId="0" xfId="1302" applyFont="1" applyFill="1" applyBorder="1" applyAlignment="1">
      <alignment vertical="center"/>
    </xf>
    <xf numFmtId="0" fontId="127" fillId="0" borderId="1" xfId="1471" applyFont="1" applyFill="1" applyBorder="1" applyAlignment="1">
      <alignment horizontal="center" vertical="center"/>
    </xf>
    <xf numFmtId="41" fontId="127" fillId="0" borderId="1" xfId="1316" applyFont="1" applyFill="1" applyBorder="1" applyAlignment="1">
      <alignment vertical="center" wrapText="1"/>
    </xf>
    <xf numFmtId="41" fontId="127" fillId="0" borderId="0" xfId="1302" applyFont="1" applyBorder="1" applyAlignment="1">
      <alignment vertical="center"/>
    </xf>
    <xf numFmtId="0" fontId="129" fillId="0" borderId="0" xfId="1471" applyFont="1" applyBorder="1" applyAlignment="1">
      <alignment horizontal="center" vertical="center"/>
    </xf>
    <xf numFmtId="0" fontId="127" fillId="21" borderId="0" xfId="1471" applyFont="1" applyFill="1" applyBorder="1" applyAlignment="1">
      <alignment horizontal="center" vertical="center"/>
    </xf>
    <xf numFmtId="41" fontId="129" fillId="21" borderId="0" xfId="1302" applyFont="1" applyFill="1" applyBorder="1" applyAlignment="1">
      <alignment horizontal="center" vertical="center" wrapText="1"/>
    </xf>
    <xf numFmtId="0" fontId="134" fillId="21" borderId="0" xfId="1471" applyFont="1" applyFill="1" applyBorder="1" applyAlignment="1">
      <alignment horizontal="center" vertical="center" wrapText="1"/>
    </xf>
    <xf numFmtId="41" fontId="129" fillId="0" borderId="0" xfId="1302" applyFont="1" applyBorder="1" applyAlignment="1">
      <alignment vertical="center" wrapText="1"/>
    </xf>
    <xf numFmtId="41" fontId="127" fillId="0" borderId="0" xfId="1302" applyFont="1" applyBorder="1" applyAlignment="1">
      <alignment vertical="center" wrapText="1"/>
    </xf>
    <xf numFmtId="41" fontId="127" fillId="0" borderId="41" xfId="1316" applyFont="1" applyFill="1" applyBorder="1" applyAlignment="1">
      <alignment vertical="center"/>
    </xf>
    <xf numFmtId="0" fontId="127" fillId="0" borderId="0" xfId="1471" applyFont="1" applyBorder="1" applyAlignment="1">
      <alignment horizontal="left" vertical="center"/>
    </xf>
    <xf numFmtId="0" fontId="137" fillId="0" borderId="0" xfId="1471" applyFont="1" applyBorder="1" applyAlignment="1">
      <alignment vertical="center"/>
    </xf>
    <xf numFmtId="0" fontId="127" fillId="0" borderId="0" xfId="1471" applyFont="1" applyBorder="1" applyAlignment="1">
      <alignment vertical="center"/>
    </xf>
    <xf numFmtId="41" fontId="129" fillId="0" borderId="0" xfId="1302" applyFont="1" applyBorder="1" applyAlignment="1">
      <alignment horizontal="center" vertical="center" wrapText="1"/>
    </xf>
    <xf numFmtId="0" fontId="137" fillId="0" borderId="0" xfId="0" applyFont="1" applyAlignment="1">
      <alignment vertical="center"/>
    </xf>
    <xf numFmtId="41" fontId="146" fillId="21" borderId="0" xfId="1302" applyFont="1" applyFill="1" applyBorder="1" applyAlignment="1">
      <alignment vertical="center"/>
    </xf>
    <xf numFmtId="0" fontId="137" fillId="0" borderId="0" xfId="0" applyFont="1" applyAlignment="1">
      <alignment horizontal="right" vertical="center"/>
    </xf>
    <xf numFmtId="0" fontId="127" fillId="30" borderId="84" xfId="1471" applyFont="1" applyFill="1" applyBorder="1" applyAlignment="1">
      <alignment horizontal="center" vertical="center"/>
    </xf>
    <xf numFmtId="3" fontId="136" fillId="0" borderId="102" xfId="0" applyNumberFormat="1" applyFont="1" applyFill="1" applyBorder="1" applyAlignment="1">
      <alignment horizontal="right" vertical="center" wrapText="1" indent="1"/>
    </xf>
    <xf numFmtId="0" fontId="137" fillId="0" borderId="87" xfId="0" applyFont="1" applyFill="1" applyBorder="1" applyAlignment="1">
      <alignment vertical="center"/>
    </xf>
    <xf numFmtId="0" fontId="137" fillId="0" borderId="88" xfId="0" applyFont="1" applyFill="1" applyBorder="1" applyAlignment="1">
      <alignment vertical="center"/>
    </xf>
    <xf numFmtId="3" fontId="136" fillId="0" borderId="103" xfId="0" applyNumberFormat="1" applyFont="1" applyFill="1" applyBorder="1" applyAlignment="1">
      <alignment horizontal="right" vertical="center" wrapText="1" indent="1"/>
    </xf>
    <xf numFmtId="0" fontId="137" fillId="0" borderId="2" xfId="0" applyFont="1" applyFill="1" applyBorder="1" applyAlignment="1">
      <alignment vertical="center"/>
    </xf>
    <xf numFmtId="0" fontId="137" fillId="0" borderId="90" xfId="0" applyFont="1" applyFill="1" applyBorder="1" applyAlignment="1">
      <alignment vertical="center"/>
    </xf>
    <xf numFmtId="3" fontId="136" fillId="0" borderId="104" xfId="0" applyNumberFormat="1" applyFont="1" applyFill="1" applyBorder="1" applyAlignment="1">
      <alignment horizontal="right" vertical="center" wrapText="1" indent="1"/>
    </xf>
    <xf numFmtId="0" fontId="137" fillId="0" borderId="94" xfId="0" applyFont="1" applyFill="1" applyBorder="1" applyAlignment="1">
      <alignment vertical="center"/>
    </xf>
    <xf numFmtId="0" fontId="137" fillId="0" borderId="95" xfId="0" applyFont="1" applyFill="1" applyBorder="1" applyAlignment="1">
      <alignment vertical="center"/>
    </xf>
    <xf numFmtId="0" fontId="137" fillId="0" borderId="0" xfId="0" applyFont="1" applyBorder="1" applyAlignment="1">
      <alignment vertical="center"/>
    </xf>
    <xf numFmtId="3" fontId="137" fillId="0" borderId="0" xfId="1406" applyNumberFormat="1" applyFont="1" applyBorder="1" applyAlignment="1">
      <alignment vertical="center"/>
    </xf>
    <xf numFmtId="0" fontId="147" fillId="0" borderId="0" xfId="0" applyFont="1" applyBorder="1" applyAlignment="1">
      <alignment vertical="center"/>
    </xf>
    <xf numFmtId="0" fontId="128" fillId="0" borderId="0" xfId="1471" applyFont="1" applyBorder="1"/>
    <xf numFmtId="0" fontId="128" fillId="0" borderId="0" xfId="1471" applyFont="1"/>
    <xf numFmtId="0" fontId="128" fillId="0" borderId="0" xfId="1471" applyFont="1" applyAlignment="1">
      <alignment horizontal="center"/>
    </xf>
    <xf numFmtId="0" fontId="144" fillId="0" borderId="105" xfId="1473" applyFont="1" applyBorder="1" applyAlignment="1">
      <alignment vertical="center"/>
    </xf>
    <xf numFmtId="0" fontId="134" fillId="0" borderId="106" xfId="1473" applyFont="1" applyBorder="1" applyAlignment="1">
      <alignment vertical="center"/>
    </xf>
    <xf numFmtId="0" fontId="129" fillId="0" borderId="106" xfId="1473" applyFont="1" applyBorder="1" applyAlignment="1">
      <alignment vertical="center"/>
    </xf>
    <xf numFmtId="0" fontId="138" fillId="0" borderId="106" xfId="1473" applyFont="1" applyBorder="1" applyAlignment="1">
      <alignment horizontal="left" vertical="center"/>
    </xf>
    <xf numFmtId="0" fontId="138" fillId="0" borderId="106" xfId="1473" applyFont="1" applyBorder="1" applyAlignment="1">
      <alignment horizontal="center" vertical="center"/>
    </xf>
    <xf numFmtId="0" fontId="144" fillId="0" borderId="106" xfId="1473" applyFont="1" applyBorder="1" applyAlignment="1">
      <alignment vertical="center"/>
    </xf>
    <xf numFmtId="0" fontId="138" fillId="0" borderId="106" xfId="1473" applyFont="1" applyBorder="1" applyAlignment="1">
      <alignment vertical="center"/>
    </xf>
    <xf numFmtId="0" fontId="144" fillId="0" borderId="106" xfId="1473" applyNumberFormat="1" applyFont="1" applyBorder="1" applyAlignment="1">
      <alignment horizontal="left" vertical="center"/>
    </xf>
    <xf numFmtId="0" fontId="144" fillId="0" borderId="107" xfId="1473" applyFont="1" applyBorder="1" applyAlignment="1">
      <alignment vertical="center"/>
    </xf>
    <xf numFmtId="0" fontId="144" fillId="0" borderId="0" xfId="1473" applyFont="1" applyAlignment="1">
      <alignment vertical="center"/>
    </xf>
    <xf numFmtId="0" fontId="144" fillId="0" borderId="75" xfId="1473" applyFont="1" applyBorder="1" applyAlignment="1">
      <alignment horizontal="centerContinuous" vertical="center"/>
    </xf>
    <xf numFmtId="0" fontId="134" fillId="0" borderId="0" xfId="1473" applyFont="1" applyBorder="1" applyAlignment="1">
      <alignment horizontal="centerContinuous" vertical="center"/>
    </xf>
    <xf numFmtId="0" fontId="129" fillId="0" borderId="0" xfId="1473" applyFont="1" applyBorder="1" applyAlignment="1">
      <alignment horizontal="centerContinuous" vertical="center"/>
    </xf>
    <xf numFmtId="0" fontId="138" fillId="0" borderId="0" xfId="1473" applyFont="1" applyBorder="1" applyAlignment="1">
      <alignment horizontal="centerContinuous" vertical="center"/>
    </xf>
    <xf numFmtId="0" fontId="144" fillId="0" borderId="0" xfId="1473" applyFont="1" applyBorder="1" applyAlignment="1">
      <alignment horizontal="centerContinuous" vertical="center"/>
    </xf>
    <xf numFmtId="0" fontId="144" fillId="0" borderId="0" xfId="1473" applyNumberFormat="1" applyFont="1" applyBorder="1" applyAlignment="1">
      <alignment horizontal="centerContinuous" vertical="center"/>
    </xf>
    <xf numFmtId="0" fontId="144" fillId="0" borderId="76" xfId="1473" applyFont="1" applyBorder="1" applyAlignment="1">
      <alignment horizontal="centerContinuous" vertical="center"/>
    </xf>
    <xf numFmtId="0" fontId="144" fillId="0" borderId="77" xfId="1473" applyFont="1" applyBorder="1" applyAlignment="1">
      <alignment horizontal="centerContinuous" vertical="center"/>
    </xf>
    <xf numFmtId="0" fontId="134" fillId="0" borderId="25" xfId="1473" applyFont="1" applyBorder="1" applyAlignment="1">
      <alignment horizontal="centerContinuous" vertical="center"/>
    </xf>
    <xf numFmtId="0" fontId="129" fillId="0" borderId="25" xfId="1473" applyFont="1" applyBorder="1" applyAlignment="1">
      <alignment horizontal="centerContinuous" vertical="center"/>
    </xf>
    <xf numFmtId="0" fontId="138" fillId="0" borderId="25" xfId="1473" applyFont="1" applyBorder="1" applyAlignment="1">
      <alignment horizontal="left" vertical="center"/>
    </xf>
    <xf numFmtId="0" fontId="138" fillId="0" borderId="25" xfId="1473" applyFont="1" applyBorder="1" applyAlignment="1">
      <alignment horizontal="center" vertical="center"/>
    </xf>
    <xf numFmtId="0" fontId="144" fillId="0" borderId="25" xfId="1473" applyFont="1" applyBorder="1" applyAlignment="1">
      <alignment horizontal="centerContinuous" vertical="center"/>
    </xf>
    <xf numFmtId="0" fontId="138" fillId="0" borderId="25" xfId="1473" applyFont="1" applyBorder="1" applyAlignment="1">
      <alignment horizontal="centerContinuous" vertical="center"/>
    </xf>
    <xf numFmtId="0" fontId="144" fillId="0" borderId="25" xfId="1473" applyNumberFormat="1" applyFont="1" applyBorder="1" applyAlignment="1">
      <alignment horizontal="left" vertical="center"/>
    </xf>
    <xf numFmtId="0" fontId="144" fillId="0" borderId="78" xfId="1473" applyFont="1" applyBorder="1" applyAlignment="1">
      <alignment vertical="center"/>
    </xf>
    <xf numFmtId="0" fontId="127" fillId="0" borderId="75" xfId="1473" applyFont="1" applyFill="1" applyBorder="1" applyAlignment="1">
      <alignment vertical="center"/>
    </xf>
    <xf numFmtId="0" fontId="134" fillId="0" borderId="0" xfId="1473" applyFont="1" applyBorder="1" applyAlignment="1">
      <alignment vertical="center"/>
    </xf>
    <xf numFmtId="0" fontId="129" fillId="0" borderId="0" xfId="1473" applyFont="1" applyBorder="1" applyAlignment="1">
      <alignment vertical="center"/>
    </xf>
    <xf numFmtId="0" fontId="137" fillId="0" borderId="0" xfId="1473" applyFont="1" applyBorder="1" applyAlignment="1">
      <alignment horizontal="left" vertical="center"/>
    </xf>
    <xf numFmtId="0" fontId="137" fillId="0" borderId="0" xfId="1473" applyFont="1" applyBorder="1" applyAlignment="1">
      <alignment horizontal="center" vertical="center"/>
    </xf>
    <xf numFmtId="0" fontId="137" fillId="0" borderId="0" xfId="1473" applyFont="1" applyBorder="1" applyAlignment="1">
      <alignment vertical="center"/>
    </xf>
    <xf numFmtId="0" fontId="127" fillId="0" borderId="0" xfId="1473" applyFont="1" applyBorder="1" applyAlignment="1">
      <alignment vertical="center"/>
    </xf>
    <xf numFmtId="0" fontId="127" fillId="0" borderId="76" xfId="1473" applyFont="1" applyFill="1" applyBorder="1" applyAlignment="1">
      <alignment vertical="center"/>
    </xf>
    <xf numFmtId="0" fontId="127" fillId="0" borderId="0" xfId="1473" applyFont="1" applyFill="1" applyBorder="1" applyAlignment="1">
      <alignment vertical="center"/>
    </xf>
    <xf numFmtId="0" fontId="136" fillId="0" borderId="75" xfId="1473" applyFont="1" applyFill="1" applyBorder="1" applyAlignment="1">
      <alignment vertical="center"/>
    </xf>
    <xf numFmtId="0" fontId="148" fillId="0" borderId="0" xfId="1473" applyFont="1" applyFill="1" applyBorder="1" applyAlignment="1">
      <alignment vertical="center"/>
    </xf>
    <xf numFmtId="0" fontId="127" fillId="0" borderId="76" xfId="1473" applyFont="1" applyBorder="1" applyAlignment="1">
      <alignment vertical="center"/>
    </xf>
    <xf numFmtId="0" fontId="136" fillId="0" borderId="0" xfId="1473" applyFont="1" applyFill="1" applyBorder="1" applyAlignment="1">
      <alignment vertical="center"/>
    </xf>
    <xf numFmtId="0" fontId="149" fillId="0" borderId="0" xfId="1473" applyFont="1" applyFill="1" applyBorder="1" applyAlignment="1">
      <alignment vertical="center"/>
    </xf>
    <xf numFmtId="0" fontId="137" fillId="0" borderId="0" xfId="1473" applyFont="1" applyFill="1" applyBorder="1" applyAlignment="1">
      <alignment vertical="center"/>
    </xf>
    <xf numFmtId="0" fontId="135" fillId="0" borderId="75" xfId="1473" applyFont="1" applyFill="1" applyBorder="1" applyAlignment="1">
      <alignment vertical="center"/>
    </xf>
    <xf numFmtId="0" fontId="137" fillId="0" borderId="1" xfId="1473" applyFont="1" applyFill="1" applyBorder="1" applyAlignment="1">
      <alignment horizontal="center" vertical="center"/>
    </xf>
    <xf numFmtId="0" fontId="137" fillId="0" borderId="1" xfId="1473" applyFont="1" applyFill="1" applyBorder="1" applyAlignment="1">
      <alignment horizontal="center" vertical="center" wrapText="1"/>
    </xf>
    <xf numFmtId="0" fontId="137" fillId="0" borderId="108" xfId="1473" applyFont="1" applyBorder="1" applyAlignment="1">
      <alignment horizontal="center" vertical="center"/>
    </xf>
    <xf numFmtId="0" fontId="135" fillId="0" borderId="0" xfId="1473" applyFont="1" applyFill="1" applyBorder="1" applyAlignment="1">
      <alignment vertical="center"/>
    </xf>
    <xf numFmtId="0" fontId="137" fillId="0" borderId="87" xfId="1473" applyFont="1" applyFill="1" applyBorder="1" applyAlignment="1">
      <alignment horizontal="left" vertical="center"/>
    </xf>
    <xf numFmtId="204" fontId="137" fillId="0" borderId="1" xfId="1473" applyNumberFormat="1" applyFont="1" applyFill="1" applyBorder="1" applyAlignment="1">
      <alignment horizontal="left" vertical="center"/>
    </xf>
    <xf numFmtId="205" fontId="137" fillId="0" borderId="1" xfId="1473" applyNumberFormat="1" applyFont="1" applyFill="1" applyBorder="1" applyAlignment="1">
      <alignment horizontal="center" vertical="center"/>
    </xf>
    <xf numFmtId="206" fontId="137" fillId="0" borderId="1" xfId="1473" applyNumberFormat="1" applyFont="1" applyFill="1" applyBorder="1" applyAlignment="1">
      <alignment horizontal="center" vertical="center"/>
    </xf>
    <xf numFmtId="0" fontId="137" fillId="0" borderId="1" xfId="1473" applyFont="1" applyBorder="1" applyAlignment="1">
      <alignment horizontal="center" vertical="center"/>
    </xf>
    <xf numFmtId="0" fontId="137" fillId="0" borderId="1" xfId="1473" applyFont="1" applyFill="1" applyBorder="1" applyAlignment="1">
      <alignment horizontal="left" vertical="center"/>
    </xf>
    <xf numFmtId="43" fontId="137" fillId="0" borderId="1" xfId="1473" applyNumberFormat="1" applyFont="1" applyFill="1" applyBorder="1" applyAlignment="1">
      <alignment horizontal="center" vertical="center"/>
    </xf>
    <xf numFmtId="41" fontId="137" fillId="0" borderId="1" xfId="1302" applyFont="1" applyBorder="1" applyAlignment="1">
      <alignment horizontal="center" vertical="center"/>
    </xf>
    <xf numFmtId="0" fontId="137" fillId="0" borderId="15" xfId="1473" applyFont="1" applyBorder="1" applyAlignment="1">
      <alignment vertical="center"/>
    </xf>
    <xf numFmtId="0" fontId="135" fillId="0" borderId="1" xfId="1473" applyFont="1" applyBorder="1" applyAlignment="1">
      <alignment horizontal="center" vertical="center"/>
    </xf>
    <xf numFmtId="0" fontId="135" fillId="2" borderId="1" xfId="1473" applyFont="1" applyFill="1" applyBorder="1" applyAlignment="1">
      <alignment horizontal="center" vertical="center"/>
    </xf>
    <xf numFmtId="0" fontId="135" fillId="36" borderId="1" xfId="1473" applyFont="1" applyFill="1" applyBorder="1" applyAlignment="1">
      <alignment horizontal="center" vertical="center"/>
    </xf>
    <xf numFmtId="10" fontId="135" fillId="2" borderId="1" xfId="1252" applyNumberFormat="1" applyFont="1" applyFill="1" applyBorder="1" applyAlignment="1">
      <alignment horizontal="center" vertical="center"/>
    </xf>
    <xf numFmtId="9" fontId="135" fillId="36" borderId="1" xfId="1252" applyFont="1" applyFill="1" applyBorder="1" applyAlignment="1">
      <alignment horizontal="center" vertical="center"/>
    </xf>
    <xf numFmtId="179" fontId="135" fillId="2" borderId="1" xfId="1473" applyNumberFormat="1" applyFont="1" applyFill="1" applyBorder="1" applyAlignment="1">
      <alignment horizontal="center" vertical="center"/>
    </xf>
    <xf numFmtId="190" fontId="135" fillId="2" borderId="1" xfId="1473" applyNumberFormat="1" applyFont="1" applyFill="1" applyBorder="1" applyAlignment="1">
      <alignment horizontal="center" vertical="center"/>
    </xf>
    <xf numFmtId="2" fontId="135" fillId="36" borderId="1" xfId="1473" applyNumberFormat="1" applyFont="1" applyFill="1" applyBorder="1" applyAlignment="1">
      <alignment horizontal="center" vertical="center"/>
    </xf>
    <xf numFmtId="0" fontId="135" fillId="0" borderId="0" xfId="1473" applyFont="1" applyBorder="1" applyAlignment="1">
      <alignment vertical="center"/>
    </xf>
    <xf numFmtId="0" fontId="135" fillId="0" borderId="15" xfId="1473" applyFont="1" applyBorder="1" applyAlignment="1">
      <alignment vertical="center"/>
    </xf>
    <xf numFmtId="0" fontId="135" fillId="21" borderId="1" xfId="1473" applyFont="1" applyFill="1" applyBorder="1" applyAlignment="1">
      <alignment horizontal="center" vertical="center"/>
    </xf>
    <xf numFmtId="0" fontId="135" fillId="0" borderId="1" xfId="1473" applyFont="1" applyFill="1" applyBorder="1" applyAlignment="1">
      <alignment horizontal="center" vertical="center"/>
    </xf>
    <xf numFmtId="190" fontId="135" fillId="21" borderId="1" xfId="1473" applyNumberFormat="1" applyFont="1" applyFill="1" applyBorder="1" applyAlignment="1">
      <alignment horizontal="center" vertical="center"/>
    </xf>
    <xf numFmtId="179" fontId="135" fillId="0" borderId="1" xfId="1473" applyNumberFormat="1" applyFont="1" applyBorder="1" applyAlignment="1">
      <alignment horizontal="center" vertical="center"/>
    </xf>
    <xf numFmtId="0" fontId="137" fillId="0" borderId="0" xfId="1473" applyFont="1" applyFill="1" applyBorder="1" applyAlignment="1">
      <alignment horizontal="center" vertical="center"/>
    </xf>
    <xf numFmtId="179" fontId="137" fillId="0" borderId="0" xfId="1473" applyNumberFormat="1" applyFont="1" applyFill="1" applyBorder="1" applyAlignment="1">
      <alignment horizontal="center" vertical="center"/>
    </xf>
    <xf numFmtId="0" fontId="130" fillId="0" borderId="0" xfId="1473" applyFont="1" applyFill="1" applyBorder="1" applyAlignment="1">
      <alignment horizontal="center" vertical="center"/>
    </xf>
    <xf numFmtId="41" fontId="137" fillId="0" borderId="0" xfId="1302" applyFont="1" applyBorder="1" applyAlignment="1">
      <alignment vertical="center"/>
    </xf>
    <xf numFmtId="0" fontId="134" fillId="0" borderId="0" xfId="1473" applyFont="1" applyFill="1" applyBorder="1" applyAlignment="1">
      <alignment vertical="center"/>
    </xf>
    <xf numFmtId="0" fontId="137" fillId="0" borderId="0" xfId="1473" applyFont="1" applyFill="1" applyBorder="1" applyAlignment="1">
      <alignment horizontal="left" vertical="center"/>
    </xf>
    <xf numFmtId="0" fontId="137" fillId="0" borderId="0" xfId="1473" applyFont="1" applyFill="1" applyBorder="1" applyAlignment="1">
      <alignment horizontal="right" vertical="center"/>
    </xf>
    <xf numFmtId="201" fontId="145" fillId="36" borderId="0" xfId="1473" applyNumberFormat="1" applyFont="1" applyFill="1" applyBorder="1" applyAlignment="1">
      <alignment horizontal="right" vertical="center"/>
    </xf>
    <xf numFmtId="0" fontId="137" fillId="36" borderId="0" xfId="1473" applyFont="1" applyFill="1" applyBorder="1" applyAlignment="1">
      <alignment horizontal="left" vertical="center"/>
    </xf>
    <xf numFmtId="179" fontId="137" fillId="36" borderId="0" xfId="1473" applyNumberFormat="1" applyFont="1" applyFill="1" applyBorder="1" applyAlignment="1">
      <alignment horizontal="center" vertical="center"/>
    </xf>
    <xf numFmtId="0" fontId="136" fillId="0" borderId="77" xfId="1473" applyFont="1" applyFill="1" applyBorder="1" applyAlignment="1">
      <alignment vertical="center"/>
    </xf>
    <xf numFmtId="0" fontId="134" fillId="0" borderId="25" xfId="1473" applyFont="1" applyFill="1" applyBorder="1" applyAlignment="1">
      <alignment vertical="center"/>
    </xf>
    <xf numFmtId="0" fontId="149" fillId="0" borderId="25" xfId="1473" applyFont="1" applyFill="1" applyBorder="1" applyAlignment="1">
      <alignment vertical="center"/>
    </xf>
    <xf numFmtId="0" fontId="137" fillId="0" borderId="25" xfId="1473" applyFont="1" applyFill="1" applyBorder="1" applyAlignment="1">
      <alignment horizontal="left" vertical="center"/>
    </xf>
    <xf numFmtId="0" fontId="137" fillId="0" borderId="25" xfId="1473" applyFont="1" applyFill="1" applyBorder="1" applyAlignment="1">
      <alignment horizontal="center" vertical="center"/>
    </xf>
    <xf numFmtId="0" fontId="137" fillId="0" borderId="25" xfId="1473" applyFont="1" applyBorder="1" applyAlignment="1">
      <alignment vertical="center"/>
    </xf>
    <xf numFmtId="0" fontId="137" fillId="0" borderId="25" xfId="1473" applyFont="1" applyFill="1" applyBorder="1" applyAlignment="1">
      <alignment vertical="center"/>
    </xf>
    <xf numFmtId="0" fontId="136" fillId="0" borderId="25" xfId="1473" applyFont="1" applyFill="1" applyBorder="1" applyAlignment="1">
      <alignment vertical="center"/>
    </xf>
    <xf numFmtId="41" fontId="137" fillId="0" borderId="25" xfId="1302" applyFont="1" applyFill="1" applyBorder="1" applyAlignment="1">
      <alignment vertical="center"/>
    </xf>
    <xf numFmtId="0" fontId="127" fillId="0" borderId="78" xfId="1473" applyFont="1" applyFill="1" applyBorder="1" applyAlignment="1">
      <alignment vertical="center"/>
    </xf>
    <xf numFmtId="0" fontId="137" fillId="22" borderId="1" xfId="1473" applyFont="1" applyFill="1" applyBorder="1" applyAlignment="1">
      <alignment horizontal="center" vertical="center"/>
    </xf>
    <xf numFmtId="0" fontId="137" fillId="22" borderId="1" xfId="1473" applyFont="1" applyFill="1" applyBorder="1" applyAlignment="1">
      <alignment horizontal="center" vertical="center" wrapText="1"/>
    </xf>
    <xf numFmtId="0" fontId="137" fillId="0" borderId="87" xfId="1473" applyFont="1" applyFill="1" applyBorder="1" applyAlignment="1">
      <alignment horizontal="centerContinuous" vertical="center"/>
    </xf>
    <xf numFmtId="0" fontId="137" fillId="0" borderId="23" xfId="1473" applyFont="1" applyBorder="1" applyAlignment="1">
      <alignment horizontal="centerContinuous" vertical="center"/>
    </xf>
    <xf numFmtId="206" fontId="137" fillId="0" borderId="87" xfId="1473" applyNumberFormat="1" applyFont="1" applyFill="1" applyBorder="1" applyAlignment="1">
      <alignment horizontal="center" vertical="center"/>
    </xf>
    <xf numFmtId="0" fontId="137" fillId="0" borderId="23" xfId="1473" applyFont="1" applyBorder="1" applyAlignment="1">
      <alignment horizontal="center" vertical="center"/>
    </xf>
    <xf numFmtId="43" fontId="150" fillId="0" borderId="1" xfId="1473" applyNumberFormat="1" applyFont="1" applyFill="1" applyBorder="1" applyAlignment="1">
      <alignment horizontal="center" vertical="center"/>
    </xf>
    <xf numFmtId="43" fontId="151" fillId="0" borderId="87" xfId="1473" applyNumberFormat="1" applyFont="1" applyFill="1" applyBorder="1" applyAlignment="1">
      <alignment horizontal="left" vertical="center"/>
    </xf>
    <xf numFmtId="41" fontId="137" fillId="0" borderId="23" xfId="1302" applyFont="1" applyBorder="1" applyAlignment="1">
      <alignment horizontal="center" vertical="center"/>
    </xf>
    <xf numFmtId="43" fontId="137" fillId="21" borderId="1" xfId="1473" applyNumberFormat="1" applyFont="1" applyFill="1" applyBorder="1" applyAlignment="1">
      <alignment horizontal="center" vertical="center"/>
    </xf>
    <xf numFmtId="0" fontId="138" fillId="22" borderId="1" xfId="1473" applyFont="1" applyFill="1" applyBorder="1" applyAlignment="1">
      <alignment horizontal="center" vertical="center"/>
    </xf>
    <xf numFmtId="43" fontId="138" fillId="22" borderId="1" xfId="1473" applyNumberFormat="1" applyFont="1" applyFill="1" applyBorder="1" applyAlignment="1">
      <alignment horizontal="center" vertical="center"/>
    </xf>
    <xf numFmtId="43" fontId="138" fillId="0" borderId="87" xfId="1473" applyNumberFormat="1" applyFont="1" applyFill="1" applyBorder="1" applyAlignment="1">
      <alignment horizontal="center" vertical="center"/>
    </xf>
    <xf numFmtId="0" fontId="137" fillId="0" borderId="23" xfId="1473" applyFont="1" applyFill="1" applyBorder="1" applyAlignment="1">
      <alignment horizontal="center" vertical="center"/>
    </xf>
    <xf numFmtId="0" fontId="137" fillId="0" borderId="76" xfId="1473" applyFont="1" applyBorder="1" applyAlignment="1">
      <alignment horizontal="center" vertical="center"/>
    </xf>
    <xf numFmtId="0" fontId="137" fillId="0" borderId="0" xfId="1473" applyFont="1" applyFill="1" applyBorder="1" applyAlignment="1">
      <alignment horizontal="left" vertical="center" shrinkToFit="1"/>
    </xf>
    <xf numFmtId="43" fontId="137" fillId="0" borderId="0" xfId="1473" applyNumberFormat="1" applyFont="1" applyFill="1" applyBorder="1" applyAlignment="1">
      <alignment vertical="center"/>
    </xf>
    <xf numFmtId="202" fontId="137" fillId="0" borderId="0" xfId="1473" applyNumberFormat="1" applyFont="1" applyFill="1" applyBorder="1" applyAlignment="1">
      <alignment vertical="center"/>
    </xf>
    <xf numFmtId="0" fontId="137" fillId="0" borderId="0" xfId="1473" applyFont="1" applyFill="1" applyBorder="1" applyAlignment="1">
      <alignment vertical="center" shrinkToFit="1"/>
    </xf>
    <xf numFmtId="41" fontId="130" fillId="0" borderId="0" xfId="1302" applyFont="1" applyFill="1" applyBorder="1" applyAlignment="1">
      <alignment vertical="center"/>
    </xf>
    <xf numFmtId="41" fontId="137" fillId="0" borderId="0" xfId="1473" applyNumberFormat="1" applyFont="1" applyFill="1" applyBorder="1" applyAlignment="1">
      <alignment vertical="center"/>
    </xf>
    <xf numFmtId="41" fontId="137" fillId="0" borderId="0" xfId="1302" applyFont="1" applyFill="1" applyBorder="1" applyAlignment="1">
      <alignment vertical="center"/>
    </xf>
    <xf numFmtId="202" fontId="137" fillId="0" borderId="0" xfId="1302" applyNumberFormat="1" applyFont="1" applyFill="1" applyBorder="1" applyAlignment="1">
      <alignment vertical="center"/>
    </xf>
    <xf numFmtId="0" fontId="137" fillId="0" borderId="25" xfId="1473" applyFont="1" applyBorder="1" applyAlignment="1">
      <alignment horizontal="center" vertical="center"/>
    </xf>
    <xf numFmtId="202" fontId="137" fillId="0" borderId="25" xfId="1302" applyNumberFormat="1" applyFont="1" applyFill="1" applyBorder="1" applyAlignment="1">
      <alignment vertical="center"/>
    </xf>
    <xf numFmtId="190" fontId="135" fillId="36" borderId="1" xfId="1473" applyNumberFormat="1" applyFont="1" applyFill="1" applyBorder="1" applyAlignment="1">
      <alignment horizontal="center" vertical="center"/>
    </xf>
    <xf numFmtId="43" fontId="137" fillId="36" borderId="1" xfId="1473" applyNumberFormat="1" applyFont="1" applyFill="1" applyBorder="1" applyAlignment="1">
      <alignment horizontal="center" vertical="center"/>
    </xf>
    <xf numFmtId="43" fontId="137" fillId="36" borderId="0" xfId="1473" applyNumberFormat="1" applyFont="1" applyFill="1" applyBorder="1" applyAlignment="1">
      <alignment vertical="center"/>
    </xf>
    <xf numFmtId="0" fontId="127" fillId="0" borderId="105" xfId="1473" applyFont="1" applyFill="1" applyBorder="1" applyAlignment="1">
      <alignment vertical="center"/>
    </xf>
    <xf numFmtId="0" fontId="129" fillId="0" borderId="106" xfId="1473" applyFont="1" applyFill="1" applyBorder="1" applyAlignment="1">
      <alignment vertical="center"/>
    </xf>
    <xf numFmtId="0" fontId="137" fillId="0" borderId="106" xfId="1473" applyFont="1" applyBorder="1" applyAlignment="1">
      <alignment horizontal="left" vertical="center"/>
    </xf>
    <xf numFmtId="0" fontId="137" fillId="0" borderId="106" xfId="1473" applyFont="1" applyBorder="1" applyAlignment="1">
      <alignment horizontal="center" vertical="center"/>
    </xf>
    <xf numFmtId="0" fontId="137" fillId="0" borderId="106" xfId="1473" applyFont="1" applyBorder="1" applyAlignment="1">
      <alignment vertical="center"/>
    </xf>
    <xf numFmtId="0" fontId="127" fillId="0" borderId="107" xfId="1473" applyFont="1" applyBorder="1" applyAlignment="1">
      <alignment vertical="center"/>
    </xf>
    <xf numFmtId="0" fontId="128" fillId="0" borderId="0" xfId="1473" applyFont="1" applyFill="1" applyBorder="1" applyAlignment="1">
      <alignment vertical="center"/>
    </xf>
    <xf numFmtId="0" fontId="129" fillId="0" borderId="0" xfId="1473" applyFont="1" applyFill="1" applyBorder="1" applyAlignment="1">
      <alignment vertical="center"/>
    </xf>
    <xf numFmtId="0" fontId="137" fillId="0" borderId="75" xfId="1473" applyFont="1" applyFill="1" applyBorder="1" applyAlignment="1">
      <alignment vertical="center"/>
    </xf>
    <xf numFmtId="10" fontId="136" fillId="0" borderId="0" xfId="1473" applyNumberFormat="1" applyFont="1" applyFill="1" applyBorder="1" applyAlignment="1">
      <alignment vertical="center"/>
    </xf>
    <xf numFmtId="0" fontId="137" fillId="36" borderId="1" xfId="1473" applyFont="1" applyFill="1" applyBorder="1" applyAlignment="1">
      <alignment horizontal="center" vertical="center"/>
    </xf>
    <xf numFmtId="190" fontId="137" fillId="36" borderId="1" xfId="1473" applyNumberFormat="1" applyFont="1" applyFill="1" applyBorder="1" applyAlignment="1">
      <alignment horizontal="center" vertical="center"/>
    </xf>
    <xf numFmtId="179" fontId="137" fillId="0" borderId="1" xfId="1473" applyNumberFormat="1" applyFont="1" applyBorder="1" applyAlignment="1">
      <alignment horizontal="center" vertical="center"/>
    </xf>
    <xf numFmtId="0" fontId="127" fillId="0" borderId="77" xfId="1473" applyFont="1" applyFill="1" applyBorder="1" applyAlignment="1">
      <alignment vertical="center"/>
    </xf>
    <xf numFmtId="0" fontId="129" fillId="0" borderId="25" xfId="1473" applyFont="1" applyFill="1" applyBorder="1" applyAlignment="1">
      <alignment vertical="center"/>
    </xf>
    <xf numFmtId="0" fontId="127" fillId="0" borderId="25" xfId="1473" applyFont="1" applyFill="1" applyBorder="1" applyAlignment="1">
      <alignment vertical="center"/>
    </xf>
    <xf numFmtId="43" fontId="138" fillId="0" borderId="1" xfId="1473" applyNumberFormat="1" applyFont="1" applyFill="1" applyBorder="1" applyAlignment="1">
      <alignment horizontal="center" vertical="center"/>
    </xf>
    <xf numFmtId="41" fontId="151" fillId="0" borderId="23" xfId="1302" applyFont="1" applyBorder="1" applyAlignment="1">
      <alignment horizontal="center" vertical="center"/>
    </xf>
    <xf numFmtId="190" fontId="135" fillId="0" borderId="1" xfId="1473" applyNumberFormat="1" applyFont="1" applyFill="1" applyBorder="1" applyAlignment="1">
      <alignment horizontal="center" vertical="center"/>
    </xf>
    <xf numFmtId="0" fontId="137" fillId="0" borderId="87" xfId="1473" applyFont="1" applyFill="1" applyBorder="1" applyAlignment="1">
      <alignment horizontal="center" vertical="center"/>
    </xf>
    <xf numFmtId="190" fontId="137" fillId="0" borderId="1" xfId="1473" applyNumberFormat="1" applyFont="1" applyFill="1" applyBorder="1" applyAlignment="1">
      <alignment horizontal="center" vertical="center"/>
    </xf>
    <xf numFmtId="201" fontId="145" fillId="0" borderId="0" xfId="1473" applyNumberFormat="1" applyFont="1" applyFill="1" applyBorder="1" applyAlignment="1">
      <alignment horizontal="right" vertical="center"/>
    </xf>
    <xf numFmtId="202" fontId="137" fillId="0" borderId="25" xfId="1473" applyNumberFormat="1" applyFont="1" applyFill="1" applyBorder="1" applyAlignment="1">
      <alignment vertical="center"/>
    </xf>
    <xf numFmtId="0" fontId="136" fillId="0" borderId="105" xfId="1473" applyFont="1" applyFill="1" applyBorder="1" applyAlignment="1">
      <alignment vertical="center"/>
    </xf>
    <xf numFmtId="0" fontId="134" fillId="0" borderId="106" xfId="1473" applyFont="1" applyFill="1" applyBorder="1" applyAlignment="1">
      <alignment vertical="center"/>
    </xf>
    <xf numFmtId="0" fontId="149" fillId="0" borderId="106" xfId="1473" applyFont="1" applyFill="1" applyBorder="1" applyAlignment="1">
      <alignment vertical="center"/>
    </xf>
    <xf numFmtId="0" fontId="137" fillId="0" borderId="106" xfId="1473" applyFont="1" applyFill="1" applyBorder="1" applyAlignment="1">
      <alignment horizontal="left" vertical="center"/>
    </xf>
    <xf numFmtId="0" fontId="137" fillId="0" borderId="106" xfId="1473" applyFont="1" applyFill="1" applyBorder="1" applyAlignment="1">
      <alignment horizontal="center" vertical="center"/>
    </xf>
    <xf numFmtId="0" fontId="137" fillId="0" borderId="106" xfId="1473" applyFont="1" applyFill="1" applyBorder="1" applyAlignment="1">
      <alignment vertical="center"/>
    </xf>
    <xf numFmtId="0" fontId="127" fillId="0" borderId="107" xfId="1473" applyFont="1" applyFill="1" applyBorder="1" applyAlignment="1">
      <alignment vertical="center"/>
    </xf>
    <xf numFmtId="178" fontId="137" fillId="0" borderId="0" xfId="1302" applyNumberFormat="1" applyFont="1" applyFill="1" applyBorder="1" applyAlignment="1">
      <alignment vertical="center"/>
    </xf>
    <xf numFmtId="178" fontId="135" fillId="0" borderId="0" xfId="1302" applyNumberFormat="1" applyFont="1" applyFill="1" applyBorder="1" applyAlignment="1">
      <alignment vertical="center"/>
    </xf>
    <xf numFmtId="2" fontId="137" fillId="0" borderId="0" xfId="1473" applyNumberFormat="1" applyFont="1" applyFill="1" applyBorder="1" applyAlignment="1">
      <alignment horizontal="center" vertical="center"/>
    </xf>
    <xf numFmtId="178" fontId="137" fillId="0" borderId="0" xfId="1302" applyNumberFormat="1" applyFont="1" applyFill="1" applyBorder="1" applyAlignment="1">
      <alignment horizontal="center" vertical="center"/>
    </xf>
    <xf numFmtId="177" fontId="137" fillId="0" borderId="0" xfId="1302" applyNumberFormat="1" applyFont="1" applyFill="1" applyBorder="1" applyAlignment="1">
      <alignment horizontal="center" vertical="center"/>
    </xf>
    <xf numFmtId="0" fontId="137" fillId="0" borderId="15" xfId="1473" applyFont="1" applyFill="1" applyBorder="1" applyAlignment="1">
      <alignment vertical="center"/>
    </xf>
    <xf numFmtId="0" fontId="146" fillId="0" borderId="75" xfId="1473" applyFont="1" applyFill="1" applyBorder="1" applyAlignment="1">
      <alignment vertical="center"/>
    </xf>
    <xf numFmtId="0" fontId="152" fillId="0" borderId="0" xfId="1473" applyFont="1" applyFill="1" applyBorder="1" applyAlignment="1">
      <alignment vertical="center"/>
    </xf>
    <xf numFmtId="0" fontId="153" fillId="0" borderId="0" xfId="1473" applyFont="1" applyFill="1" applyBorder="1" applyAlignment="1">
      <alignment vertical="center"/>
    </xf>
    <xf numFmtId="0" fontId="145" fillId="0" borderId="0" xfId="1473" applyFont="1" applyFill="1" applyBorder="1" applyAlignment="1">
      <alignment horizontal="left" vertical="center"/>
    </xf>
    <xf numFmtId="0" fontId="145" fillId="0" borderId="0" xfId="1473" applyFont="1" applyFill="1" applyBorder="1" applyAlignment="1">
      <alignment horizontal="center" vertical="center"/>
    </xf>
    <xf numFmtId="0" fontId="135" fillId="22" borderId="1" xfId="1473" applyFont="1" applyFill="1" applyBorder="1" applyAlignment="1">
      <alignment horizontal="center" vertical="center"/>
    </xf>
    <xf numFmtId="2" fontId="135" fillId="22" borderId="1" xfId="1473" applyNumberFormat="1" applyFont="1" applyFill="1" applyBorder="1" applyAlignment="1">
      <alignment horizontal="center" vertical="center"/>
    </xf>
    <xf numFmtId="0" fontId="135" fillId="22" borderId="1" xfId="1473" applyFont="1" applyFill="1" applyBorder="1" applyAlignment="1">
      <alignment horizontal="center" vertical="center" wrapText="1"/>
    </xf>
    <xf numFmtId="2" fontId="135" fillId="22" borderId="1" xfId="1473" applyNumberFormat="1" applyFont="1" applyFill="1" applyBorder="1" applyAlignment="1">
      <alignment horizontal="center" vertical="center" wrapText="1"/>
    </xf>
    <xf numFmtId="0" fontId="146" fillId="0" borderId="76" xfId="1473" applyFont="1" applyFill="1" applyBorder="1" applyAlignment="1">
      <alignment vertical="center"/>
    </xf>
    <xf numFmtId="0" fontId="146" fillId="0" borderId="0" xfId="1473" applyFont="1" applyFill="1" applyBorder="1" applyAlignment="1">
      <alignment vertical="center"/>
    </xf>
    <xf numFmtId="43" fontId="137" fillId="0" borderId="1" xfId="1302" applyNumberFormat="1" applyFont="1" applyFill="1" applyBorder="1" applyAlignment="1">
      <alignment horizontal="center" vertical="center"/>
    </xf>
    <xf numFmtId="0" fontId="135" fillId="0" borderId="1" xfId="1473" applyNumberFormat="1" applyFont="1" applyFill="1" applyBorder="1" applyAlignment="1">
      <alignment horizontal="center" vertical="center"/>
    </xf>
    <xf numFmtId="217" fontId="135" fillId="0" borderId="0" xfId="1473" applyNumberFormat="1" applyFont="1" applyFill="1" applyBorder="1" applyAlignment="1">
      <alignment vertical="center"/>
    </xf>
    <xf numFmtId="41" fontId="135" fillId="0" borderId="0" xfId="1302" applyFont="1" applyFill="1" applyBorder="1" applyAlignment="1">
      <alignment vertical="center"/>
    </xf>
    <xf numFmtId="177" fontId="135" fillId="0" borderId="0" xfId="1302" applyNumberFormat="1" applyFont="1" applyFill="1" applyBorder="1" applyAlignment="1">
      <alignment vertical="center"/>
    </xf>
    <xf numFmtId="0" fontId="135" fillId="0" borderId="0" xfId="1473" applyFont="1" applyFill="1" applyBorder="1" applyAlignment="1">
      <alignment horizontal="left" vertical="center"/>
    </xf>
    <xf numFmtId="0" fontId="135" fillId="0" borderId="0" xfId="1473" applyFont="1" applyFill="1" applyBorder="1" applyAlignment="1">
      <alignment horizontal="center" vertical="center"/>
    </xf>
    <xf numFmtId="0" fontId="135" fillId="0" borderId="25" xfId="1473" applyFont="1" applyFill="1" applyBorder="1" applyAlignment="1">
      <alignment horizontal="left" vertical="center"/>
    </xf>
    <xf numFmtId="0" fontId="135" fillId="0" borderId="25" xfId="1473" applyFont="1" applyFill="1" applyBorder="1" applyAlignment="1">
      <alignment horizontal="center" vertical="center"/>
    </xf>
    <xf numFmtId="0" fontId="135" fillId="0" borderId="25" xfId="1473" applyFont="1" applyFill="1" applyBorder="1" applyAlignment="1">
      <alignment vertical="center"/>
    </xf>
    <xf numFmtId="9" fontId="135" fillId="0" borderId="1" xfId="1252" applyFont="1" applyFill="1" applyBorder="1" applyAlignment="1">
      <alignment horizontal="center" vertical="center"/>
    </xf>
    <xf numFmtId="0" fontId="135" fillId="0" borderId="16" xfId="1473" applyFont="1" applyFill="1" applyBorder="1" applyAlignment="1">
      <alignment horizontal="center" vertical="center"/>
    </xf>
    <xf numFmtId="0" fontId="135" fillId="0" borderId="109" xfId="1473" applyFont="1" applyFill="1" applyBorder="1" applyAlignment="1">
      <alignment horizontal="center" vertical="center"/>
    </xf>
    <xf numFmtId="0" fontId="135" fillId="0" borderId="96" xfId="1473" quotePrefix="1" applyFont="1" applyFill="1" applyBorder="1" applyAlignment="1">
      <alignment horizontal="left" vertical="center"/>
    </xf>
    <xf numFmtId="0" fontId="135" fillId="0" borderId="43" xfId="1473" applyFont="1" applyFill="1" applyBorder="1" applyAlignment="1">
      <alignment horizontal="left" vertical="center"/>
    </xf>
    <xf numFmtId="189" fontId="135" fillId="0" borderId="110" xfId="1473" applyNumberFormat="1" applyFont="1" applyFill="1" applyBorder="1" applyAlignment="1">
      <alignment horizontal="left" vertical="center"/>
    </xf>
    <xf numFmtId="2" fontId="137" fillId="0" borderId="0" xfId="1473" applyNumberFormat="1" applyFont="1" applyFill="1" applyBorder="1" applyAlignment="1">
      <alignment vertical="center"/>
    </xf>
    <xf numFmtId="43" fontId="137" fillId="0" borderId="0" xfId="1302" applyNumberFormat="1" applyFont="1" applyFill="1" applyBorder="1" applyAlignment="1">
      <alignment vertical="center"/>
    </xf>
    <xf numFmtId="0" fontId="148" fillId="0" borderId="25" xfId="1473" applyFont="1" applyFill="1" applyBorder="1" applyAlignment="1">
      <alignment vertical="center"/>
    </xf>
    <xf numFmtId="9" fontId="137" fillId="0" borderId="1" xfId="1252" applyFont="1" applyFill="1" applyBorder="1" applyAlignment="1">
      <alignment horizontal="center" vertical="center"/>
    </xf>
    <xf numFmtId="9" fontId="137" fillId="0" borderId="16" xfId="1252" applyFont="1" applyFill="1" applyBorder="1" applyAlignment="1">
      <alignment horizontal="center" vertical="center"/>
    </xf>
    <xf numFmtId="9" fontId="135" fillId="0" borderId="16" xfId="1252" applyFont="1" applyFill="1" applyBorder="1" applyAlignment="1">
      <alignment horizontal="center" vertical="center"/>
    </xf>
    <xf numFmtId="2" fontId="137" fillId="0" borderId="109" xfId="1473" applyNumberFormat="1" applyFont="1" applyFill="1" applyBorder="1" applyAlignment="1">
      <alignment horizontal="center" vertical="center"/>
    </xf>
    <xf numFmtId="0" fontId="137" fillId="0" borderId="0" xfId="1302" applyNumberFormat="1" applyFont="1" applyFill="1" applyBorder="1" applyAlignment="1">
      <alignment horizontal="left" vertical="center"/>
    </xf>
    <xf numFmtId="0" fontId="134" fillId="0" borderId="105" xfId="1473" applyFont="1" applyBorder="1" applyAlignment="1">
      <alignment vertical="center"/>
    </xf>
    <xf numFmtId="0" fontId="127" fillId="0" borderId="106" xfId="1473" applyFont="1" applyBorder="1" applyAlignment="1">
      <alignment vertical="center"/>
    </xf>
    <xf numFmtId="0" fontId="127" fillId="0" borderId="0" xfId="1473" applyFont="1" applyAlignment="1">
      <alignment vertical="center"/>
    </xf>
    <xf numFmtId="0" fontId="134" fillId="0" borderId="75" xfId="1473" applyFont="1" applyBorder="1" applyAlignment="1">
      <alignment vertical="center"/>
    </xf>
    <xf numFmtId="0" fontId="127" fillId="0" borderId="75" xfId="1473" applyFont="1" applyBorder="1" applyAlignment="1">
      <alignment vertical="center"/>
    </xf>
    <xf numFmtId="0" fontId="137" fillId="0" borderId="75" xfId="1473" applyFont="1" applyBorder="1" applyAlignment="1">
      <alignment vertical="center"/>
    </xf>
    <xf numFmtId="0" fontId="138" fillId="0" borderId="0" xfId="1473" applyFont="1" applyBorder="1" applyAlignment="1">
      <alignment vertical="center"/>
    </xf>
    <xf numFmtId="0" fontId="137" fillId="0" borderId="76" xfId="1473" applyFont="1" applyBorder="1" applyAlignment="1">
      <alignment vertical="center"/>
    </xf>
    <xf numFmtId="0" fontId="137" fillId="0" borderId="0" xfId="1473" applyFont="1" applyAlignment="1">
      <alignment vertical="center"/>
    </xf>
    <xf numFmtId="0" fontId="137" fillId="22" borderId="111" xfId="1473" applyFont="1" applyFill="1" applyBorder="1" applyAlignment="1">
      <alignment vertical="center"/>
    </xf>
    <xf numFmtId="0" fontId="137" fillId="22" borderId="106" xfId="1473" applyFont="1" applyFill="1" applyBorder="1" applyAlignment="1">
      <alignment vertical="center"/>
    </xf>
    <xf numFmtId="0" fontId="137" fillId="22" borderId="32" xfId="1473" applyFont="1" applyFill="1" applyBorder="1" applyAlignment="1">
      <alignment vertical="center"/>
    </xf>
    <xf numFmtId="0" fontId="137" fillId="22" borderId="0" xfId="1473" applyFont="1" applyFill="1" applyBorder="1" applyAlignment="1">
      <alignment vertical="center"/>
    </xf>
    <xf numFmtId="0" fontId="137" fillId="22" borderId="41" xfId="1473" applyFont="1" applyFill="1" applyBorder="1" applyAlignment="1">
      <alignment horizontal="center" vertical="center" wrapText="1"/>
    </xf>
    <xf numFmtId="0" fontId="137" fillId="22" borderId="112" xfId="1473" applyFont="1" applyFill="1" applyBorder="1" applyAlignment="1">
      <alignment vertical="center"/>
    </xf>
    <xf numFmtId="0" fontId="137" fillId="22" borderId="25" xfId="1473" applyFont="1" applyFill="1" applyBorder="1" applyAlignment="1">
      <alignment vertical="center"/>
    </xf>
    <xf numFmtId="176" fontId="137" fillId="0" borderId="113" xfId="1302" applyNumberFormat="1" applyFont="1" applyBorder="1" applyAlignment="1">
      <alignment vertical="center"/>
    </xf>
    <xf numFmtId="0" fontId="137" fillId="0" borderId="114" xfId="1473" applyFont="1" applyBorder="1" applyAlignment="1">
      <alignment vertical="center"/>
    </xf>
    <xf numFmtId="0" fontId="137" fillId="0" borderId="115" xfId="1473" applyFont="1" applyBorder="1" applyAlignment="1">
      <alignment vertical="center"/>
    </xf>
    <xf numFmtId="176" fontId="137" fillId="0" borderId="116" xfId="1302" applyNumberFormat="1" applyFont="1" applyBorder="1" applyAlignment="1">
      <alignment vertical="center"/>
    </xf>
    <xf numFmtId="0" fontId="137" fillId="0" borderId="117" xfId="1473" applyFont="1" applyBorder="1" applyAlignment="1">
      <alignment vertical="center"/>
    </xf>
    <xf numFmtId="0" fontId="137" fillId="0" borderId="118" xfId="1473" applyFont="1" applyBorder="1" applyAlignment="1">
      <alignment vertical="center"/>
    </xf>
    <xf numFmtId="176" fontId="137" fillId="0" borderId="101" xfId="1302" applyNumberFormat="1" applyFont="1" applyBorder="1" applyAlignment="1">
      <alignment vertical="center"/>
    </xf>
    <xf numFmtId="176" fontId="137" fillId="38" borderId="101" xfId="1302" applyNumberFormat="1" applyFont="1" applyFill="1" applyBorder="1" applyAlignment="1">
      <alignment vertical="center"/>
    </xf>
    <xf numFmtId="0" fontId="137" fillId="0" borderId="83" xfId="1473" applyFont="1" applyBorder="1" applyAlignment="1">
      <alignment vertical="center"/>
    </xf>
    <xf numFmtId="0" fontId="137" fillId="0" borderId="119" xfId="1473" applyFont="1" applyBorder="1" applyAlignment="1">
      <alignment vertical="center"/>
    </xf>
    <xf numFmtId="0" fontId="137" fillId="0" borderId="27" xfId="1473" applyFont="1" applyBorder="1" applyAlignment="1">
      <alignment horizontal="center" vertical="center"/>
    </xf>
    <xf numFmtId="0" fontId="137" fillId="0" borderId="27" xfId="1473" applyFont="1" applyBorder="1" applyAlignment="1">
      <alignment vertical="center"/>
    </xf>
    <xf numFmtId="176" fontId="137" fillId="0" borderId="27" xfId="1473" applyNumberFormat="1" applyFont="1" applyBorder="1" applyAlignment="1">
      <alignment vertical="center"/>
    </xf>
    <xf numFmtId="0" fontId="137" fillId="0" borderId="120" xfId="1473" applyFont="1" applyBorder="1" applyAlignment="1">
      <alignment vertical="center"/>
    </xf>
    <xf numFmtId="0" fontId="137" fillId="0" borderId="121" xfId="1473" applyFont="1" applyBorder="1" applyAlignment="1">
      <alignment vertical="center"/>
    </xf>
    <xf numFmtId="0" fontId="137" fillId="0" borderId="122" xfId="1473" applyFont="1" applyBorder="1" applyAlignment="1">
      <alignment horizontal="center" vertical="center"/>
    </xf>
    <xf numFmtId="0" fontId="137" fillId="0" borderId="122" xfId="1473" applyFont="1" applyBorder="1" applyAlignment="1">
      <alignment vertical="center"/>
    </xf>
    <xf numFmtId="176" fontId="137" fillId="0" borderId="122" xfId="1473" applyNumberFormat="1" applyFont="1" applyBorder="1" applyAlignment="1">
      <alignment vertical="center"/>
    </xf>
    <xf numFmtId="0" fontId="137" fillId="0" borderId="123" xfId="1473" applyFont="1" applyBorder="1" applyAlignment="1">
      <alignment vertical="center"/>
    </xf>
    <xf numFmtId="0" fontId="137" fillId="0" borderId="124" xfId="1473" applyFont="1" applyBorder="1" applyAlignment="1">
      <alignment vertical="center"/>
    </xf>
    <xf numFmtId="176" fontId="137" fillId="0" borderId="0" xfId="1302" applyNumberFormat="1" applyFont="1" applyBorder="1" applyAlignment="1">
      <alignment horizontal="center" vertical="center"/>
    </xf>
    <xf numFmtId="176" fontId="137" fillId="0" borderId="0" xfId="1473" applyNumberFormat="1" applyFont="1" applyBorder="1" applyAlignment="1">
      <alignment vertical="center"/>
    </xf>
    <xf numFmtId="176" fontId="137" fillId="0" borderId="0" xfId="1302" applyNumberFormat="1" applyFont="1" applyBorder="1" applyAlignment="1">
      <alignment horizontal="left" vertical="center"/>
    </xf>
    <xf numFmtId="176" fontId="137" fillId="0" borderId="0" xfId="1473" applyNumberFormat="1" applyFont="1" applyBorder="1" applyAlignment="1">
      <alignment horizontal="left" vertical="center"/>
    </xf>
    <xf numFmtId="0" fontId="128" fillId="0" borderId="77" xfId="0" applyFont="1" applyBorder="1" applyAlignment="1">
      <alignment vertical="center"/>
    </xf>
    <xf numFmtId="0" fontId="137" fillId="0" borderId="25" xfId="0" applyFont="1" applyBorder="1" applyAlignment="1">
      <alignment vertical="center"/>
    </xf>
    <xf numFmtId="0" fontId="128" fillId="0" borderId="25" xfId="0" applyFont="1" applyFill="1" applyBorder="1" applyAlignment="1">
      <alignment horizontal="center" vertical="center"/>
    </xf>
    <xf numFmtId="0" fontId="128" fillId="0" borderId="25" xfId="0" applyFont="1" applyBorder="1" applyAlignment="1">
      <alignment horizontal="center" vertical="center"/>
    </xf>
    <xf numFmtId="2" fontId="128" fillId="0" borderId="25" xfId="0" applyNumberFormat="1" applyFont="1" applyBorder="1" applyAlignment="1">
      <alignment horizontal="center" vertical="center"/>
    </xf>
    <xf numFmtId="0" fontId="148" fillId="0" borderId="78" xfId="0" applyFont="1" applyBorder="1" applyAlignment="1">
      <alignment vertical="center"/>
    </xf>
    <xf numFmtId="0" fontId="128" fillId="0" borderId="25" xfId="0" applyFont="1" applyBorder="1" applyAlignment="1">
      <alignment vertical="center"/>
    </xf>
    <xf numFmtId="0" fontId="128" fillId="0" borderId="78" xfId="0" applyFont="1" applyBorder="1" applyAlignment="1">
      <alignment vertical="center"/>
    </xf>
    <xf numFmtId="2" fontId="128" fillId="0" borderId="0" xfId="0" applyNumberFormat="1" applyFont="1" applyBorder="1" applyAlignment="1">
      <alignment vertical="center"/>
    </xf>
    <xf numFmtId="0" fontId="128" fillId="0" borderId="0" xfId="0" applyFont="1" applyBorder="1" applyAlignment="1">
      <alignment vertical="center"/>
    </xf>
    <xf numFmtId="0" fontId="137" fillId="0" borderId="105" xfId="1473" applyFont="1" applyBorder="1" applyAlignment="1">
      <alignment vertical="center"/>
    </xf>
    <xf numFmtId="176" fontId="137" fillId="0" borderId="106" xfId="1302" applyNumberFormat="1" applyFont="1" applyBorder="1" applyAlignment="1">
      <alignment horizontal="left" vertical="center"/>
    </xf>
    <xf numFmtId="176" fontId="137" fillId="0" borderId="106" xfId="1473" applyNumberFormat="1" applyFont="1" applyBorder="1" applyAlignment="1">
      <alignment horizontal="left" vertical="center"/>
    </xf>
    <xf numFmtId="0" fontId="137" fillId="0" borderId="107" xfId="1473" applyFont="1" applyBorder="1" applyAlignment="1">
      <alignment vertical="center"/>
    </xf>
    <xf numFmtId="211" fontId="137" fillId="0" borderId="0" xfId="1302" applyNumberFormat="1" applyFont="1" applyBorder="1" applyAlignment="1">
      <alignment horizontal="center" vertical="center"/>
    </xf>
    <xf numFmtId="0" fontId="137" fillId="0" borderId="0" xfId="1473" applyFont="1" applyBorder="1" applyAlignment="1">
      <alignment horizontal="left" vertical="center" indent="1"/>
    </xf>
    <xf numFmtId="0" fontId="137" fillId="38" borderId="0" xfId="1473" applyFont="1" applyFill="1" applyBorder="1" applyAlignment="1">
      <alignment vertical="center"/>
    </xf>
    <xf numFmtId="0" fontId="137" fillId="0" borderId="0" xfId="1473" quotePrefix="1" applyFont="1" applyBorder="1" applyAlignment="1">
      <alignment vertical="center"/>
    </xf>
    <xf numFmtId="2" fontId="137" fillId="0" borderId="0" xfId="1473" applyNumberFormat="1" applyFont="1" applyBorder="1" applyAlignment="1">
      <alignment vertical="center"/>
    </xf>
    <xf numFmtId="0" fontId="130" fillId="0" borderId="0" xfId="1473" applyFont="1" applyBorder="1" applyAlignment="1">
      <alignment horizontal="left" vertical="center"/>
    </xf>
    <xf numFmtId="0" fontId="137" fillId="0" borderId="114" xfId="1473" applyFont="1" applyBorder="1" applyAlignment="1">
      <alignment horizontal="center" vertical="center"/>
    </xf>
    <xf numFmtId="2" fontId="137" fillId="0" borderId="115" xfId="1473" applyNumberFormat="1" applyFont="1" applyBorder="1" applyAlignment="1">
      <alignment horizontal="center" vertical="center"/>
    </xf>
    <xf numFmtId="0" fontId="137" fillId="0" borderId="115" xfId="1473" applyFont="1" applyBorder="1" applyAlignment="1">
      <alignment horizontal="left" vertical="center"/>
    </xf>
    <xf numFmtId="0" fontId="137" fillId="0" borderId="115" xfId="1473" applyFont="1" applyBorder="1" applyAlignment="1">
      <alignment horizontal="center" vertical="center"/>
    </xf>
    <xf numFmtId="212" fontId="137" fillId="0" borderId="125" xfId="1473" applyNumberFormat="1" applyFont="1" applyBorder="1" applyAlignment="1">
      <alignment horizontal="left" vertical="center"/>
    </xf>
    <xf numFmtId="0" fontId="137" fillId="0" borderId="114" xfId="1473" applyFont="1" applyBorder="1" applyAlignment="1">
      <alignment horizontal="left" vertical="center"/>
    </xf>
    <xf numFmtId="0" fontId="137" fillId="0" borderId="126" xfId="1473" applyFont="1" applyBorder="1" applyAlignment="1">
      <alignment horizontal="center" vertical="center"/>
    </xf>
    <xf numFmtId="2" fontId="137" fillId="0" borderId="3" xfId="1473" applyNumberFormat="1" applyFont="1" applyBorder="1" applyAlignment="1">
      <alignment horizontal="center" vertical="center"/>
    </xf>
    <xf numFmtId="0" fontId="137" fillId="0" borderId="3" xfId="1473" applyFont="1" applyBorder="1" applyAlignment="1">
      <alignment horizontal="left" vertical="center"/>
    </xf>
    <xf numFmtId="0" fontId="137" fillId="0" borderId="3" xfId="1473" applyFont="1" applyBorder="1" applyAlignment="1">
      <alignment horizontal="center" vertical="center"/>
    </xf>
    <xf numFmtId="212" fontId="137" fillId="0" borderId="127" xfId="1473" applyNumberFormat="1" applyFont="1" applyBorder="1" applyAlignment="1">
      <alignment horizontal="left" vertical="center"/>
    </xf>
    <xf numFmtId="0" fontId="137" fillId="0" borderId="126" xfId="1473" applyFont="1" applyBorder="1" applyAlignment="1">
      <alignment horizontal="left" vertical="center"/>
    </xf>
    <xf numFmtId="0" fontId="137" fillId="0" borderId="117" xfId="1473" applyFont="1" applyBorder="1" applyAlignment="1">
      <alignment horizontal="center" vertical="center"/>
    </xf>
    <xf numFmtId="2" fontId="137" fillId="0" borderId="118" xfId="1473" applyNumberFormat="1" applyFont="1" applyBorder="1" applyAlignment="1">
      <alignment horizontal="center" vertical="center"/>
    </xf>
    <xf numFmtId="0" fontId="137" fillId="0" borderId="118" xfId="1473" applyFont="1" applyBorder="1" applyAlignment="1">
      <alignment horizontal="left" vertical="center"/>
    </xf>
    <xf numFmtId="0" fontId="137" fillId="0" borderId="118" xfId="1473" applyFont="1" applyBorder="1" applyAlignment="1">
      <alignment horizontal="center" vertical="center"/>
    </xf>
    <xf numFmtId="212" fontId="137" fillId="0" borderId="128" xfId="1473" applyNumberFormat="1" applyFont="1" applyBorder="1" applyAlignment="1">
      <alignment horizontal="left" vertical="center"/>
    </xf>
    <xf numFmtId="0" fontId="137" fillId="0" borderId="117" xfId="1473" applyFont="1" applyBorder="1" applyAlignment="1">
      <alignment horizontal="left" vertical="center"/>
    </xf>
    <xf numFmtId="0" fontId="137" fillId="0" borderId="123" xfId="1473" applyFont="1" applyBorder="1" applyAlignment="1">
      <alignment horizontal="center" vertical="center"/>
    </xf>
    <xf numFmtId="2" fontId="137" fillId="0" borderId="124" xfId="1473" applyNumberFormat="1" applyFont="1" applyBorder="1" applyAlignment="1">
      <alignment horizontal="center" vertical="center"/>
    </xf>
    <xf numFmtId="0" fontId="137" fillId="0" borderId="124" xfId="1473" applyFont="1" applyBorder="1" applyAlignment="1">
      <alignment horizontal="left" vertical="center"/>
    </xf>
    <xf numFmtId="0" fontId="137" fillId="0" borderId="124" xfId="1473" applyFont="1" applyBorder="1" applyAlignment="1">
      <alignment horizontal="center" vertical="center"/>
    </xf>
    <xf numFmtId="212" fontId="137" fillId="0" borderId="129" xfId="1473" applyNumberFormat="1" applyFont="1" applyBorder="1" applyAlignment="1">
      <alignment horizontal="left" vertical="center"/>
    </xf>
    <xf numFmtId="0" fontId="137" fillId="0" borderId="123" xfId="1473" applyFont="1" applyBorder="1" applyAlignment="1">
      <alignment horizontal="left" vertical="center"/>
    </xf>
    <xf numFmtId="176" fontId="137" fillId="0" borderId="130" xfId="1302" applyNumberFormat="1" applyFont="1" applyBorder="1" applyAlignment="1">
      <alignment vertical="center"/>
    </xf>
    <xf numFmtId="0" fontId="137" fillId="0" borderId="106" xfId="0" applyFont="1" applyBorder="1" applyAlignment="1">
      <alignment vertical="center"/>
    </xf>
    <xf numFmtId="0" fontId="137" fillId="0" borderId="77" xfId="1473" applyFont="1" applyBorder="1" applyAlignment="1">
      <alignment vertical="center"/>
    </xf>
    <xf numFmtId="211" fontId="137" fillId="0" borderId="25" xfId="1302" applyNumberFormat="1" applyFont="1" applyBorder="1" applyAlignment="1">
      <alignment horizontal="center" vertical="center"/>
    </xf>
    <xf numFmtId="211" fontId="137" fillId="0" borderId="25" xfId="1302" applyNumberFormat="1" applyFont="1" applyFill="1" applyBorder="1" applyAlignment="1">
      <alignment horizontal="center" vertical="center"/>
    </xf>
    <xf numFmtId="0" fontId="137" fillId="0" borderId="78" xfId="1473" applyFont="1" applyBorder="1" applyAlignment="1">
      <alignment vertical="center"/>
    </xf>
    <xf numFmtId="189" fontId="137" fillId="0" borderId="0" xfId="1473" applyNumberFormat="1" applyFont="1" applyBorder="1" applyAlignment="1">
      <alignment vertical="center"/>
    </xf>
    <xf numFmtId="2" fontId="137" fillId="0" borderId="0" xfId="1473" applyNumberFormat="1" applyFont="1" applyBorder="1" applyAlignment="1">
      <alignment horizontal="left" vertical="center"/>
    </xf>
    <xf numFmtId="0" fontId="130" fillId="0" borderId="0" xfId="1473" applyFont="1" applyBorder="1" applyAlignment="1">
      <alignment vertical="center"/>
    </xf>
    <xf numFmtId="212" fontId="147" fillId="0" borderId="125" xfId="1473" applyNumberFormat="1" applyFont="1" applyFill="1" applyBorder="1" applyAlignment="1">
      <alignment horizontal="left" vertical="center"/>
    </xf>
    <xf numFmtId="212" fontId="147" fillId="0" borderId="127" xfId="1473" applyNumberFormat="1" applyFont="1" applyFill="1" applyBorder="1" applyAlignment="1">
      <alignment horizontal="left" vertical="center"/>
    </xf>
    <xf numFmtId="212" fontId="147" fillId="0" borderId="128" xfId="1473" applyNumberFormat="1" applyFont="1" applyFill="1" applyBorder="1" applyAlignment="1">
      <alignment horizontal="left" vertical="center"/>
    </xf>
    <xf numFmtId="212" fontId="147" fillId="0" borderId="129" xfId="1473" applyNumberFormat="1" applyFont="1" applyFill="1" applyBorder="1" applyAlignment="1">
      <alignment horizontal="left" vertical="center"/>
    </xf>
    <xf numFmtId="0" fontId="138" fillId="0" borderId="105" xfId="1473" applyFont="1" applyBorder="1" applyAlignment="1">
      <alignment vertical="center"/>
    </xf>
    <xf numFmtId="0" fontId="130" fillId="0" borderId="106" xfId="1473" applyFont="1" applyBorder="1" applyAlignment="1">
      <alignment vertical="center"/>
    </xf>
    <xf numFmtId="190" fontId="137" fillId="0" borderId="106" xfId="1473" applyNumberFormat="1" applyFont="1" applyBorder="1" applyAlignment="1">
      <alignment horizontal="right" vertical="center"/>
    </xf>
    <xf numFmtId="41" fontId="137" fillId="0" borderId="106" xfId="1302" applyFont="1" applyBorder="1" applyAlignment="1">
      <alignment vertical="center"/>
    </xf>
    <xf numFmtId="41" fontId="137" fillId="0" borderId="106" xfId="1302" applyFont="1" applyFill="1" applyBorder="1" applyAlignment="1">
      <alignment vertical="center"/>
    </xf>
    <xf numFmtId="0" fontId="144" fillId="0" borderId="0" xfId="1473" applyFont="1" applyBorder="1" applyAlignment="1">
      <alignment vertical="center"/>
    </xf>
    <xf numFmtId="0" fontId="130" fillId="0" borderId="0" xfId="1473" applyFont="1" applyBorder="1" applyAlignment="1">
      <alignment horizontal="centerContinuous" vertical="center"/>
    </xf>
    <xf numFmtId="190" fontId="137" fillId="0" borderId="0" xfId="1473" applyNumberFormat="1" applyFont="1" applyBorder="1" applyAlignment="1">
      <alignment horizontal="centerContinuous" vertical="center"/>
    </xf>
    <xf numFmtId="0" fontId="137" fillId="0" borderId="0" xfId="1473" applyFont="1" applyBorder="1" applyAlignment="1">
      <alignment horizontal="centerContinuous" vertical="center"/>
    </xf>
    <xf numFmtId="41" fontId="137" fillId="0" borderId="0" xfId="1302" applyFont="1" applyBorder="1" applyAlignment="1">
      <alignment horizontal="centerContinuous" vertical="center"/>
    </xf>
    <xf numFmtId="41" fontId="137" fillId="0" borderId="0" xfId="1302" applyFont="1" applyFill="1" applyBorder="1" applyAlignment="1">
      <alignment horizontal="centerContinuous" vertical="center"/>
    </xf>
    <xf numFmtId="0" fontId="137" fillId="0" borderId="76" xfId="1473" applyFont="1" applyBorder="1" applyAlignment="1">
      <alignment horizontal="centerContinuous" vertical="center"/>
    </xf>
    <xf numFmtId="0" fontId="138" fillId="0" borderId="77" xfId="1473" applyFont="1" applyBorder="1" applyAlignment="1">
      <alignment vertical="center"/>
    </xf>
    <xf numFmtId="0" fontId="130" fillId="0" borderId="25" xfId="1473" applyFont="1" applyBorder="1" applyAlignment="1">
      <alignment vertical="center"/>
    </xf>
    <xf numFmtId="190" fontId="137" fillId="0" borderId="25" xfId="1473" applyNumberFormat="1" applyFont="1" applyBorder="1" applyAlignment="1">
      <alignment horizontal="right" vertical="center"/>
    </xf>
    <xf numFmtId="41" fontId="137" fillId="0" borderId="25" xfId="1302" applyFont="1" applyBorder="1" applyAlignment="1">
      <alignment vertical="center"/>
    </xf>
    <xf numFmtId="41" fontId="138" fillId="21" borderId="84" xfId="1302" applyFont="1" applyFill="1" applyBorder="1" applyAlignment="1">
      <alignment horizontal="centerContinuous" vertical="center"/>
    </xf>
    <xf numFmtId="41" fontId="138" fillId="0" borderId="84" xfId="1302" applyFont="1" applyFill="1" applyBorder="1" applyAlignment="1">
      <alignment horizontal="centerContinuous" vertical="center"/>
    </xf>
    <xf numFmtId="41" fontId="138" fillId="21" borderId="16" xfId="1302" applyFont="1" applyFill="1" applyBorder="1" applyAlignment="1">
      <alignment horizontal="centerContinuous" vertical="center"/>
    </xf>
    <xf numFmtId="41" fontId="138" fillId="0" borderId="16" xfId="1302" applyFont="1" applyFill="1" applyBorder="1" applyAlignment="1">
      <alignment horizontal="centerContinuous" vertical="center"/>
    </xf>
    <xf numFmtId="0" fontId="138" fillId="0" borderId="100" xfId="1473" applyFont="1" applyBorder="1" applyAlignment="1">
      <alignment vertical="center"/>
    </xf>
    <xf numFmtId="0" fontId="138" fillId="0" borderId="84" xfId="1473" applyFont="1" applyBorder="1" applyAlignment="1">
      <alignment vertical="center"/>
    </xf>
    <xf numFmtId="0" fontId="138" fillId="0" borderId="84" xfId="1473" applyFont="1" applyFill="1" applyBorder="1" applyAlignment="1">
      <alignment vertical="center"/>
    </xf>
    <xf numFmtId="0" fontId="138" fillId="0" borderId="131" xfId="1473" applyFont="1" applyBorder="1" applyAlignment="1">
      <alignment vertical="center"/>
    </xf>
    <xf numFmtId="0" fontId="137" fillId="0" borderId="132" xfId="1473" applyFont="1" applyBorder="1" applyAlignment="1">
      <alignment vertical="center"/>
    </xf>
    <xf numFmtId="0" fontId="130" fillId="0" borderId="1" xfId="1473" applyFont="1" applyBorder="1" applyAlignment="1">
      <alignment vertical="center"/>
    </xf>
    <xf numFmtId="190" fontId="137" fillId="0" borderId="1" xfId="1473" applyNumberFormat="1" applyFont="1" applyBorder="1" applyAlignment="1">
      <alignment horizontal="right" vertical="center"/>
    </xf>
    <xf numFmtId="41" fontId="137" fillId="0" borderId="1" xfId="1302" applyFont="1" applyBorder="1" applyAlignment="1">
      <alignment vertical="center"/>
    </xf>
    <xf numFmtId="41" fontId="137" fillId="0" borderId="1" xfId="1302" applyFont="1" applyFill="1" applyBorder="1" applyAlignment="1">
      <alignment vertical="center"/>
    </xf>
    <xf numFmtId="0" fontId="130" fillId="0" borderId="133" xfId="1473" applyFont="1" applyBorder="1" applyAlignment="1">
      <alignment horizontal="center" vertical="center"/>
    </xf>
    <xf numFmtId="0" fontId="137" fillId="0" borderId="132" xfId="1473" applyFont="1" applyBorder="1" applyAlignment="1">
      <alignment horizontal="left" vertical="center" indent="1"/>
    </xf>
    <xf numFmtId="41" fontId="137" fillId="0" borderId="1" xfId="1302" applyNumberFormat="1" applyFont="1" applyBorder="1" applyAlignment="1">
      <alignment vertical="center"/>
    </xf>
    <xf numFmtId="214" fontId="137" fillId="0" borderId="133" xfId="1473" applyNumberFormat="1" applyFont="1" applyBorder="1" applyAlignment="1">
      <alignment horizontal="center" vertical="center"/>
    </xf>
    <xf numFmtId="0" fontId="137" fillId="0" borderId="133" xfId="1473" applyFont="1" applyBorder="1" applyAlignment="1">
      <alignment vertical="center"/>
    </xf>
    <xf numFmtId="0" fontId="137" fillId="0" borderId="132" xfId="1473" applyFont="1" applyBorder="1" applyAlignment="1">
      <alignment horizontal="left" vertical="center" indent="1" shrinkToFit="1"/>
    </xf>
    <xf numFmtId="0" fontId="137" fillId="0" borderId="134" xfId="1473" applyFont="1" applyBorder="1" applyAlignment="1">
      <alignment horizontal="left" vertical="center" indent="1"/>
    </xf>
    <xf numFmtId="0" fontId="130" fillId="0" borderId="16" xfId="1473" applyFont="1" applyBorder="1" applyAlignment="1">
      <alignment vertical="center"/>
    </xf>
    <xf numFmtId="190" fontId="137" fillId="0" borderId="16" xfId="1473" applyNumberFormat="1" applyFont="1" applyBorder="1" applyAlignment="1">
      <alignment horizontal="right" vertical="center"/>
    </xf>
    <xf numFmtId="0" fontId="137" fillId="0" borderId="16" xfId="1473" applyFont="1" applyBorder="1" applyAlignment="1">
      <alignment horizontal="center" vertical="center"/>
    </xf>
    <xf numFmtId="41" fontId="137" fillId="0" borderId="16" xfId="1302" applyFont="1" applyBorder="1" applyAlignment="1">
      <alignment vertical="center"/>
    </xf>
    <xf numFmtId="41" fontId="137" fillId="0" borderId="16" xfId="1302" applyFont="1" applyFill="1" applyBorder="1" applyAlignment="1">
      <alignment vertical="center"/>
    </xf>
    <xf numFmtId="214" fontId="137" fillId="0" borderId="135" xfId="1473" applyNumberFormat="1" applyFont="1" applyBorder="1" applyAlignment="1">
      <alignment horizontal="center" vertical="center"/>
    </xf>
    <xf numFmtId="0" fontId="138" fillId="0" borderId="136" xfId="1473" applyFont="1" applyBorder="1" applyAlignment="1">
      <alignment horizontal="center" vertical="center"/>
    </xf>
    <xf numFmtId="0" fontId="130" fillId="0" borderId="41" xfId="1473" applyFont="1" applyBorder="1" applyAlignment="1">
      <alignment horizontal="center" vertical="center"/>
    </xf>
    <xf numFmtId="190" fontId="137" fillId="0" borderId="41" xfId="1302" applyNumberFormat="1" applyFont="1" applyBorder="1" applyAlignment="1">
      <alignment horizontal="right" vertical="center"/>
    </xf>
    <xf numFmtId="0" fontId="137" fillId="0" borderId="41" xfId="1473" applyFont="1" applyBorder="1" applyAlignment="1">
      <alignment horizontal="center" vertical="center"/>
    </xf>
    <xf numFmtId="41" fontId="137" fillId="0" borderId="41" xfId="1302" applyFont="1" applyBorder="1" applyAlignment="1">
      <alignment horizontal="center" vertical="center"/>
    </xf>
    <xf numFmtId="41" fontId="137" fillId="0" borderId="41" xfId="1302" applyFont="1" applyFill="1" applyBorder="1" applyAlignment="1">
      <alignment horizontal="center" vertical="center"/>
    </xf>
    <xf numFmtId="41" fontId="137" fillId="0" borderId="137" xfId="1302" applyFont="1" applyBorder="1" applyAlignment="1">
      <alignment horizontal="center" vertical="center"/>
    </xf>
    <xf numFmtId="0" fontId="138" fillId="0" borderId="132" xfId="1473" applyFont="1" applyBorder="1" applyAlignment="1">
      <alignment vertical="center"/>
    </xf>
    <xf numFmtId="0" fontId="138" fillId="0" borderId="100" xfId="1473" applyFont="1" applyBorder="1" applyAlignment="1">
      <alignment horizontal="left" vertical="center"/>
    </xf>
    <xf numFmtId="0" fontId="130" fillId="0" borderId="84" xfId="1473" applyFont="1" applyBorder="1" applyAlignment="1">
      <alignment horizontal="center" vertical="center"/>
    </xf>
    <xf numFmtId="190" fontId="137" fillId="0" borderId="84" xfId="1302" applyNumberFormat="1" applyFont="1" applyBorder="1" applyAlignment="1">
      <alignment horizontal="right" vertical="center"/>
    </xf>
    <xf numFmtId="0" fontId="137" fillId="0" borderId="84" xfId="1473" applyFont="1" applyBorder="1" applyAlignment="1">
      <alignment horizontal="center" vertical="center"/>
    </xf>
    <xf numFmtId="41" fontId="137" fillId="0" borderId="84" xfId="1302" applyFont="1" applyBorder="1" applyAlignment="1">
      <alignment horizontal="center" vertical="center"/>
    </xf>
    <xf numFmtId="41" fontId="137" fillId="0" borderId="84" xfId="1302" applyFont="1" applyFill="1" applyBorder="1" applyAlignment="1">
      <alignment horizontal="center" vertical="center"/>
    </xf>
    <xf numFmtId="0" fontId="137" fillId="0" borderId="131" xfId="1473" applyFont="1" applyBorder="1" applyAlignment="1">
      <alignment horizontal="center" vertical="center"/>
    </xf>
    <xf numFmtId="0" fontId="137" fillId="0" borderId="132" xfId="1473" applyFont="1" applyBorder="1" applyAlignment="1">
      <alignment horizontal="left" vertical="center"/>
    </xf>
    <xf numFmtId="0" fontId="130" fillId="0" borderId="1" xfId="1473" applyFont="1" applyBorder="1" applyAlignment="1">
      <alignment horizontal="center" vertical="center"/>
    </xf>
    <xf numFmtId="190" fontId="137" fillId="0" borderId="1" xfId="1302" applyNumberFormat="1" applyFont="1" applyBorder="1" applyAlignment="1">
      <alignment horizontal="right" vertical="center"/>
    </xf>
    <xf numFmtId="41" fontId="137" fillId="0" borderId="1" xfId="1302" applyFont="1" applyFill="1" applyBorder="1" applyAlignment="1">
      <alignment horizontal="center" vertical="center"/>
    </xf>
    <xf numFmtId="0" fontId="137" fillId="0" borderId="133" xfId="1473" applyFont="1" applyBorder="1" applyAlignment="1">
      <alignment horizontal="center" vertical="center"/>
    </xf>
    <xf numFmtId="188" fontId="137" fillId="0" borderId="1" xfId="1473" applyNumberFormat="1" applyFont="1" applyBorder="1" applyAlignment="1">
      <alignment horizontal="right" vertical="center"/>
    </xf>
    <xf numFmtId="0" fontId="154" fillId="0" borderId="132" xfId="1473" applyFont="1" applyBorder="1" applyAlignment="1">
      <alignment horizontal="center" vertical="center"/>
    </xf>
    <xf numFmtId="0" fontId="141" fillId="0" borderId="1" xfId="1473" applyFont="1" applyBorder="1" applyAlignment="1">
      <alignment horizontal="center" vertical="center"/>
    </xf>
    <xf numFmtId="190" fontId="135" fillId="0" borderId="1" xfId="1473" applyNumberFormat="1" applyFont="1" applyBorder="1" applyAlignment="1">
      <alignment horizontal="right" vertical="center"/>
    </xf>
    <xf numFmtId="41" fontId="135" fillId="0" borderId="1" xfId="1302" applyFont="1" applyBorder="1" applyAlignment="1">
      <alignment horizontal="center" vertical="center"/>
    </xf>
    <xf numFmtId="41" fontId="135" fillId="21" borderId="1" xfId="1302" applyFont="1" applyFill="1" applyBorder="1" applyAlignment="1">
      <alignment horizontal="center" vertical="center"/>
    </xf>
    <xf numFmtId="0" fontId="137" fillId="0" borderId="137" xfId="1473" applyFont="1" applyBorder="1" applyAlignment="1">
      <alignment horizontal="center" vertical="center"/>
    </xf>
    <xf numFmtId="0" fontId="154" fillId="0" borderId="132" xfId="1473" applyFont="1" applyBorder="1" applyAlignment="1">
      <alignment horizontal="left" vertical="center"/>
    </xf>
    <xf numFmtId="0" fontId="137" fillId="0" borderId="134" xfId="1473" applyFont="1" applyBorder="1" applyAlignment="1">
      <alignment vertical="center"/>
    </xf>
    <xf numFmtId="0" fontId="137" fillId="0" borderId="135" xfId="1473" applyFont="1" applyBorder="1" applyAlignment="1">
      <alignment vertical="center"/>
    </xf>
    <xf numFmtId="0" fontId="130" fillId="0" borderId="84" xfId="1473" applyFont="1" applyBorder="1" applyAlignment="1">
      <alignment vertical="center"/>
    </xf>
    <xf numFmtId="190" fontId="137" fillId="0" borderId="84" xfId="1473" applyNumberFormat="1" applyFont="1" applyBorder="1" applyAlignment="1">
      <alignment horizontal="right" vertical="center"/>
    </xf>
    <xf numFmtId="41" fontId="137" fillId="0" borderId="84" xfId="1302" applyFont="1" applyBorder="1" applyAlignment="1">
      <alignment vertical="center"/>
    </xf>
    <xf numFmtId="41" fontId="137" fillId="0" borderId="84" xfId="1302" applyFont="1" applyFill="1" applyBorder="1" applyAlignment="1">
      <alignment vertical="center"/>
    </xf>
    <xf numFmtId="0" fontId="137" fillId="0" borderId="131" xfId="1473" applyFont="1" applyBorder="1" applyAlignment="1">
      <alignment vertical="center"/>
    </xf>
    <xf numFmtId="190" fontId="137" fillId="0" borderId="0" xfId="1473" applyNumberFormat="1" applyFont="1" applyBorder="1" applyAlignment="1">
      <alignment horizontal="right" vertical="center"/>
    </xf>
    <xf numFmtId="0" fontId="128" fillId="0" borderId="0" xfId="1471" applyFont="1" applyBorder="1" applyAlignment="1">
      <alignment vertical="center"/>
    </xf>
    <xf numFmtId="0" fontId="155" fillId="0" borderId="138" xfId="1473" applyFont="1" applyBorder="1" applyAlignment="1">
      <alignment horizontal="centerContinuous" vertical="center"/>
    </xf>
    <xf numFmtId="0" fontId="156" fillId="0" borderId="139" xfId="1473" applyFont="1" applyBorder="1" applyAlignment="1">
      <alignment horizontal="centerContinuous" vertical="center"/>
    </xf>
    <xf numFmtId="177" fontId="156" fillId="0" borderId="139" xfId="1302" applyNumberFormat="1" applyFont="1" applyBorder="1" applyAlignment="1">
      <alignment horizontal="centerContinuous" vertical="center"/>
    </xf>
    <xf numFmtId="41" fontId="156" fillId="0" borderId="139" xfId="1302" applyFont="1" applyBorder="1" applyAlignment="1">
      <alignment horizontal="centerContinuous" vertical="center"/>
    </xf>
    <xf numFmtId="0" fontId="156" fillId="0" borderId="32" xfId="1473" applyFont="1" applyBorder="1" applyAlignment="1">
      <alignment horizontal="centerContinuous" vertical="center"/>
    </xf>
    <xf numFmtId="0" fontId="156" fillId="0" borderId="0" xfId="1473" applyFont="1" applyBorder="1" applyAlignment="1">
      <alignment horizontal="centerContinuous" vertical="center"/>
    </xf>
    <xf numFmtId="41" fontId="154" fillId="34" borderId="84" xfId="1302" applyFont="1" applyFill="1" applyBorder="1" applyAlignment="1">
      <alignment horizontal="centerContinuous" vertical="center"/>
    </xf>
    <xf numFmtId="0" fontId="154" fillId="34" borderId="84" xfId="1473" applyFont="1" applyFill="1" applyBorder="1" applyAlignment="1">
      <alignment horizontal="centerContinuous" vertical="center"/>
    </xf>
    <xf numFmtId="0" fontId="139" fillId="34" borderId="0" xfId="1473" applyFont="1" applyFill="1" applyBorder="1" applyAlignment="1">
      <alignment horizontal="center" vertical="center"/>
    </xf>
    <xf numFmtId="41" fontId="154" fillId="34" borderId="16" xfId="1302" applyFont="1" applyFill="1" applyBorder="1" applyAlignment="1">
      <alignment horizontal="centerContinuous" vertical="center"/>
    </xf>
    <xf numFmtId="0" fontId="154" fillId="34" borderId="16" xfId="1473" applyFont="1" applyFill="1" applyBorder="1" applyAlignment="1">
      <alignment horizontal="centerContinuous" vertical="center"/>
    </xf>
    <xf numFmtId="0" fontId="157" fillId="2" borderId="132" xfId="1473" applyFont="1" applyFill="1" applyBorder="1" applyAlignment="1">
      <alignment horizontal="left" vertical="center"/>
    </xf>
    <xf numFmtId="177" fontId="135" fillId="2" borderId="1" xfId="1302" applyNumberFormat="1" applyFont="1" applyFill="1" applyBorder="1" applyAlignment="1">
      <alignment horizontal="center" vertical="center"/>
    </xf>
    <xf numFmtId="188" fontId="135" fillId="2" borderId="1" xfId="1302" applyNumberFormat="1" applyFont="1" applyFill="1" applyBorder="1" applyAlignment="1">
      <alignment horizontal="right" vertical="center"/>
    </xf>
    <xf numFmtId="188" fontId="135" fillId="2" borderId="1" xfId="1473" applyNumberFormat="1" applyFont="1" applyFill="1" applyBorder="1" applyAlignment="1">
      <alignment horizontal="right" vertical="center"/>
    </xf>
    <xf numFmtId="41" fontId="135" fillId="2" borderId="1" xfId="1302" applyFont="1" applyFill="1" applyBorder="1" applyAlignment="1">
      <alignment horizontal="right" vertical="center"/>
    </xf>
    <xf numFmtId="188" fontId="141" fillId="2" borderId="133" xfId="1473" applyNumberFormat="1" applyFont="1" applyFill="1" applyBorder="1" applyAlignment="1">
      <alignment horizontal="right" vertical="center"/>
    </xf>
    <xf numFmtId="188" fontId="141" fillId="2" borderId="0" xfId="1473" applyNumberFormat="1" applyFont="1" applyFill="1" applyBorder="1" applyAlignment="1">
      <alignment horizontal="right" vertical="center"/>
    </xf>
    <xf numFmtId="0" fontId="127" fillId="0" borderId="0" xfId="1473" applyFont="1" applyFill="1" applyAlignment="1">
      <alignment vertical="center"/>
    </xf>
    <xf numFmtId="202" fontId="127" fillId="0" borderId="0" xfId="1473" applyNumberFormat="1" applyFont="1" applyFill="1" applyAlignment="1">
      <alignment vertical="center"/>
    </xf>
    <xf numFmtId="0" fontId="127" fillId="0" borderId="0" xfId="1473" applyFont="1" applyFill="1" applyBorder="1" applyAlignment="1">
      <alignment horizontal="center" vertical="center"/>
    </xf>
    <xf numFmtId="0" fontId="149" fillId="0" borderId="132" xfId="1473" applyFont="1" applyFill="1" applyBorder="1" applyAlignment="1">
      <alignment horizontal="left" vertical="center"/>
    </xf>
    <xf numFmtId="177" fontId="135" fillId="0" borderId="1" xfId="1302" applyNumberFormat="1" applyFont="1" applyFill="1" applyBorder="1" applyAlignment="1">
      <alignment horizontal="right" vertical="center"/>
    </xf>
    <xf numFmtId="188" fontId="135" fillId="0" borderId="1" xfId="1302" applyNumberFormat="1" applyFont="1" applyFill="1" applyBorder="1" applyAlignment="1">
      <alignment horizontal="right" vertical="center"/>
    </xf>
    <xf numFmtId="188" fontId="135" fillId="0" borderId="1" xfId="1473" applyNumberFormat="1" applyFont="1" applyFill="1" applyBorder="1" applyAlignment="1">
      <alignment horizontal="right" vertical="center"/>
    </xf>
    <xf numFmtId="188" fontId="141" fillId="0" borderId="133" xfId="1473" applyNumberFormat="1" applyFont="1" applyFill="1" applyBorder="1" applyAlignment="1">
      <alignment horizontal="right" vertical="center"/>
    </xf>
    <xf numFmtId="188" fontId="141" fillId="0" borderId="0" xfId="1473" applyNumberFormat="1" applyFont="1" applyFill="1" applyBorder="1" applyAlignment="1">
      <alignment horizontal="right" vertical="center"/>
    </xf>
    <xf numFmtId="202" fontId="137" fillId="0" borderId="0" xfId="1473" applyNumberFormat="1" applyFont="1" applyFill="1" applyBorder="1" applyAlignment="1">
      <alignment horizontal="center" vertical="center"/>
    </xf>
    <xf numFmtId="41" fontId="137" fillId="0" borderId="132" xfId="1302" applyFont="1" applyFill="1" applyBorder="1" applyAlignment="1">
      <alignment horizontal="left" vertical="center"/>
    </xf>
    <xf numFmtId="201" fontId="135" fillId="0" borderId="1" xfId="1302" applyNumberFormat="1" applyFont="1" applyFill="1" applyBorder="1" applyAlignment="1">
      <alignment horizontal="right" vertical="center"/>
    </xf>
    <xf numFmtId="177" fontId="135" fillId="0" borderId="1" xfId="1302" applyNumberFormat="1" applyFont="1" applyFill="1" applyBorder="1" applyAlignment="1">
      <alignment horizontal="center" vertical="center"/>
    </xf>
    <xf numFmtId="41" fontId="135" fillId="0" borderId="1" xfId="1302" applyFont="1" applyFill="1" applyBorder="1" applyAlignment="1">
      <alignment horizontal="right" vertical="center"/>
    </xf>
    <xf numFmtId="41" fontId="135" fillId="0" borderId="16" xfId="1302" applyFont="1" applyFill="1" applyBorder="1" applyAlignment="1">
      <alignment horizontal="right" vertical="center"/>
    </xf>
    <xf numFmtId="0" fontId="141" fillId="0" borderId="133" xfId="1481" applyFont="1" applyBorder="1" applyAlignment="1" applyProtection="1">
      <alignment horizontal="center" vertical="center"/>
    </xf>
    <xf numFmtId="0" fontId="141" fillId="0" borderId="0" xfId="1481" applyFont="1" applyBorder="1" applyAlignment="1" applyProtection="1">
      <alignment horizontal="center" vertical="center"/>
    </xf>
    <xf numFmtId="201" fontId="137" fillId="0" borderId="1" xfId="1302" applyNumberFormat="1" applyFont="1" applyFill="1" applyBorder="1" applyAlignment="1">
      <alignment horizontal="right" vertical="center" shrinkToFit="1"/>
    </xf>
    <xf numFmtId="41" fontId="135" fillId="0" borderId="1" xfId="1302" applyFont="1" applyFill="1" applyBorder="1" applyAlignment="1">
      <alignment horizontal="center" vertical="center"/>
    </xf>
    <xf numFmtId="221" fontId="135" fillId="0" borderId="1" xfId="1302" applyNumberFormat="1" applyFont="1" applyFill="1" applyBorder="1" applyAlignment="1">
      <alignment horizontal="right" vertical="center"/>
    </xf>
    <xf numFmtId="0" fontId="141" fillId="0" borderId="133" xfId="1473" applyFont="1" applyBorder="1" applyAlignment="1">
      <alignment horizontal="center" vertical="center"/>
    </xf>
    <xf numFmtId="0" fontId="141" fillId="0" borderId="0" xfId="1473" applyFont="1" applyBorder="1" applyAlignment="1">
      <alignment horizontal="center" vertical="center"/>
    </xf>
    <xf numFmtId="0" fontId="135" fillId="0" borderId="132" xfId="1473" applyFont="1" applyFill="1" applyBorder="1" applyAlignment="1">
      <alignment horizontal="left" vertical="center" indent="1"/>
    </xf>
    <xf numFmtId="190" fontId="135" fillId="0" borderId="1" xfId="1302" applyNumberFormat="1" applyFont="1" applyFill="1" applyBorder="1" applyAlignment="1">
      <alignment horizontal="right" vertical="center"/>
    </xf>
    <xf numFmtId="0" fontId="141" fillId="0" borderId="135" xfId="1481" applyFont="1" applyBorder="1" applyAlignment="1" applyProtection="1">
      <alignment horizontal="center" vertical="center"/>
    </xf>
    <xf numFmtId="0" fontId="137" fillId="0" borderId="132" xfId="1473" applyFont="1" applyFill="1" applyBorder="1" applyAlignment="1">
      <alignment horizontal="left" vertical="center" indent="1"/>
    </xf>
    <xf numFmtId="0" fontId="149" fillId="0" borderId="140" xfId="1473" applyFont="1" applyFill="1" applyBorder="1" applyAlignment="1">
      <alignment horizontal="left" vertical="center"/>
    </xf>
    <xf numFmtId="221" fontId="135" fillId="0" borderId="109" xfId="1302" applyNumberFormat="1" applyFont="1" applyFill="1" applyBorder="1" applyAlignment="1">
      <alignment horizontal="right" vertical="center"/>
    </xf>
    <xf numFmtId="188" fontId="135" fillId="0" borderId="109" xfId="1302" applyNumberFormat="1" applyFont="1" applyFill="1" applyBorder="1" applyAlignment="1">
      <alignment horizontal="right" vertical="center"/>
    </xf>
    <xf numFmtId="188" fontId="135" fillId="0" borderId="109" xfId="1473" applyNumberFormat="1" applyFont="1" applyFill="1" applyBorder="1" applyAlignment="1">
      <alignment horizontal="right" vertical="center"/>
    </xf>
    <xf numFmtId="41" fontId="135" fillId="0" borderId="109" xfId="1302" applyFont="1" applyFill="1" applyBorder="1" applyAlignment="1">
      <alignment horizontal="right" vertical="center"/>
    </xf>
    <xf numFmtId="0" fontId="141" fillId="0" borderId="141" xfId="1473" applyFont="1" applyBorder="1" applyAlignment="1">
      <alignment horizontal="center" vertical="center"/>
    </xf>
    <xf numFmtId="0" fontId="154" fillId="21" borderId="140" xfId="1473" applyFont="1" applyFill="1" applyBorder="1" applyAlignment="1">
      <alignment horizontal="center" vertical="center"/>
    </xf>
    <xf numFmtId="177" fontId="135" fillId="0" borderId="109" xfId="1302" applyNumberFormat="1" applyFont="1" applyFill="1" applyBorder="1" applyAlignment="1">
      <alignment horizontal="right" vertical="center"/>
    </xf>
    <xf numFmtId="188" fontId="154" fillId="0" borderId="109" xfId="1473" applyNumberFormat="1" applyFont="1" applyFill="1" applyBorder="1" applyAlignment="1">
      <alignment horizontal="right" vertical="center"/>
    </xf>
    <xf numFmtId="41" fontId="154" fillId="0" borderId="109" xfId="1302" applyFont="1" applyFill="1" applyBorder="1" applyAlignment="1">
      <alignment horizontal="right" vertical="center"/>
    </xf>
    <xf numFmtId="188" fontId="141" fillId="0" borderId="141" xfId="1473" applyNumberFormat="1" applyFont="1" applyFill="1" applyBorder="1" applyAlignment="1">
      <alignment horizontal="right" vertical="center"/>
    </xf>
    <xf numFmtId="0" fontId="135" fillId="21" borderId="132" xfId="1473" applyFont="1" applyFill="1" applyBorder="1" applyAlignment="1">
      <alignment horizontal="center" vertical="center"/>
    </xf>
    <xf numFmtId="227" fontId="135" fillId="0" borderId="1" xfId="1302" applyNumberFormat="1" applyFont="1" applyFill="1" applyBorder="1" applyAlignment="1">
      <alignment horizontal="right" vertical="center"/>
    </xf>
    <xf numFmtId="9" fontId="143" fillId="0" borderId="1" xfId="1473" applyNumberFormat="1" applyFont="1" applyFill="1" applyBorder="1" applyAlignment="1">
      <alignment horizontal="center" vertical="center"/>
    </xf>
    <xf numFmtId="0" fontId="137" fillId="0" borderId="1" xfId="1473" applyNumberFormat="1" applyFont="1" applyBorder="1" applyAlignment="1">
      <alignment horizontal="left" vertical="center"/>
    </xf>
    <xf numFmtId="0" fontId="143" fillId="0" borderId="1" xfId="1473" applyFont="1" applyFill="1" applyBorder="1" applyAlignment="1">
      <alignment horizontal="center" vertical="center"/>
    </xf>
    <xf numFmtId="0" fontId="135" fillId="0" borderId="1" xfId="1302" applyNumberFormat="1" applyFont="1" applyFill="1" applyBorder="1" applyAlignment="1">
      <alignment horizontal="right" vertical="center"/>
    </xf>
    <xf numFmtId="0" fontId="137" fillId="0" borderId="1" xfId="1473" applyNumberFormat="1" applyFont="1" applyFill="1" applyBorder="1" applyAlignment="1" applyProtection="1">
      <alignment horizontal="center" vertical="center"/>
    </xf>
    <xf numFmtId="0" fontId="135" fillId="0" borderId="1" xfId="1476" applyFont="1" applyBorder="1" applyAlignment="1">
      <alignment horizontal="center" vertical="center"/>
    </xf>
    <xf numFmtId="177" fontId="135" fillId="0" borderId="1" xfId="1302" applyNumberFormat="1" applyFont="1" applyBorder="1" applyAlignment="1">
      <alignment horizontal="center" vertical="center"/>
    </xf>
    <xf numFmtId="203" fontId="135" fillId="0" borderId="1" xfId="1476" applyNumberFormat="1" applyFont="1" applyBorder="1" applyAlignment="1">
      <alignment horizontal="center" vertical="center"/>
    </xf>
    <xf numFmtId="188" fontId="135" fillId="0" borderId="1" xfId="1476" applyNumberFormat="1" applyFont="1" applyBorder="1" applyAlignment="1">
      <alignment horizontal="right" vertical="center"/>
    </xf>
    <xf numFmtId="207" fontId="135" fillId="0" borderId="1" xfId="1252" applyNumberFormat="1" applyFont="1" applyBorder="1" applyAlignment="1">
      <alignment horizontal="left" vertical="center"/>
    </xf>
    <xf numFmtId="41" fontId="135" fillId="0" borderId="1" xfId="1302" applyFont="1" applyBorder="1" applyAlignment="1">
      <alignment horizontal="right" vertical="center"/>
    </xf>
    <xf numFmtId="188" fontId="135" fillId="0" borderId="1" xfId="1302" applyNumberFormat="1" applyFont="1" applyBorder="1" applyAlignment="1">
      <alignment horizontal="right" vertical="center"/>
    </xf>
    <xf numFmtId="188" fontId="141" fillId="0" borderId="133" xfId="1302" applyNumberFormat="1" applyFont="1" applyBorder="1" applyAlignment="1">
      <alignment horizontal="right" vertical="center"/>
    </xf>
    <xf numFmtId="188" fontId="141" fillId="0" borderId="0" xfId="1302" applyNumberFormat="1" applyFont="1" applyBorder="1" applyAlignment="1">
      <alignment horizontal="right" vertical="center"/>
    </xf>
    <xf numFmtId="41" fontId="130" fillId="0" borderId="0" xfId="1302" applyFont="1" applyAlignment="1">
      <alignment vertical="center"/>
    </xf>
    <xf numFmtId="0" fontId="149" fillId="39" borderId="132" xfId="1473" applyFont="1" applyFill="1" applyBorder="1" applyAlignment="1">
      <alignment horizontal="center" vertical="center"/>
    </xf>
    <xf numFmtId="0" fontId="135" fillId="39" borderId="1" xfId="1476" applyFont="1" applyFill="1" applyBorder="1" applyAlignment="1">
      <alignment horizontal="center" vertical="center"/>
    </xf>
    <xf numFmtId="201" fontId="135" fillId="39" borderId="1" xfId="1302" applyNumberFormat="1" applyFont="1" applyFill="1" applyBorder="1" applyAlignment="1">
      <alignment horizontal="center" vertical="center"/>
    </xf>
    <xf numFmtId="203" fontId="135" fillId="39" borderId="1" xfId="1476" applyNumberFormat="1" applyFont="1" applyFill="1" applyBorder="1" applyAlignment="1">
      <alignment horizontal="center" vertical="center"/>
    </xf>
    <xf numFmtId="188" fontId="135" fillId="39" borderId="1" xfId="1476" applyNumberFormat="1" applyFont="1" applyFill="1" applyBorder="1" applyAlignment="1">
      <alignment horizontal="right" vertical="center"/>
    </xf>
    <xf numFmtId="188" fontId="135" fillId="39" borderId="1" xfId="1473" applyNumberFormat="1" applyFont="1" applyFill="1" applyBorder="1" applyAlignment="1">
      <alignment horizontal="right" vertical="center"/>
    </xf>
    <xf numFmtId="207" fontId="135" fillId="39" borderId="1" xfId="1252" applyNumberFormat="1" applyFont="1" applyFill="1" applyBorder="1" applyAlignment="1">
      <alignment horizontal="left" vertical="center"/>
    </xf>
    <xf numFmtId="41" fontId="135" fillId="39" borderId="1" xfId="1302" applyFont="1" applyFill="1" applyBorder="1" applyAlignment="1">
      <alignment horizontal="right" vertical="center"/>
    </xf>
    <xf numFmtId="188" fontId="135" fillId="39" borderId="1" xfId="1302" applyNumberFormat="1" applyFont="1" applyFill="1" applyBorder="1" applyAlignment="1">
      <alignment horizontal="right" vertical="center"/>
    </xf>
    <xf numFmtId="0" fontId="141" fillId="39" borderId="133" xfId="1481" applyFont="1" applyFill="1" applyBorder="1" applyAlignment="1" applyProtection="1">
      <alignment horizontal="center" vertical="center"/>
    </xf>
    <xf numFmtId="0" fontId="141" fillId="39" borderId="0" xfId="1481" applyFont="1" applyFill="1" applyBorder="1" applyAlignment="1" applyProtection="1">
      <alignment horizontal="center" vertical="center"/>
    </xf>
    <xf numFmtId="0" fontId="149" fillId="33" borderId="136" xfId="1473" applyFont="1" applyFill="1" applyBorder="1" applyAlignment="1">
      <alignment horizontal="center" vertical="center"/>
    </xf>
    <xf numFmtId="0" fontId="135" fillId="33" borderId="41" xfId="1473" applyFont="1" applyFill="1" applyBorder="1" applyAlignment="1">
      <alignment vertical="center"/>
    </xf>
    <xf numFmtId="177" fontId="135" fillId="33" borderId="41" xfId="1302" applyNumberFormat="1" applyFont="1" applyFill="1" applyBorder="1" applyAlignment="1">
      <alignment horizontal="center" vertical="center"/>
    </xf>
    <xf numFmtId="0" fontId="135" fillId="33" borderId="41" xfId="1473" applyFont="1" applyFill="1" applyBorder="1" applyAlignment="1">
      <alignment horizontal="center" vertical="center"/>
    </xf>
    <xf numFmtId="41" fontId="135" fillId="33" borderId="41" xfId="1302" applyFont="1" applyFill="1" applyBorder="1" applyAlignment="1">
      <alignment vertical="center"/>
    </xf>
    <xf numFmtId="188" fontId="149" fillId="33" borderId="41" xfId="1473" applyNumberFormat="1" applyFont="1" applyFill="1" applyBorder="1" applyAlignment="1">
      <alignment vertical="center"/>
    </xf>
    <xf numFmtId="41" fontId="135" fillId="33" borderId="41" xfId="1302" applyNumberFormat="1" applyFont="1" applyFill="1" applyBorder="1" applyAlignment="1">
      <alignment vertical="center"/>
    </xf>
    <xf numFmtId="0" fontId="141" fillId="33" borderId="137" xfId="1473" applyFont="1" applyFill="1" applyBorder="1" applyAlignment="1">
      <alignment vertical="center"/>
    </xf>
    <xf numFmtId="0" fontId="141" fillId="33" borderId="0" xfId="1473" applyFont="1" applyFill="1" applyBorder="1" applyAlignment="1">
      <alignment vertical="center"/>
    </xf>
    <xf numFmtId="0" fontId="154" fillId="0" borderId="0" xfId="1473" applyFont="1" applyBorder="1" applyAlignment="1">
      <alignment vertical="center"/>
    </xf>
    <xf numFmtId="177" fontId="135" fillId="0" borderId="0" xfId="1302" applyNumberFormat="1" applyFont="1" applyBorder="1" applyAlignment="1">
      <alignment horizontal="center" vertical="center"/>
    </xf>
    <xf numFmtId="0" fontId="135" fillId="0" borderId="0" xfId="1473" applyFont="1" applyBorder="1" applyAlignment="1">
      <alignment horizontal="center" vertical="center"/>
    </xf>
    <xf numFmtId="41" fontId="135" fillId="0" borderId="0" xfId="1302" applyFont="1" applyBorder="1" applyAlignment="1">
      <alignment vertical="center"/>
    </xf>
    <xf numFmtId="41" fontId="135" fillId="0" borderId="0" xfId="1473" applyNumberFormat="1" applyFont="1" applyBorder="1" applyAlignment="1">
      <alignment vertical="center"/>
    </xf>
    <xf numFmtId="41" fontId="149" fillId="0" borderId="0" xfId="1473" applyNumberFormat="1" applyFont="1" applyBorder="1" applyAlignment="1">
      <alignment horizontal="center" vertical="center"/>
    </xf>
    <xf numFmtId="41" fontId="149" fillId="0" borderId="0" xfId="1302" applyFont="1" applyBorder="1" applyAlignment="1">
      <alignment horizontal="center" vertical="center"/>
    </xf>
    <xf numFmtId="41" fontId="135" fillId="0" borderId="0" xfId="1473" applyNumberFormat="1" applyFont="1" applyBorder="1" applyAlignment="1">
      <alignment horizontal="center" vertical="center"/>
    </xf>
    <xf numFmtId="9" fontId="135" fillId="0" borderId="0" xfId="1252" applyFont="1" applyBorder="1" applyAlignment="1">
      <alignment horizontal="center" vertical="center"/>
    </xf>
    <xf numFmtId="41" fontId="154" fillId="0" borderId="0" xfId="1302" applyFont="1" applyBorder="1" applyAlignment="1">
      <alignment horizontal="center" vertical="center"/>
    </xf>
    <xf numFmtId="9" fontId="154" fillId="0" borderId="0" xfId="1252" applyFont="1" applyBorder="1" applyAlignment="1">
      <alignment horizontal="center" vertical="center"/>
    </xf>
    <xf numFmtId="41" fontId="135" fillId="0" borderId="0" xfId="1252" applyNumberFormat="1" applyFont="1" applyBorder="1" applyAlignment="1">
      <alignment vertical="center"/>
    </xf>
    <xf numFmtId="177" fontId="141" fillId="0" borderId="0" xfId="1302" applyNumberFormat="1" applyFont="1" applyBorder="1" applyAlignment="1">
      <alignment horizontal="center" vertical="center"/>
    </xf>
    <xf numFmtId="41" fontId="141" fillId="0" borderId="0" xfId="1302" applyFont="1" applyBorder="1" applyAlignment="1">
      <alignment vertical="center"/>
    </xf>
    <xf numFmtId="0" fontId="141" fillId="0" borderId="0" xfId="1473" applyFont="1" applyBorder="1" applyAlignment="1">
      <alignment vertical="center"/>
    </xf>
    <xf numFmtId="0" fontId="158" fillId="0" borderId="84" xfId="1475" applyFont="1" applyBorder="1" applyAlignment="1">
      <alignment horizontal="center" vertical="center" textRotation="255"/>
    </xf>
    <xf numFmtId="0" fontId="158" fillId="0" borderId="131" xfId="1475" applyFont="1" applyBorder="1" applyAlignment="1">
      <alignment horizontal="center" vertical="center" textRotation="255"/>
    </xf>
    <xf numFmtId="0" fontId="159" fillId="0" borderId="106" xfId="1475" applyFont="1" applyBorder="1" applyAlignment="1">
      <alignment vertical="center" textRotation="255"/>
    </xf>
    <xf numFmtId="0" fontId="159" fillId="0" borderId="0" xfId="1475" applyFont="1" applyBorder="1" applyAlignment="1">
      <alignment vertical="center" textRotation="255"/>
    </xf>
    <xf numFmtId="0" fontId="137" fillId="0" borderId="0" xfId="1475" applyFont="1" applyBorder="1">
      <alignment vertical="center"/>
    </xf>
    <xf numFmtId="0" fontId="137" fillId="0" borderId="0" xfId="1475" applyFont="1">
      <alignment vertical="center"/>
    </xf>
    <xf numFmtId="0" fontId="129" fillId="0" borderId="75" xfId="0" applyFont="1" applyBorder="1" applyAlignment="1">
      <alignment vertical="center"/>
    </xf>
    <xf numFmtId="0" fontId="129" fillId="0" borderId="0" xfId="0" applyFont="1" applyBorder="1" applyAlignment="1">
      <alignment vertical="center"/>
    </xf>
    <xf numFmtId="0" fontId="129" fillId="0" borderId="76" xfId="0" applyFont="1" applyBorder="1" applyAlignment="1">
      <alignment vertical="center"/>
    </xf>
    <xf numFmtId="0" fontId="134" fillId="0" borderId="75" xfId="0" applyFont="1" applyBorder="1" applyAlignment="1">
      <alignment vertical="center"/>
    </xf>
    <xf numFmtId="0" fontId="158" fillId="0" borderId="0" xfId="0" applyFont="1" applyBorder="1" applyAlignment="1">
      <alignment vertical="center"/>
    </xf>
    <xf numFmtId="0" fontId="134" fillId="0" borderId="0" xfId="0" applyFont="1" applyBorder="1" applyAlignment="1">
      <alignment vertical="center"/>
    </xf>
    <xf numFmtId="0" fontId="134" fillId="0" borderId="76" xfId="0" applyFont="1" applyBorder="1" applyAlignment="1">
      <alignment vertical="center"/>
    </xf>
    <xf numFmtId="0" fontId="128" fillId="0" borderId="0" xfId="0" applyFont="1" applyAlignment="1">
      <alignment vertical="center"/>
    </xf>
    <xf numFmtId="0" fontId="127" fillId="0" borderId="75" xfId="0" applyFont="1" applyBorder="1" applyAlignment="1">
      <alignment vertical="center"/>
    </xf>
    <xf numFmtId="0" fontId="127" fillId="0" borderId="0" xfId="0" applyFont="1" applyBorder="1" applyAlignment="1">
      <alignment vertical="center"/>
    </xf>
    <xf numFmtId="0" fontId="127" fillId="0" borderId="76" xfId="0" applyFont="1" applyBorder="1" applyAlignment="1">
      <alignment vertical="center"/>
    </xf>
    <xf numFmtId="0" fontId="160" fillId="0" borderId="75" xfId="0" applyFont="1" applyBorder="1" applyAlignment="1">
      <alignment vertical="center"/>
    </xf>
    <xf numFmtId="0" fontId="160" fillId="0" borderId="0" xfId="0" applyFont="1" applyBorder="1" applyAlignment="1">
      <alignment vertical="center"/>
    </xf>
    <xf numFmtId="0" fontId="160" fillId="0" borderId="76" xfId="0" applyFont="1" applyBorder="1" applyAlignment="1">
      <alignment vertical="center"/>
    </xf>
    <xf numFmtId="0" fontId="161" fillId="0" borderId="75" xfId="0" applyFont="1" applyBorder="1" applyAlignment="1">
      <alignment vertical="center" wrapText="1"/>
    </xf>
    <xf numFmtId="0" fontId="161" fillId="0" borderId="0" xfId="0" applyFont="1" applyBorder="1" applyAlignment="1">
      <alignment vertical="center" wrapText="1"/>
    </xf>
    <xf numFmtId="0" fontId="142" fillId="0" borderId="0" xfId="0" applyFont="1" applyBorder="1" applyAlignment="1">
      <alignment horizontal="distributed" vertical="center" wrapText="1"/>
    </xf>
    <xf numFmtId="0" fontId="161" fillId="0" borderId="0" xfId="0" applyFont="1" applyAlignment="1">
      <alignment vertical="center"/>
    </xf>
    <xf numFmtId="0" fontId="161" fillId="0" borderId="75" xfId="0" applyFont="1" applyBorder="1" applyAlignment="1">
      <alignment horizontal="center" vertical="center" wrapText="1"/>
    </xf>
    <xf numFmtId="0" fontId="161" fillId="0" borderId="0" xfId="0" applyFont="1" applyBorder="1" applyAlignment="1">
      <alignment horizontal="center" vertical="center" wrapText="1"/>
    </xf>
    <xf numFmtId="0" fontId="161" fillId="0" borderId="0" xfId="0" applyFont="1" applyAlignment="1">
      <alignment horizontal="center" vertical="center"/>
    </xf>
    <xf numFmtId="0" fontId="127" fillId="0" borderId="75" xfId="0" applyFont="1" applyBorder="1" applyAlignment="1">
      <alignment horizontal="center" vertical="center"/>
    </xf>
    <xf numFmtId="0" fontId="127" fillId="0" borderId="0" xfId="0" applyFont="1" applyBorder="1" applyAlignment="1">
      <alignment horizontal="center" vertical="center"/>
    </xf>
    <xf numFmtId="0" fontId="127" fillId="0" borderId="0" xfId="0" applyFont="1" applyAlignment="1">
      <alignment horizontal="center" vertical="center"/>
    </xf>
    <xf numFmtId="0" fontId="127" fillId="0" borderId="76" xfId="0" applyFont="1" applyBorder="1" applyAlignment="1">
      <alignment horizontal="center" vertical="center"/>
    </xf>
    <xf numFmtId="0" fontId="142" fillId="0" borderId="75" xfId="0" applyFont="1" applyBorder="1" applyAlignment="1">
      <alignment horizontal="center" vertical="center"/>
    </xf>
    <xf numFmtId="0" fontId="162" fillId="0" borderId="0" xfId="0" applyFont="1" applyBorder="1" applyAlignment="1">
      <alignment horizontal="center" vertical="center"/>
    </xf>
    <xf numFmtId="0" fontId="142" fillId="0" borderId="0" xfId="0" applyFont="1" applyBorder="1" applyAlignment="1">
      <alignment horizontal="left" vertical="center" indent="1"/>
    </xf>
    <xf numFmtId="0" fontId="142" fillId="0" borderId="0" xfId="0" applyFont="1" applyBorder="1" applyAlignment="1">
      <alignment horizontal="center" vertical="center"/>
    </xf>
    <xf numFmtId="42" fontId="162" fillId="0" borderId="0" xfId="0" applyNumberFormat="1" applyFont="1" applyBorder="1" applyAlignment="1">
      <alignment horizontal="left" vertical="center" indent="1"/>
    </xf>
    <xf numFmtId="0" fontId="142" fillId="0" borderId="76" xfId="0" applyFont="1" applyBorder="1" applyAlignment="1">
      <alignment horizontal="center" vertical="center"/>
    </xf>
    <xf numFmtId="0" fontId="142" fillId="0" borderId="0" xfId="0" applyFont="1" applyAlignment="1">
      <alignment horizontal="center" vertical="center"/>
    </xf>
    <xf numFmtId="0" fontId="142" fillId="0" borderId="0" xfId="0" applyFont="1" applyBorder="1" applyAlignment="1">
      <alignment vertical="center"/>
    </xf>
    <xf numFmtId="0" fontId="163" fillId="0" borderId="0" xfId="0" applyFont="1" applyBorder="1" applyAlignment="1">
      <alignment horizontal="distributed" vertical="center"/>
    </xf>
    <xf numFmtId="0" fontId="131" fillId="0" borderId="0" xfId="0" applyFont="1" applyBorder="1" applyAlignment="1">
      <alignment vertical="center"/>
    </xf>
    <xf numFmtId="0" fontId="131" fillId="0" borderId="76" xfId="0" applyFont="1" applyBorder="1" applyAlignment="1">
      <alignment vertical="center"/>
    </xf>
    <xf numFmtId="41" fontId="142" fillId="0" borderId="0" xfId="1302" applyFont="1" applyBorder="1" applyAlignment="1">
      <alignment horizontal="left" vertical="center" indent="1"/>
    </xf>
    <xf numFmtId="0" fontId="162" fillId="0" borderId="0" xfId="0" applyFont="1" applyBorder="1" applyAlignment="1">
      <alignment horizontal="left" vertical="center" indent="1"/>
    </xf>
    <xf numFmtId="0" fontId="142" fillId="0" borderId="77" xfId="0" applyFont="1" applyBorder="1" applyAlignment="1">
      <alignment horizontal="center" vertical="center"/>
    </xf>
    <xf numFmtId="0" fontId="142" fillId="0" borderId="25" xfId="0" applyFont="1" applyBorder="1" applyAlignment="1">
      <alignment vertical="center"/>
    </xf>
    <xf numFmtId="0" fontId="142" fillId="0" borderId="25" xfId="0" applyFont="1" applyBorder="1" applyAlignment="1">
      <alignment horizontal="distributed" vertical="center"/>
    </xf>
    <xf numFmtId="279" fontId="142" fillId="0" borderId="25" xfId="0" applyNumberFormat="1" applyFont="1" applyBorder="1" applyAlignment="1">
      <alignment horizontal="left" vertical="center" indent="1"/>
    </xf>
    <xf numFmtId="279" fontId="138" fillId="0" borderId="25" xfId="0" applyNumberFormat="1" applyFont="1" applyBorder="1" applyAlignment="1">
      <alignment horizontal="left" vertical="center" indent="1"/>
    </xf>
    <xf numFmtId="0" fontId="142" fillId="0" borderId="25" xfId="0" applyFont="1" applyBorder="1" applyAlignment="1">
      <alignment horizontal="left" vertical="center"/>
    </xf>
    <xf numFmtId="0" fontId="142" fillId="0" borderId="78" xfId="0" applyFont="1" applyBorder="1" applyAlignment="1">
      <alignment horizontal="center" vertical="center"/>
    </xf>
    <xf numFmtId="41" fontId="137" fillId="0" borderId="0" xfId="1302" applyFont="1">
      <alignment vertical="center"/>
    </xf>
    <xf numFmtId="0" fontId="130" fillId="0" borderId="0" xfId="1466" applyFont="1" applyAlignment="1">
      <alignment vertical="center"/>
    </xf>
    <xf numFmtId="0" fontId="130" fillId="0" borderId="0" xfId="1466" applyFont="1" applyAlignment="1">
      <alignment horizontal="center" vertical="center"/>
    </xf>
    <xf numFmtId="0" fontId="130" fillId="0" borderId="0" xfId="0" applyFont="1" applyAlignment="1">
      <alignment vertical="center"/>
    </xf>
    <xf numFmtId="0" fontId="130" fillId="0" borderId="0" xfId="1466" applyFont="1" applyAlignment="1">
      <alignment horizontal="right" vertical="center"/>
    </xf>
    <xf numFmtId="0" fontId="138" fillId="2" borderId="98" xfId="0" applyFont="1" applyFill="1" applyBorder="1" applyAlignment="1">
      <alignment horizontal="center" vertical="center" wrapText="1"/>
    </xf>
    <xf numFmtId="0" fontId="138" fillId="36" borderId="98" xfId="0" applyFont="1" applyFill="1" applyBorder="1" applyAlignment="1">
      <alignment horizontal="center" vertical="center" wrapText="1"/>
    </xf>
    <xf numFmtId="0" fontId="138" fillId="0" borderId="0" xfId="1466" applyFont="1" applyAlignment="1">
      <alignment vertical="center"/>
    </xf>
    <xf numFmtId="0" fontId="130" fillId="0" borderId="142" xfId="1466" applyFont="1" applyBorder="1" applyAlignment="1">
      <alignment horizontal="center" vertical="center"/>
    </xf>
    <xf numFmtId="0" fontId="130" fillId="0" borderId="36" xfId="0" applyFont="1" applyFill="1" applyBorder="1" applyAlignment="1">
      <alignment horizontal="center" vertical="center"/>
    </xf>
    <xf numFmtId="0" fontId="130" fillId="0" borderId="36" xfId="0" applyFont="1" applyBorder="1" applyAlignment="1">
      <alignment horizontal="center" vertical="center" shrinkToFit="1"/>
    </xf>
    <xf numFmtId="41" fontId="130" fillId="21" borderId="36" xfId="1303" applyFont="1" applyFill="1" applyBorder="1" applyAlignment="1">
      <alignment horizontal="center" vertical="center"/>
    </xf>
    <xf numFmtId="0" fontId="140" fillId="0" borderId="0" xfId="1466" applyFont="1" applyAlignment="1">
      <alignment vertical="center"/>
    </xf>
    <xf numFmtId="0" fontId="130" fillId="0" borderId="142" xfId="1466" applyFont="1" applyFill="1" applyBorder="1" applyAlignment="1">
      <alignment horizontal="center" vertical="center"/>
    </xf>
    <xf numFmtId="0" fontId="130" fillId="0" borderId="36" xfId="0" applyFont="1" applyFill="1" applyBorder="1" applyAlignment="1">
      <alignment horizontal="center" vertical="center" wrapText="1"/>
    </xf>
    <xf numFmtId="41" fontId="130" fillId="0" borderId="36" xfId="1303" applyFont="1" applyFill="1" applyBorder="1" applyAlignment="1">
      <alignment horizontal="center" vertical="center"/>
    </xf>
    <xf numFmtId="0" fontId="130" fillId="0" borderId="36" xfId="0" applyFont="1" applyFill="1" applyBorder="1" applyAlignment="1">
      <alignment horizontal="center" vertical="center" shrinkToFit="1"/>
    </xf>
    <xf numFmtId="0" fontId="130" fillId="0" borderId="36" xfId="0" applyFont="1" applyBorder="1" applyAlignment="1">
      <alignment horizontal="center" vertical="center" wrapText="1"/>
    </xf>
    <xf numFmtId="41" fontId="141" fillId="0" borderId="36" xfId="1303" applyFont="1" applyFill="1" applyBorder="1" applyAlignment="1">
      <alignment horizontal="center" vertical="center"/>
    </xf>
    <xf numFmtId="0" fontId="141" fillId="0" borderId="36" xfId="1425" applyFont="1" applyBorder="1" applyAlignment="1">
      <alignment horizontal="center" vertical="center"/>
    </xf>
    <xf numFmtId="0" fontId="130" fillId="0" borderId="36" xfId="1425" applyFont="1" applyFill="1" applyBorder="1" applyAlignment="1">
      <alignment horizontal="center" vertical="center"/>
    </xf>
    <xf numFmtId="41" fontId="130" fillId="0" borderId="36" xfId="1315" applyFont="1" applyFill="1" applyBorder="1" applyAlignment="1">
      <alignment horizontal="center" vertical="center"/>
    </xf>
    <xf numFmtId="0" fontId="130" fillId="0" borderId="36" xfId="0" applyFont="1" applyBorder="1" applyAlignment="1">
      <alignment horizontal="center" vertical="center"/>
    </xf>
    <xf numFmtId="0" fontId="141" fillId="0" borderId="36" xfId="1425" applyFont="1" applyBorder="1" applyAlignment="1">
      <alignment horizontal="center" vertical="center" wrapText="1"/>
    </xf>
    <xf numFmtId="0" fontId="141" fillId="0" borderId="36" xfId="1425" applyFont="1" applyBorder="1" applyAlignment="1">
      <alignment horizontal="center" vertical="center" shrinkToFit="1"/>
    </xf>
    <xf numFmtId="41" fontId="141" fillId="0" borderId="36" xfId="1309" applyFont="1" applyFill="1" applyBorder="1" applyAlignment="1">
      <alignment horizontal="center" vertical="center"/>
    </xf>
    <xf numFmtId="0" fontId="130" fillId="0" borderId="143" xfId="0" applyFont="1" applyBorder="1" applyAlignment="1">
      <alignment horizontal="center" vertical="center"/>
    </xf>
    <xf numFmtId="41" fontId="130" fillId="0" borderId="36" xfId="1315" applyFont="1" applyFill="1" applyBorder="1" applyAlignment="1">
      <alignment horizontal="right" vertical="center"/>
    </xf>
    <xf numFmtId="41" fontId="130" fillId="0" borderId="36" xfId="1315" applyFont="1" applyFill="1" applyBorder="1" applyAlignment="1">
      <alignment vertical="center"/>
    </xf>
    <xf numFmtId="0" fontId="141" fillId="0" borderId="36" xfId="0" applyFont="1" applyBorder="1" applyAlignment="1">
      <alignment horizontal="center" vertical="center"/>
    </xf>
    <xf numFmtId="41" fontId="130" fillId="0" borderId="36" xfId="1307" applyFont="1" applyFill="1" applyBorder="1" applyAlignment="1">
      <alignment horizontal="center" vertical="center"/>
    </xf>
    <xf numFmtId="0" fontId="130" fillId="0" borderId="144" xfId="1466" applyFont="1" applyBorder="1" applyAlignment="1">
      <alignment horizontal="center" vertical="center"/>
    </xf>
    <xf numFmtId="0" fontId="130" fillId="0" borderId="145" xfId="0" applyFont="1" applyBorder="1" applyAlignment="1">
      <alignment horizontal="center" vertical="center"/>
    </xf>
    <xf numFmtId="41" fontId="130" fillId="0" borderId="145" xfId="1307" applyFont="1" applyFill="1" applyBorder="1" applyAlignment="1">
      <alignment horizontal="center" vertical="center"/>
    </xf>
    <xf numFmtId="0" fontId="130" fillId="0" borderId="146" xfId="0" applyFont="1" applyBorder="1" applyAlignment="1">
      <alignment horizontal="center" vertical="center"/>
    </xf>
    <xf numFmtId="0" fontId="140" fillId="0" borderId="147" xfId="1466" applyFont="1" applyBorder="1" applyAlignment="1">
      <alignment vertical="center"/>
    </xf>
    <xf numFmtId="0" fontId="140" fillId="0" borderId="147" xfId="1466" applyFont="1" applyFill="1" applyBorder="1" applyAlignment="1">
      <alignment vertical="center"/>
    </xf>
    <xf numFmtId="0" fontId="130" fillId="0" borderId="148" xfId="1466" applyFont="1" applyBorder="1" applyAlignment="1">
      <alignment horizontal="center" vertical="center"/>
    </xf>
    <xf numFmtId="0" fontId="130" fillId="0" borderId="36" xfId="1467" applyFont="1" applyBorder="1" applyAlignment="1">
      <alignment horizontal="center" vertical="center"/>
    </xf>
    <xf numFmtId="0" fontId="130" fillId="0" borderId="36" xfId="1467" applyFont="1" applyBorder="1" applyAlignment="1">
      <alignment horizontal="center" vertical="center" shrinkToFit="1"/>
    </xf>
    <xf numFmtId="0" fontId="130" fillId="0" borderId="0" xfId="1466" applyFont="1"/>
    <xf numFmtId="0" fontId="127" fillId="0" borderId="5" xfId="1466" applyFont="1" applyBorder="1" applyAlignment="1">
      <alignment horizontal="center" vertical="center"/>
    </xf>
    <xf numFmtId="0" fontId="129" fillId="0" borderId="128" xfId="1466" applyFont="1" applyBorder="1"/>
    <xf numFmtId="0" fontId="127" fillId="0" borderId="149" xfId="1466" applyFont="1" applyBorder="1" applyAlignment="1">
      <alignment horizontal="center" vertical="center"/>
    </xf>
    <xf numFmtId="0" fontId="164" fillId="0" borderId="30" xfId="1466" applyFont="1" applyBorder="1" applyAlignment="1">
      <alignment horizontal="center" vertical="center" shrinkToFit="1"/>
    </xf>
    <xf numFmtId="0" fontId="127" fillId="0" borderId="150" xfId="1466" applyFont="1" applyBorder="1"/>
    <xf numFmtId="0" fontId="138" fillId="2" borderId="80" xfId="1448" applyFont="1" applyFill="1" applyBorder="1" applyAlignment="1">
      <alignment horizontal="center" vertical="center" wrapText="1"/>
    </xf>
    <xf numFmtId="0" fontId="138" fillId="36" borderId="80" xfId="1448" applyFont="1" applyFill="1" applyBorder="1" applyAlignment="1">
      <alignment horizontal="center" vertical="center" wrapText="1"/>
    </xf>
    <xf numFmtId="0" fontId="138" fillId="0" borderId="0" xfId="1466" applyFont="1"/>
    <xf numFmtId="0" fontId="118" fillId="0" borderId="79" xfId="1432" applyFont="1" applyBorder="1" applyAlignment="1">
      <alignment horizontal="center" vertical="center"/>
    </xf>
    <xf numFmtId="0" fontId="118" fillId="0" borderId="81" xfId="1432" applyFont="1" applyBorder="1" applyAlignment="1">
      <alignment horizontal="center" vertical="center"/>
    </xf>
    <xf numFmtId="0" fontId="118" fillId="0" borderId="149" xfId="1432" applyFont="1" applyBorder="1" applyAlignment="1">
      <alignment horizontal="center" vertical="center"/>
    </xf>
    <xf numFmtId="0" fontId="118" fillId="0" borderId="30" xfId="1432" applyFont="1" applyBorder="1" applyAlignment="1">
      <alignment horizontal="center" vertical="center"/>
    </xf>
    <xf numFmtId="0" fontId="118" fillId="0" borderId="151" xfId="1432" applyFont="1" applyBorder="1" applyAlignment="1">
      <alignment horizontal="center" vertical="center"/>
    </xf>
    <xf numFmtId="0" fontId="118" fillId="0" borderId="152" xfId="1432" applyFont="1" applyBorder="1" applyAlignment="1">
      <alignment horizontal="center" vertical="center"/>
    </xf>
    <xf numFmtId="0" fontId="118" fillId="0" borderId="153" xfId="1432" applyFont="1" applyBorder="1" applyAlignment="1">
      <alignment horizontal="center" vertical="center"/>
    </xf>
    <xf numFmtId="0" fontId="130" fillId="0" borderId="27" xfId="0" applyFont="1" applyBorder="1">
      <alignment vertical="center"/>
    </xf>
    <xf numFmtId="286" fontId="130" fillId="0" borderId="79" xfId="0" applyNumberFormat="1" applyFont="1" applyBorder="1" applyAlignment="1">
      <alignment horizontal="center" vertical="center"/>
    </xf>
    <xf numFmtId="0" fontId="130" fillId="0" borderId="80" xfId="0" applyFont="1" applyBorder="1" applyAlignment="1">
      <alignment horizontal="center" vertical="center"/>
    </xf>
    <xf numFmtId="287" fontId="130" fillId="0" borderId="81" xfId="0" applyNumberFormat="1" applyFont="1" applyBorder="1" applyAlignment="1">
      <alignment horizontal="center" vertical="center"/>
    </xf>
    <xf numFmtId="286" fontId="130" fillId="0" borderId="154" xfId="0" applyNumberFormat="1" applyFont="1" applyBorder="1" applyAlignment="1">
      <alignment horizontal="center" vertical="center"/>
    </xf>
    <xf numFmtId="287" fontId="130" fillId="0" borderId="155" xfId="0" applyNumberFormat="1" applyFont="1" applyBorder="1" applyAlignment="1">
      <alignment horizontal="center" vertical="center"/>
    </xf>
    <xf numFmtId="0" fontId="130" fillId="0" borderId="116" xfId="0" applyFont="1" applyBorder="1">
      <alignment vertical="center"/>
    </xf>
    <xf numFmtId="286" fontId="130" fillId="0" borderId="5" xfId="0" applyNumberFormat="1" applyFont="1" applyBorder="1" applyAlignment="1">
      <alignment horizontal="center" vertical="center"/>
    </xf>
    <xf numFmtId="287" fontId="130" fillId="0" borderId="82" xfId="0" applyNumberFormat="1" applyFont="1" applyBorder="1" applyAlignment="1">
      <alignment horizontal="center" vertical="center"/>
    </xf>
    <xf numFmtId="286" fontId="130" fillId="0" borderId="156" xfId="0" applyNumberFormat="1" applyFont="1" applyBorder="1" applyAlignment="1">
      <alignment horizontal="center" vertical="center"/>
    </xf>
    <xf numFmtId="287" fontId="130" fillId="0" borderId="37" xfId="0" applyNumberFormat="1" applyFont="1" applyBorder="1" applyAlignment="1">
      <alignment horizontal="center" vertical="center"/>
    </xf>
    <xf numFmtId="286" fontId="118" fillId="0" borderId="5" xfId="1432" applyNumberFormat="1" applyFont="1" applyBorder="1" applyAlignment="1">
      <alignment horizontal="center" vertical="center"/>
    </xf>
    <xf numFmtId="0" fontId="118" fillId="0" borderId="36" xfId="1432" applyFont="1" applyBorder="1" applyAlignment="1">
      <alignment horizontal="center" vertical="center"/>
    </xf>
    <xf numFmtId="287" fontId="118" fillId="0" borderId="82" xfId="1432" applyNumberFormat="1" applyFont="1" applyBorder="1" applyAlignment="1">
      <alignment horizontal="center" vertical="center"/>
    </xf>
    <xf numFmtId="0" fontId="118" fillId="0" borderId="82" xfId="1432" applyFont="1" applyBorder="1" applyAlignment="1">
      <alignment horizontal="center" vertical="center"/>
    </xf>
    <xf numFmtId="286" fontId="118" fillId="0" borderId="149" xfId="1432" applyNumberFormat="1" applyFont="1" applyBorder="1" applyAlignment="1">
      <alignment horizontal="center" vertical="center"/>
    </xf>
    <xf numFmtId="287" fontId="118" fillId="0" borderId="151" xfId="1432" applyNumberFormat="1" applyFont="1" applyBorder="1" applyAlignment="1">
      <alignment horizontal="center" vertical="center"/>
    </xf>
    <xf numFmtId="286" fontId="118" fillId="0" borderId="152" xfId="1432" applyNumberFormat="1" applyFont="1" applyBorder="1" applyAlignment="1">
      <alignment horizontal="center" vertical="center"/>
    </xf>
    <xf numFmtId="287" fontId="118" fillId="0" borderId="153" xfId="1432" applyNumberFormat="1" applyFont="1" applyBorder="1" applyAlignment="1">
      <alignment horizontal="center" vertical="center"/>
    </xf>
    <xf numFmtId="0" fontId="118" fillId="0" borderId="87" xfId="1432" applyFont="1" applyBorder="1" applyAlignment="1">
      <alignment horizontal="center" vertical="center"/>
    </xf>
    <xf numFmtId="286" fontId="118" fillId="0" borderId="157" xfId="1432" applyNumberFormat="1" applyFont="1" applyBorder="1" applyAlignment="1">
      <alignment horizontal="center" vertical="center"/>
    </xf>
    <xf numFmtId="0" fontId="118" fillId="0" borderId="158" xfId="1432" applyFont="1" applyBorder="1" applyAlignment="1">
      <alignment horizontal="center" vertical="center"/>
    </xf>
    <xf numFmtId="287" fontId="118" fillId="0" borderId="159" xfId="1432" applyNumberFormat="1" applyFont="1" applyBorder="1" applyAlignment="1">
      <alignment horizontal="center" vertical="center"/>
    </xf>
    <xf numFmtId="286" fontId="118" fillId="0" borderId="160" xfId="1432" applyNumberFormat="1" applyFont="1" applyBorder="1" applyAlignment="1">
      <alignment horizontal="center" vertical="center"/>
    </xf>
    <xf numFmtId="226" fontId="118" fillId="0" borderId="159" xfId="1432" applyNumberFormat="1" applyFont="1" applyBorder="1" applyAlignment="1">
      <alignment horizontal="center" vertical="center"/>
    </xf>
    <xf numFmtId="0" fontId="127" fillId="0" borderId="0" xfId="1422" applyFont="1" applyAlignment="1">
      <alignment horizontal="center" vertical="center"/>
    </xf>
    <xf numFmtId="0" fontId="130" fillId="0" borderId="157" xfId="1422" applyFont="1" applyBorder="1" applyAlignment="1">
      <alignment horizontal="center" vertical="center"/>
    </xf>
    <xf numFmtId="0" fontId="130" fillId="0" borderId="158" xfId="1422" applyFont="1" applyBorder="1" applyAlignment="1">
      <alignment horizontal="center" vertical="center"/>
    </xf>
    <xf numFmtId="0" fontId="130" fillId="0" borderId="159" xfId="1422" applyFont="1" applyBorder="1" applyAlignment="1">
      <alignment horizontal="center" vertical="center" wrapText="1"/>
    </xf>
    <xf numFmtId="0" fontId="130" fillId="0" borderId="1" xfId="1422" applyFont="1" applyBorder="1" applyAlignment="1">
      <alignment horizontal="center" vertical="center"/>
    </xf>
    <xf numFmtId="0" fontId="137" fillId="0" borderId="0" xfId="1422" applyFont="1" applyAlignment="1">
      <alignment horizontal="center" vertical="center"/>
    </xf>
    <xf numFmtId="3" fontId="141" fillId="0" borderId="79" xfId="1422" applyNumberFormat="1" applyFont="1" applyBorder="1" applyAlignment="1">
      <alignment horizontal="center" vertical="center"/>
    </xf>
    <xf numFmtId="0" fontId="141" fillId="0" borderId="80" xfId="1422" applyFont="1" applyBorder="1" applyAlignment="1">
      <alignment horizontal="center" vertical="center"/>
    </xf>
    <xf numFmtId="286" fontId="141" fillId="0" borderId="80" xfId="1422" applyNumberFormat="1" applyFont="1" applyBorder="1" applyAlignment="1">
      <alignment horizontal="center" vertical="center"/>
    </xf>
    <xf numFmtId="220" fontId="141" fillId="0" borderId="80" xfId="1422" applyNumberFormat="1" applyFont="1" applyBorder="1" applyAlignment="1">
      <alignment horizontal="center" vertical="center"/>
    </xf>
    <xf numFmtId="188" fontId="141" fillId="0" borderId="81" xfId="1422" applyNumberFormat="1" applyFont="1" applyBorder="1" applyAlignment="1">
      <alignment horizontal="center" vertical="center"/>
    </xf>
    <xf numFmtId="41" fontId="130" fillId="0" borderId="27" xfId="1422" applyNumberFormat="1" applyFont="1" applyBorder="1" applyAlignment="1">
      <alignment horizontal="center" vertical="center"/>
    </xf>
    <xf numFmtId="3" fontId="141" fillId="0" borderId="5" xfId="1422" applyNumberFormat="1" applyFont="1" applyBorder="1" applyAlignment="1">
      <alignment horizontal="center" vertical="center"/>
    </xf>
    <xf numFmtId="0" fontId="141" fillId="0" borderId="36" xfId="1422" applyFont="1" applyBorder="1" applyAlignment="1">
      <alignment horizontal="center" vertical="center"/>
    </xf>
    <xf numFmtId="286" fontId="141" fillId="0" borderId="36" xfId="1422" applyNumberFormat="1" applyFont="1" applyBorder="1" applyAlignment="1">
      <alignment horizontal="center" vertical="center"/>
    </xf>
    <xf numFmtId="220" fontId="141" fillId="0" borderId="36" xfId="1422" applyNumberFormat="1" applyFont="1" applyBorder="1" applyAlignment="1">
      <alignment horizontal="center" vertical="center"/>
    </xf>
    <xf numFmtId="188" fontId="141" fillId="0" borderId="82" xfId="1422" applyNumberFormat="1" applyFont="1" applyBorder="1" applyAlignment="1">
      <alignment horizontal="center" vertical="center"/>
    </xf>
    <xf numFmtId="41" fontId="130" fillId="0" borderId="116" xfId="1422" applyNumberFormat="1" applyFont="1" applyBorder="1" applyAlignment="1">
      <alignment horizontal="center" vertical="center"/>
    </xf>
    <xf numFmtId="3" fontId="141" fillId="0" borderId="149" xfId="1422" applyNumberFormat="1" applyFont="1" applyBorder="1" applyAlignment="1">
      <alignment horizontal="center" vertical="center"/>
    </xf>
    <xf numFmtId="0" fontId="141" fillId="0" borderId="30" xfId="1422" applyFont="1" applyBorder="1" applyAlignment="1">
      <alignment horizontal="center" vertical="center"/>
    </xf>
    <xf numFmtId="286" fontId="141" fillId="0" borderId="30" xfId="1422" applyNumberFormat="1" applyFont="1" applyBorder="1" applyAlignment="1">
      <alignment horizontal="center" vertical="center"/>
    </xf>
    <xf numFmtId="220" fontId="141" fillId="0" borderId="30" xfId="1422" applyNumberFormat="1" applyFont="1" applyBorder="1" applyAlignment="1">
      <alignment horizontal="center" vertical="center"/>
    </xf>
    <xf numFmtId="188" fontId="141" fillId="0" borderId="151" xfId="1422" applyNumberFormat="1" applyFont="1" applyBorder="1" applyAlignment="1">
      <alignment horizontal="center" vertical="center"/>
    </xf>
    <xf numFmtId="41" fontId="130" fillId="0" borderId="161" xfId="1422" applyNumberFormat="1" applyFont="1" applyBorder="1" applyAlignment="1">
      <alignment horizontal="center" vertical="center"/>
    </xf>
    <xf numFmtId="287" fontId="141" fillId="0" borderId="80" xfId="1422" applyNumberFormat="1" applyFont="1" applyBorder="1" applyAlignment="1">
      <alignment horizontal="center" vertical="center"/>
    </xf>
    <xf numFmtId="0" fontId="130" fillId="0" borderId="27" xfId="1422" applyFont="1" applyBorder="1" applyAlignment="1">
      <alignment horizontal="center" vertical="center"/>
    </xf>
    <xf numFmtId="287" fontId="141" fillId="0" borderId="4" xfId="1422" applyNumberFormat="1" applyFont="1" applyBorder="1" applyAlignment="1">
      <alignment horizontal="center" vertical="center"/>
    </xf>
    <xf numFmtId="188" fontId="141" fillId="0" borderId="162" xfId="1422" applyNumberFormat="1" applyFont="1" applyBorder="1" applyAlignment="1">
      <alignment horizontal="center" vertical="center"/>
    </xf>
    <xf numFmtId="0" fontId="130" fillId="0" borderId="113" xfId="1422" applyFont="1" applyBorder="1" applyAlignment="1">
      <alignment horizontal="center" vertical="center"/>
    </xf>
    <xf numFmtId="0" fontId="130" fillId="0" borderId="116" xfId="1422" applyFont="1" applyBorder="1" applyAlignment="1">
      <alignment horizontal="center" vertical="center"/>
    </xf>
    <xf numFmtId="287" fontId="141" fillId="0" borderId="36" xfId="1422" applyNumberFormat="1" applyFont="1" applyBorder="1" applyAlignment="1">
      <alignment horizontal="center" vertical="center"/>
    </xf>
    <xf numFmtId="287" fontId="130" fillId="0" borderId="30" xfId="1422" applyNumberFormat="1" applyFont="1" applyBorder="1" applyAlignment="1">
      <alignment horizontal="center" vertical="center"/>
    </xf>
    <xf numFmtId="188" fontId="130" fillId="0" borderId="151" xfId="1422" applyNumberFormat="1" applyFont="1" applyBorder="1" applyAlignment="1">
      <alignment horizontal="center" vertical="center"/>
    </xf>
    <xf numFmtId="288" fontId="130" fillId="0" borderId="161" xfId="1422" applyNumberFormat="1" applyFont="1" applyBorder="1" applyAlignment="1">
      <alignment horizontal="center" vertical="center"/>
    </xf>
    <xf numFmtId="0" fontId="130" fillId="0" borderId="0" xfId="1422" applyFont="1" applyAlignment="1">
      <alignment horizontal="center" vertical="center"/>
    </xf>
    <xf numFmtId="0" fontId="137" fillId="0" borderId="0" xfId="1431" applyFont="1" applyAlignment="1">
      <alignment vertical="center"/>
    </xf>
    <xf numFmtId="0" fontId="142" fillId="0" borderId="0" xfId="1431" applyFont="1" applyAlignment="1">
      <alignment vertical="center"/>
    </xf>
    <xf numFmtId="0" fontId="161" fillId="0" borderId="0" xfId="1431" applyFont="1"/>
    <xf numFmtId="0" fontId="129" fillId="0" borderId="163" xfId="1431" applyFont="1" applyBorder="1" applyAlignment="1">
      <alignment horizontal="center" vertical="center" wrapText="1"/>
    </xf>
    <xf numFmtId="0" fontId="129" fillId="0" borderId="164" xfId="1431" applyFont="1" applyBorder="1" applyAlignment="1">
      <alignment horizontal="left" vertical="center" wrapText="1"/>
    </xf>
    <xf numFmtId="0" fontId="129" fillId="0" borderId="165" xfId="1431" applyFont="1" applyFill="1" applyBorder="1" applyAlignment="1">
      <alignment horizontal="center" vertical="center" wrapText="1"/>
    </xf>
    <xf numFmtId="0" fontId="129" fillId="30" borderId="166" xfId="1431" applyFont="1" applyFill="1" applyBorder="1" applyAlignment="1">
      <alignment horizontal="center" vertical="center" wrapText="1"/>
    </xf>
    <xf numFmtId="0" fontId="129" fillId="30" borderId="165" xfId="1431" applyFont="1" applyFill="1" applyBorder="1" applyAlignment="1">
      <alignment horizontal="center" vertical="center" wrapText="1"/>
    </xf>
    <xf numFmtId="0" fontId="127" fillId="0" borderId="167" xfId="1431" applyFont="1" applyBorder="1" applyAlignment="1">
      <alignment horizontal="center" vertical="center"/>
    </xf>
    <xf numFmtId="230" fontId="127" fillId="0" borderId="110" xfId="1431" applyNumberFormat="1" applyFont="1" applyFill="1" applyBorder="1" applyAlignment="1">
      <alignment horizontal="center" vertical="center" wrapText="1"/>
    </xf>
    <xf numFmtId="200" fontId="127" fillId="30" borderId="109" xfId="1431" applyNumberFormat="1" applyFont="1" applyFill="1" applyBorder="1" applyAlignment="1">
      <alignment horizontal="center" vertical="center"/>
    </xf>
    <xf numFmtId="0" fontId="127" fillId="0" borderId="168" xfId="1431" applyFont="1" applyBorder="1" applyAlignment="1">
      <alignment horizontal="center" vertical="center"/>
    </xf>
    <xf numFmtId="230" fontId="127" fillId="0" borderId="110" xfId="1431" applyNumberFormat="1" applyFont="1" applyFill="1" applyBorder="1" applyAlignment="1">
      <alignment horizontal="center" vertical="center"/>
    </xf>
    <xf numFmtId="230" fontId="127" fillId="0" borderId="23" xfId="1431" applyNumberFormat="1" applyFont="1" applyFill="1" applyBorder="1" applyAlignment="1">
      <alignment horizontal="center" vertical="center" wrapText="1"/>
    </xf>
    <xf numFmtId="0" fontId="127" fillId="0" borderId="169" xfId="1431" applyFont="1" applyBorder="1" applyAlignment="1">
      <alignment horizontal="center" vertical="center"/>
    </xf>
    <xf numFmtId="230" fontId="127" fillId="0" borderId="10" xfId="1431" applyNumberFormat="1" applyFont="1" applyFill="1" applyBorder="1" applyAlignment="1">
      <alignment horizontal="center" vertical="center" wrapText="1"/>
    </xf>
    <xf numFmtId="0" fontId="127" fillId="0" borderId="170" xfId="1431" applyFont="1" applyBorder="1" applyAlignment="1">
      <alignment horizontal="center" vertical="center"/>
    </xf>
    <xf numFmtId="0" fontId="127" fillId="0" borderId="171" xfId="1431" applyFont="1" applyBorder="1" applyAlignment="1">
      <alignment horizontal="center" vertical="center"/>
    </xf>
    <xf numFmtId="0" fontId="127" fillId="0" borderId="172" xfId="1431" applyFont="1" applyBorder="1" applyAlignment="1">
      <alignment horizontal="center" vertical="center" wrapText="1"/>
    </xf>
    <xf numFmtId="0" fontId="127" fillId="0" borderId="173" xfId="1431" applyFont="1" applyBorder="1" applyAlignment="1">
      <alignment horizontal="left" vertical="center" wrapText="1"/>
    </xf>
    <xf numFmtId="0" fontId="142" fillId="0" borderId="25" xfId="1431" applyFont="1" applyBorder="1" applyAlignment="1">
      <alignment horizontal="left" vertical="center"/>
    </xf>
    <xf numFmtId="0" fontId="142" fillId="0" borderId="0" xfId="1431" applyFont="1" applyBorder="1" applyAlignment="1">
      <alignment horizontal="left" vertical="center"/>
    </xf>
    <xf numFmtId="0" fontId="129" fillId="0" borderId="0" xfId="1431" applyFont="1"/>
    <xf numFmtId="0" fontId="137" fillId="0" borderId="106" xfId="1431" applyFont="1" applyBorder="1" applyAlignment="1">
      <alignment vertical="center"/>
    </xf>
    <xf numFmtId="0" fontId="137" fillId="0" borderId="0" xfId="1431" applyFont="1"/>
    <xf numFmtId="0" fontId="137" fillId="0" borderId="0" xfId="1431" applyFont="1" applyBorder="1" applyAlignment="1">
      <alignment horizontal="left" vertical="center"/>
    </xf>
    <xf numFmtId="0" fontId="137" fillId="0" borderId="0" xfId="1431" applyFont="1" applyBorder="1" applyAlignment="1">
      <alignment vertical="center"/>
    </xf>
    <xf numFmtId="0" fontId="127" fillId="0" borderId="109" xfId="1431" applyFont="1" applyBorder="1" applyAlignment="1">
      <alignment horizontal="center" vertical="center"/>
    </xf>
    <xf numFmtId="220" fontId="127" fillId="30" borderId="23" xfId="1431" applyNumberFormat="1" applyFont="1" applyFill="1" applyBorder="1" applyAlignment="1">
      <alignment horizontal="center" vertical="center"/>
    </xf>
    <xf numFmtId="41" fontId="127" fillId="30" borderId="110" xfId="1431" applyNumberFormat="1" applyFont="1" applyFill="1" applyBorder="1" applyAlignment="1">
      <alignment horizontal="center" vertical="center"/>
    </xf>
    <xf numFmtId="188" fontId="127" fillId="30" borderId="109" xfId="1431" applyNumberFormat="1" applyFont="1" applyFill="1" applyBorder="1" applyAlignment="1">
      <alignment horizontal="center" vertical="center" shrinkToFit="1"/>
    </xf>
    <xf numFmtId="41" fontId="127" fillId="30" borderId="96" xfId="1431" applyNumberFormat="1" applyFont="1" applyFill="1" applyBorder="1" applyAlignment="1">
      <alignment horizontal="center" vertical="center"/>
    </xf>
    <xf numFmtId="188" fontId="127" fillId="30" borderId="96" xfId="1431" applyNumberFormat="1" applyFont="1" applyFill="1" applyBorder="1" applyAlignment="1">
      <alignment horizontal="center" vertical="center" shrinkToFit="1"/>
    </xf>
    <xf numFmtId="0" fontId="127" fillId="0" borderId="1" xfId="1431" applyFont="1" applyBorder="1" applyAlignment="1">
      <alignment horizontal="center" vertical="center"/>
    </xf>
    <xf numFmtId="41" fontId="127" fillId="30" borderId="23" xfId="1431" applyNumberFormat="1" applyFont="1" applyFill="1" applyBorder="1" applyAlignment="1">
      <alignment horizontal="center" vertical="center"/>
    </xf>
    <xf numFmtId="188" fontId="127" fillId="30" borderId="1" xfId="1431" applyNumberFormat="1" applyFont="1" applyFill="1" applyBorder="1" applyAlignment="1">
      <alignment horizontal="center" vertical="center" shrinkToFit="1"/>
    </xf>
    <xf numFmtId="0" fontId="127" fillId="0" borderId="41" xfId="1431" applyFont="1" applyBorder="1" applyAlignment="1">
      <alignment horizontal="center" vertical="center"/>
    </xf>
    <xf numFmtId="186" fontId="129" fillId="0" borderId="14" xfId="1431" applyNumberFormat="1" applyFont="1" applyFill="1" applyBorder="1" applyAlignment="1">
      <alignment horizontal="right" vertical="center"/>
    </xf>
    <xf numFmtId="0" fontId="127" fillId="0" borderId="174" xfId="1431" applyFont="1" applyBorder="1" applyAlignment="1">
      <alignment horizontal="center" vertical="center"/>
    </xf>
    <xf numFmtId="0" fontId="127" fillId="0" borderId="175" xfId="1431" applyFont="1" applyBorder="1" applyAlignment="1">
      <alignment horizontal="center" vertical="center"/>
    </xf>
    <xf numFmtId="0" fontId="150" fillId="0" borderId="0" xfId="1431" applyFont="1" applyFill="1" applyBorder="1" applyAlignment="1">
      <alignment horizontal="center"/>
    </xf>
    <xf numFmtId="0" fontId="137" fillId="0" borderId="0" xfId="1431" applyFont="1" applyFill="1" applyAlignment="1">
      <alignment vertical="center"/>
    </xf>
    <xf numFmtId="190" fontId="165" fillId="0" borderId="0" xfId="1471" applyNumberFormat="1" applyFont="1" applyAlignment="1">
      <alignment horizontal="center" vertical="center"/>
    </xf>
    <xf numFmtId="10" fontId="127" fillId="30" borderId="87" xfId="1252" applyNumberFormat="1" applyFont="1" applyFill="1" applyBorder="1" applyAlignment="1">
      <alignment horizontal="center" vertical="center"/>
    </xf>
    <xf numFmtId="10" fontId="127" fillId="30" borderId="23" xfId="1252" applyNumberFormat="1" applyFont="1" applyFill="1" applyBorder="1" applyAlignment="1">
      <alignment horizontal="center" vertical="center"/>
    </xf>
    <xf numFmtId="190" fontId="127" fillId="34" borderId="87" xfId="1471" applyNumberFormat="1" applyFont="1" applyFill="1" applyBorder="1" applyAlignment="1">
      <alignment horizontal="center" vertical="center"/>
    </xf>
    <xf numFmtId="190" fontId="127" fillId="34" borderId="23" xfId="1471" applyNumberFormat="1" applyFont="1" applyFill="1" applyBorder="1" applyAlignment="1">
      <alignment horizontal="center" vertical="center"/>
    </xf>
    <xf numFmtId="190" fontId="127" fillId="2" borderId="16" xfId="1471" applyNumberFormat="1" applyFont="1" applyFill="1" applyBorder="1" applyAlignment="1">
      <alignment horizontal="center" vertical="center"/>
    </xf>
    <xf numFmtId="190" fontId="127" fillId="2" borderId="139" xfId="1471" applyNumberFormat="1" applyFont="1" applyFill="1" applyBorder="1" applyAlignment="1">
      <alignment horizontal="center" vertical="center"/>
    </xf>
    <xf numFmtId="190" fontId="127" fillId="2" borderId="109" xfId="1471" applyNumberFormat="1" applyFont="1" applyFill="1" applyBorder="1" applyAlignment="1">
      <alignment horizontal="center" vertical="center"/>
    </xf>
    <xf numFmtId="190" fontId="127" fillId="33" borderId="2" xfId="1302" applyNumberFormat="1" applyFont="1" applyFill="1" applyBorder="1" applyAlignment="1">
      <alignment horizontal="center" vertical="center"/>
    </xf>
    <xf numFmtId="190" fontId="127" fillId="33" borderId="32" xfId="1302" applyNumberFormat="1" applyFont="1" applyFill="1" applyBorder="1" applyAlignment="1">
      <alignment horizontal="center" vertical="center"/>
    </xf>
    <xf numFmtId="190" fontId="127" fillId="33" borderId="96" xfId="1302" applyNumberFormat="1" applyFont="1" applyFill="1" applyBorder="1" applyAlignment="1">
      <alignment horizontal="center" vertical="center"/>
    </xf>
    <xf numFmtId="200" fontId="127" fillId="2" borderId="35" xfId="1302" applyNumberFormat="1" applyFont="1" applyFill="1" applyBorder="1" applyAlignment="1">
      <alignment horizontal="center" vertical="center" wrapText="1"/>
    </xf>
    <xf numFmtId="200" fontId="127" fillId="2" borderId="0" xfId="1302" applyNumberFormat="1" applyFont="1" applyFill="1" applyBorder="1" applyAlignment="1">
      <alignment horizontal="center" vertical="center" wrapText="1"/>
    </xf>
    <xf numFmtId="200" fontId="127" fillId="2" borderId="43" xfId="1302" applyNumberFormat="1" applyFont="1" applyFill="1" applyBorder="1" applyAlignment="1">
      <alignment horizontal="center" vertical="center" wrapText="1"/>
    </xf>
    <xf numFmtId="0" fontId="131" fillId="0" borderId="0" xfId="0" applyFont="1" applyBorder="1" applyAlignment="1">
      <alignment horizontal="left" vertical="center"/>
    </xf>
    <xf numFmtId="0" fontId="159" fillId="0" borderId="0" xfId="1475" applyFont="1" applyBorder="1" applyAlignment="1">
      <alignment horizontal="center" vertical="center" textRotation="255"/>
    </xf>
    <xf numFmtId="0" fontId="158" fillId="0" borderId="100" xfId="1475" applyFont="1" applyBorder="1" applyAlignment="1">
      <alignment horizontal="center" vertical="center"/>
    </xf>
    <xf numFmtId="0" fontId="158" fillId="0" borderId="84" xfId="1475" applyFont="1" applyBorder="1" applyAlignment="1">
      <alignment horizontal="center" vertical="center"/>
    </xf>
    <xf numFmtId="0" fontId="166" fillId="0" borderId="75" xfId="0" applyFont="1" applyBorder="1" applyAlignment="1">
      <alignment horizontal="center" vertical="center" wrapText="1"/>
    </xf>
    <xf numFmtId="0" fontId="166" fillId="0" borderId="0" xfId="0" applyFont="1" applyBorder="1" applyAlignment="1">
      <alignment horizontal="center" vertical="center"/>
    </xf>
    <xf numFmtId="0" fontId="166" fillId="0" borderId="76" xfId="0" applyFont="1" applyBorder="1" applyAlignment="1">
      <alignment horizontal="center" vertical="center"/>
    </xf>
    <xf numFmtId="0" fontId="142" fillId="0" borderId="0" xfId="0" applyFont="1" applyBorder="1" applyAlignment="1">
      <alignment horizontal="left" vertical="center" wrapText="1"/>
    </xf>
    <xf numFmtId="0" fontId="142" fillId="0" borderId="76" xfId="0" applyFont="1" applyBorder="1" applyAlignment="1">
      <alignment horizontal="left" vertical="center" wrapText="1"/>
    </xf>
    <xf numFmtId="0" fontId="142" fillId="0" borderId="0" xfId="0" quotePrefix="1" applyFont="1" applyBorder="1" applyAlignment="1">
      <alignment horizontal="left" vertical="center" wrapText="1"/>
    </xf>
    <xf numFmtId="0" fontId="129" fillId="0" borderId="0" xfId="0" applyFont="1" applyBorder="1" applyAlignment="1">
      <alignment horizontal="left" vertical="center" wrapText="1"/>
    </xf>
    <xf numFmtId="0" fontId="129" fillId="0" borderId="76" xfId="0" applyFont="1" applyBorder="1" applyAlignment="1">
      <alignment horizontal="left" vertical="center" wrapText="1"/>
    </xf>
    <xf numFmtId="0" fontId="142" fillId="0" borderId="0" xfId="0" applyFont="1" applyBorder="1" applyAlignment="1">
      <alignment horizontal="left" vertical="center" wrapText="1" indent="2"/>
    </xf>
    <xf numFmtId="0" fontId="129" fillId="0" borderId="0" xfId="0" applyFont="1" applyBorder="1" applyAlignment="1">
      <alignment horizontal="left" vertical="center" wrapText="1" indent="2"/>
    </xf>
    <xf numFmtId="0" fontId="129" fillId="0" borderId="76" xfId="0" applyFont="1" applyBorder="1" applyAlignment="1">
      <alignment horizontal="left" vertical="center" wrapText="1" indent="2"/>
    </xf>
    <xf numFmtId="0" fontId="142" fillId="0" borderId="76" xfId="0" applyFont="1" applyBorder="1" applyAlignment="1">
      <alignment horizontal="left" vertical="center" wrapText="1" indent="2"/>
    </xf>
    <xf numFmtId="41" fontId="154" fillId="0" borderId="0" xfId="1473" applyNumberFormat="1" applyFont="1" applyBorder="1" applyAlignment="1">
      <alignment horizontal="center" vertical="center"/>
    </xf>
    <xf numFmtId="0" fontId="154" fillId="0" borderId="0" xfId="1473" applyFont="1" applyBorder="1" applyAlignment="1">
      <alignment horizontal="center" vertical="center"/>
    </xf>
    <xf numFmtId="41" fontId="135" fillId="0" borderId="0" xfId="1473" applyNumberFormat="1" applyFont="1" applyBorder="1" applyAlignment="1">
      <alignment horizontal="center" vertical="center"/>
    </xf>
    <xf numFmtId="0" fontId="135" fillId="0" borderId="0" xfId="1473" applyFont="1" applyBorder="1" applyAlignment="1">
      <alignment horizontal="center" vertical="center"/>
    </xf>
    <xf numFmtId="190" fontId="154" fillId="0" borderId="0" xfId="1302" applyNumberFormat="1" applyFont="1" applyBorder="1" applyAlignment="1">
      <alignment horizontal="center" vertical="center"/>
    </xf>
    <xf numFmtId="9" fontId="135" fillId="0" borderId="0" xfId="1252" applyFont="1" applyBorder="1" applyAlignment="1">
      <alignment horizontal="center" vertical="center"/>
    </xf>
    <xf numFmtId="9" fontId="154" fillId="0" borderId="0" xfId="1252" applyFont="1" applyBorder="1" applyAlignment="1">
      <alignment horizontal="center" vertical="center"/>
    </xf>
    <xf numFmtId="0" fontId="149" fillId="0" borderId="0" xfId="1473" applyFont="1" applyBorder="1" applyAlignment="1">
      <alignment horizontal="center" vertical="center"/>
    </xf>
    <xf numFmtId="0" fontId="167" fillId="0" borderId="0" xfId="1473" applyFont="1" applyBorder="1" applyAlignment="1">
      <alignment horizontal="center" vertical="center" wrapText="1"/>
    </xf>
    <xf numFmtId="0" fontId="167" fillId="0" borderId="0" xfId="1473" applyFont="1" applyBorder="1" applyAlignment="1">
      <alignment horizontal="center" vertical="center"/>
    </xf>
    <xf numFmtId="0" fontId="154" fillId="0" borderId="0" xfId="1473" applyFont="1" applyBorder="1" applyAlignment="1">
      <alignment vertical="center"/>
    </xf>
    <xf numFmtId="0" fontId="128" fillId="0" borderId="0" xfId="1471" applyFont="1" applyBorder="1" applyAlignment="1">
      <alignment vertical="center"/>
    </xf>
    <xf numFmtId="0" fontId="154" fillId="0" borderId="25" xfId="1473" applyFont="1" applyBorder="1" applyAlignment="1">
      <alignment vertical="center"/>
    </xf>
    <xf numFmtId="0" fontId="128" fillId="0" borderId="25" xfId="1471" applyFont="1" applyBorder="1" applyAlignment="1">
      <alignment vertical="center"/>
    </xf>
    <xf numFmtId="0" fontId="139" fillId="34" borderId="131" xfId="1473" applyFont="1" applyFill="1" applyBorder="1" applyAlignment="1">
      <alignment horizontal="center" vertical="center"/>
    </xf>
    <xf numFmtId="0" fontId="139" fillId="34" borderId="135" xfId="1473" applyFont="1" applyFill="1" applyBorder="1" applyAlignment="1">
      <alignment horizontal="center" vertical="center"/>
    </xf>
    <xf numFmtId="0" fontId="154" fillId="34" borderId="100" xfId="1473" applyFont="1" applyFill="1" applyBorder="1" applyAlignment="1">
      <alignment horizontal="center" vertical="center"/>
    </xf>
    <xf numFmtId="0" fontId="154" fillId="34" borderId="134" xfId="1473" applyFont="1" applyFill="1" applyBorder="1" applyAlignment="1">
      <alignment horizontal="center" vertical="center"/>
    </xf>
    <xf numFmtId="0" fontId="154" fillId="34" borderId="84" xfId="1473" applyFont="1" applyFill="1" applyBorder="1" applyAlignment="1">
      <alignment horizontal="center" vertical="center"/>
    </xf>
    <xf numFmtId="0" fontId="154" fillId="34" borderId="16" xfId="1473" applyFont="1" applyFill="1" applyBorder="1" applyAlignment="1">
      <alignment horizontal="center" vertical="center"/>
    </xf>
    <xf numFmtId="177" fontId="154" fillId="34" borderId="84" xfId="1302" applyNumberFormat="1" applyFont="1" applyFill="1" applyBorder="1" applyAlignment="1">
      <alignment horizontal="center" vertical="center"/>
    </xf>
    <xf numFmtId="177" fontId="154" fillId="34" borderId="16" xfId="1302" applyNumberFormat="1" applyFont="1" applyFill="1" applyBorder="1" applyAlignment="1">
      <alignment horizontal="center" vertical="center"/>
    </xf>
    <xf numFmtId="0" fontId="138" fillId="0" borderId="131" xfId="1473" applyFont="1" applyBorder="1" applyAlignment="1">
      <alignment horizontal="center" vertical="center"/>
    </xf>
    <xf numFmtId="0" fontId="138" fillId="0" borderId="135" xfId="1473" applyFont="1" applyBorder="1" applyAlignment="1">
      <alignment horizontal="center" vertical="center"/>
    </xf>
    <xf numFmtId="0" fontId="138" fillId="21" borderId="176" xfId="1473" applyFont="1" applyFill="1" applyBorder="1" applyAlignment="1">
      <alignment horizontal="center" vertical="center"/>
    </xf>
    <xf numFmtId="0" fontId="138" fillId="21" borderId="177" xfId="1473" applyFont="1" applyFill="1" applyBorder="1" applyAlignment="1">
      <alignment horizontal="center" vertical="center"/>
    </xf>
    <xf numFmtId="0" fontId="138" fillId="21" borderId="101" xfId="1473" applyFont="1" applyFill="1" applyBorder="1" applyAlignment="1">
      <alignment horizontal="center" vertical="center"/>
    </xf>
    <xf numFmtId="0" fontId="138" fillId="21" borderId="175" xfId="1473" applyFont="1" applyFill="1" applyBorder="1" applyAlignment="1">
      <alignment horizontal="center" vertical="center"/>
    </xf>
    <xf numFmtId="190" fontId="138" fillId="21" borderId="101" xfId="1473" applyNumberFormat="1" applyFont="1" applyFill="1" applyBorder="1" applyAlignment="1">
      <alignment horizontal="center" vertical="center"/>
    </xf>
    <xf numFmtId="190" fontId="138" fillId="21" borderId="175" xfId="1473" applyNumberFormat="1" applyFont="1" applyFill="1" applyBorder="1" applyAlignment="1">
      <alignment horizontal="center" vertical="center"/>
    </xf>
    <xf numFmtId="0" fontId="137" fillId="22" borderId="87" xfId="1473" applyFont="1" applyFill="1" applyBorder="1" applyAlignment="1">
      <alignment horizontal="center" vertical="center"/>
    </xf>
    <xf numFmtId="0" fontId="137" fillId="22" borderId="15" xfId="1473" applyFont="1" applyFill="1" applyBorder="1" applyAlignment="1">
      <alignment horizontal="center" vertical="center"/>
    </xf>
    <xf numFmtId="0" fontId="137" fillId="22" borderId="23" xfId="1473" applyFont="1" applyFill="1" applyBorder="1" applyAlignment="1">
      <alignment horizontal="center" vertical="center"/>
    </xf>
    <xf numFmtId="186" fontId="137" fillId="0" borderId="84" xfId="1302" applyNumberFormat="1" applyFont="1" applyBorder="1" applyAlignment="1">
      <alignment horizontal="center" vertical="center"/>
    </xf>
    <xf numFmtId="186" fontId="137" fillId="0" borderId="84" xfId="1302" applyNumberFormat="1" applyFont="1" applyFill="1" applyBorder="1" applyAlignment="1">
      <alignment horizontal="center" vertical="center"/>
    </xf>
    <xf numFmtId="0" fontId="137" fillId="0" borderId="83" xfId="1473" applyFont="1" applyBorder="1" applyAlignment="1">
      <alignment horizontal="center" vertical="center"/>
    </xf>
    <xf numFmtId="0" fontId="137" fillId="0" borderId="119" xfId="1473" applyFont="1" applyBorder="1" applyAlignment="1">
      <alignment horizontal="center" vertical="center"/>
    </xf>
    <xf numFmtId="2" fontId="137" fillId="0" borderId="1" xfId="1473" applyNumberFormat="1" applyFont="1" applyBorder="1" applyAlignment="1">
      <alignment horizontal="center" vertical="center"/>
    </xf>
    <xf numFmtId="2" fontId="137" fillId="0" borderId="87" xfId="1473" applyNumberFormat="1" applyFont="1" applyBorder="1" applyAlignment="1">
      <alignment horizontal="center" vertical="center"/>
    </xf>
    <xf numFmtId="0" fontId="137" fillId="0" borderId="113" xfId="1473" applyFont="1" applyBorder="1" applyAlignment="1">
      <alignment horizontal="center" vertical="center" wrapText="1"/>
    </xf>
    <xf numFmtId="0" fontId="137" fillId="0" borderId="113" xfId="1473" applyFont="1" applyBorder="1" applyAlignment="1">
      <alignment horizontal="center" vertical="center"/>
    </xf>
    <xf numFmtId="0" fontId="137" fillId="0" borderId="122" xfId="1473" applyFont="1" applyBorder="1" applyAlignment="1">
      <alignment horizontal="center" vertical="center"/>
    </xf>
    <xf numFmtId="0" fontId="137" fillId="0" borderId="27" xfId="1473" applyFont="1" applyBorder="1" applyAlignment="1">
      <alignment horizontal="center" vertical="center" wrapText="1"/>
    </xf>
    <xf numFmtId="0" fontId="137" fillId="0" borderId="27" xfId="1473" applyFont="1" applyBorder="1" applyAlignment="1">
      <alignment horizontal="center" vertical="center"/>
    </xf>
    <xf numFmtId="0" fontId="137" fillId="0" borderId="120" xfId="1473" applyFont="1" applyBorder="1" applyAlignment="1">
      <alignment horizontal="center" vertical="center"/>
    </xf>
    <xf numFmtId="0" fontId="137" fillId="0" borderId="123" xfId="1473" applyFont="1" applyBorder="1" applyAlignment="1">
      <alignment horizontal="center" vertical="center"/>
    </xf>
    <xf numFmtId="176" fontId="137" fillId="0" borderId="117" xfId="1302" applyNumberFormat="1" applyFont="1" applyBorder="1" applyAlignment="1">
      <alignment horizontal="center" vertical="center"/>
    </xf>
    <xf numFmtId="176" fontId="137" fillId="0" borderId="128" xfId="1302" applyNumberFormat="1" applyFont="1" applyBorder="1" applyAlignment="1">
      <alignment horizontal="center" vertical="center"/>
    </xf>
    <xf numFmtId="0" fontId="137" fillId="0" borderId="184" xfId="1473" applyFont="1" applyBorder="1" applyAlignment="1">
      <alignment horizontal="center" vertical="center"/>
    </xf>
    <xf numFmtId="0" fontId="137" fillId="0" borderId="84" xfId="1473" applyFont="1" applyBorder="1" applyAlignment="1">
      <alignment horizontal="center" vertical="center"/>
    </xf>
    <xf numFmtId="0" fontId="137" fillId="0" borderId="128" xfId="1473" applyFont="1" applyBorder="1" applyAlignment="1">
      <alignment horizontal="center" vertical="center"/>
    </xf>
    <xf numFmtId="0" fontId="137" fillId="0" borderId="116" xfId="1473" applyFont="1" applyBorder="1" applyAlignment="1">
      <alignment horizontal="center" vertical="center"/>
    </xf>
    <xf numFmtId="0" fontId="137" fillId="0" borderId="179" xfId="1473" applyFont="1" applyBorder="1" applyAlignment="1">
      <alignment horizontal="center" vertical="center"/>
    </xf>
    <xf numFmtId="0" fontId="137" fillId="0" borderId="101" xfId="1473" applyFont="1" applyBorder="1" applyAlignment="1">
      <alignment horizontal="center" vertical="center"/>
    </xf>
    <xf numFmtId="0" fontId="137" fillId="0" borderId="10" xfId="1473" applyFont="1" applyBorder="1" applyAlignment="1">
      <alignment horizontal="center" vertical="center"/>
    </xf>
    <xf numFmtId="0" fontId="137" fillId="0" borderId="180" xfId="1473" applyFont="1" applyBorder="1" applyAlignment="1">
      <alignment horizontal="center" vertical="center"/>
    </xf>
    <xf numFmtId="0" fontId="137" fillId="0" borderId="23" xfId="1473" applyFont="1" applyBorder="1" applyAlignment="1">
      <alignment horizontal="center" vertical="center"/>
    </xf>
    <xf numFmtId="0" fontId="137" fillId="0" borderId="1" xfId="1473" applyFont="1" applyBorder="1" applyAlignment="1">
      <alignment horizontal="center" vertical="center"/>
    </xf>
    <xf numFmtId="0" fontId="144" fillId="0" borderId="105" xfId="1473" applyFont="1" applyBorder="1" applyAlignment="1">
      <alignment horizontal="center" vertical="center"/>
    </xf>
    <xf numFmtId="0" fontId="144" fillId="0" borderId="106" xfId="1473" applyFont="1" applyBorder="1" applyAlignment="1">
      <alignment horizontal="center" vertical="center"/>
    </xf>
    <xf numFmtId="0" fontId="144" fillId="0" borderId="107" xfId="1473" applyFont="1" applyBorder="1" applyAlignment="1">
      <alignment horizontal="center" vertical="center"/>
    </xf>
    <xf numFmtId="0" fontId="144" fillId="0" borderId="75" xfId="1473" applyFont="1" applyBorder="1" applyAlignment="1">
      <alignment horizontal="center" vertical="center"/>
    </xf>
    <xf numFmtId="0" fontId="144" fillId="0" borderId="0" xfId="1473" applyFont="1" applyBorder="1" applyAlignment="1">
      <alignment horizontal="center" vertical="center"/>
    </xf>
    <xf numFmtId="0" fontId="144" fillId="0" borderId="76" xfId="1473" applyFont="1" applyBorder="1" applyAlignment="1">
      <alignment horizontal="center" vertical="center"/>
    </xf>
    <xf numFmtId="0" fontId="144" fillId="0" borderId="77" xfId="1473" applyFont="1" applyBorder="1" applyAlignment="1">
      <alignment horizontal="center" vertical="center"/>
    </xf>
    <xf numFmtId="0" fontId="144" fillId="0" borderId="25" xfId="1473" applyFont="1" applyBorder="1" applyAlignment="1">
      <alignment horizontal="center" vertical="center"/>
    </xf>
    <xf numFmtId="0" fontId="144" fillId="0" borderId="78" xfId="1473" applyFont="1" applyBorder="1" applyAlignment="1">
      <alignment horizontal="center" vertical="center"/>
    </xf>
    <xf numFmtId="176" fontId="137" fillId="0" borderId="123" xfId="1302" applyNumberFormat="1" applyFont="1" applyBorder="1" applyAlignment="1">
      <alignment horizontal="center" vertical="center"/>
    </xf>
    <xf numFmtId="176" fontId="137" fillId="0" borderId="129" xfId="1302" applyNumberFormat="1" applyFont="1" applyBorder="1" applyAlignment="1">
      <alignment horizontal="center" vertical="center"/>
    </xf>
    <xf numFmtId="176" fontId="137" fillId="0" borderId="111" xfId="1302" applyNumberFormat="1" applyFont="1" applyBorder="1" applyAlignment="1">
      <alignment horizontal="center" vertical="center"/>
    </xf>
    <xf numFmtId="176" fontId="137" fillId="0" borderId="179" xfId="1302" applyNumberFormat="1" applyFont="1" applyBorder="1" applyAlignment="1">
      <alignment horizontal="center" vertical="center"/>
    </xf>
    <xf numFmtId="0" fontId="137" fillId="0" borderId="127" xfId="1473" applyFont="1" applyBorder="1" applyAlignment="1">
      <alignment horizontal="center" vertical="center"/>
    </xf>
    <xf numFmtId="176" fontId="137" fillId="0" borderId="126" xfId="1302" applyNumberFormat="1" applyFont="1" applyBorder="1" applyAlignment="1">
      <alignment horizontal="center" vertical="center"/>
    </xf>
    <xf numFmtId="176" fontId="137" fillId="0" borderId="127" xfId="1302" applyNumberFormat="1" applyFont="1" applyBorder="1" applyAlignment="1">
      <alignment horizontal="center" vertical="center"/>
    </xf>
    <xf numFmtId="0" fontId="137" fillId="22" borderId="83" xfId="1473" applyFont="1" applyFill="1" applyBorder="1" applyAlignment="1">
      <alignment horizontal="center" vertical="center"/>
    </xf>
    <xf numFmtId="0" fontId="137" fillId="22" borderId="119" xfId="1473" applyFont="1" applyFill="1" applyBorder="1" applyAlignment="1">
      <alignment horizontal="center" vertical="center"/>
    </xf>
    <xf numFmtId="0" fontId="137" fillId="22" borderId="184" xfId="1473" applyFont="1" applyFill="1" applyBorder="1" applyAlignment="1">
      <alignment horizontal="center" vertical="center"/>
    </xf>
    <xf numFmtId="0" fontId="137" fillId="0" borderId="94" xfId="1473" applyFont="1" applyBorder="1" applyAlignment="1">
      <alignment horizontal="center" vertical="center"/>
    </xf>
    <xf numFmtId="0" fontId="137" fillId="0" borderId="93" xfId="1473" applyFont="1" applyBorder="1" applyAlignment="1">
      <alignment horizontal="center" vertical="center"/>
    </xf>
    <xf numFmtId="0" fontId="137" fillId="22" borderId="106" xfId="1473" applyFont="1" applyFill="1" applyBorder="1" applyAlignment="1">
      <alignment horizontal="center" vertical="center"/>
    </xf>
    <xf numFmtId="0" fontId="137" fillId="22" borderId="179" xfId="1473" applyFont="1" applyFill="1" applyBorder="1" applyAlignment="1">
      <alignment horizontal="center" vertical="center"/>
    </xf>
    <xf numFmtId="0" fontId="137" fillId="22" borderId="0" xfId="1473" applyFont="1" applyFill="1" applyBorder="1" applyAlignment="1">
      <alignment horizontal="center" vertical="center"/>
    </xf>
    <xf numFmtId="0" fontId="137" fillId="22" borderId="138" xfId="1473" applyFont="1" applyFill="1" applyBorder="1" applyAlignment="1">
      <alignment horizontal="center" vertical="center"/>
    </xf>
    <xf numFmtId="0" fontId="137" fillId="22" borderId="25" xfId="1473" applyFont="1" applyFill="1" applyBorder="1" applyAlignment="1">
      <alignment horizontal="center" vertical="center"/>
    </xf>
    <xf numFmtId="0" fontId="137" fillId="22" borderId="180" xfId="1473" applyFont="1" applyFill="1" applyBorder="1" applyAlignment="1">
      <alignment horizontal="center" vertical="center"/>
    </xf>
    <xf numFmtId="0" fontId="137" fillId="0" borderId="111" xfId="1473" applyFont="1" applyBorder="1" applyAlignment="1">
      <alignment horizontal="center" vertical="center"/>
    </xf>
    <xf numFmtId="176" fontId="137" fillId="0" borderId="120" xfId="1302" applyNumberFormat="1" applyFont="1" applyBorder="1" applyAlignment="1">
      <alignment horizontal="center" vertical="center"/>
    </xf>
    <xf numFmtId="176" fontId="137" fillId="0" borderId="183" xfId="1302" applyNumberFormat="1" applyFont="1" applyBorder="1" applyAlignment="1">
      <alignment horizontal="center" vertical="center"/>
    </xf>
    <xf numFmtId="2" fontId="137" fillId="36" borderId="1" xfId="1473" applyNumberFormat="1" applyFont="1" applyFill="1" applyBorder="1" applyAlignment="1">
      <alignment horizontal="center" vertical="center"/>
    </xf>
    <xf numFmtId="0" fontId="137" fillId="36" borderId="113" xfId="1473" applyFont="1" applyFill="1" applyBorder="1" applyAlignment="1">
      <alignment horizontal="center" vertical="center" wrapText="1"/>
    </xf>
    <xf numFmtId="0" fontId="137" fillId="36" borderId="113" xfId="1473" applyFont="1" applyFill="1" applyBorder="1" applyAlignment="1">
      <alignment horizontal="center" vertical="center"/>
    </xf>
    <xf numFmtId="0" fontId="137" fillId="36" borderId="122" xfId="1473" applyFont="1" applyFill="1" applyBorder="1" applyAlignment="1">
      <alignment horizontal="center" vertical="center"/>
    </xf>
    <xf numFmtId="0" fontId="137" fillId="36" borderId="101" xfId="1473" applyFont="1" applyFill="1" applyBorder="1" applyAlignment="1">
      <alignment horizontal="center" vertical="center"/>
    </xf>
    <xf numFmtId="211" fontId="137" fillId="0" borderId="41" xfId="1302" applyNumberFormat="1" applyFont="1" applyBorder="1" applyAlignment="1">
      <alignment horizontal="center" vertical="center"/>
    </xf>
    <xf numFmtId="211" fontId="137" fillId="36" borderId="41" xfId="1302" applyNumberFormat="1" applyFont="1" applyFill="1" applyBorder="1" applyAlignment="1">
      <alignment horizontal="center" vertical="center"/>
    </xf>
    <xf numFmtId="211" fontId="137" fillId="0" borderId="41" xfId="1302" applyNumberFormat="1" applyFont="1" applyFill="1" applyBorder="1" applyAlignment="1">
      <alignment horizontal="center" vertical="center"/>
    </xf>
    <xf numFmtId="0" fontId="137" fillId="0" borderId="0" xfId="1302" applyNumberFormat="1" applyFont="1" applyBorder="1" applyAlignment="1">
      <alignment vertical="center" wrapText="1"/>
    </xf>
    <xf numFmtId="186" fontId="137" fillId="36" borderId="84" xfId="1302" applyNumberFormat="1" applyFont="1" applyFill="1" applyBorder="1" applyAlignment="1">
      <alignment horizontal="center" vertical="center"/>
    </xf>
    <xf numFmtId="0" fontId="137" fillId="0" borderId="129" xfId="1473" applyFont="1" applyBorder="1" applyAlignment="1">
      <alignment horizontal="center" vertical="center"/>
    </xf>
    <xf numFmtId="0" fontId="137" fillId="0" borderId="92" xfId="1473" applyFont="1" applyBorder="1" applyAlignment="1">
      <alignment horizontal="center" vertical="center"/>
    </xf>
    <xf numFmtId="0" fontId="137" fillId="0" borderId="41" xfId="1473" applyFont="1" applyBorder="1" applyAlignment="1">
      <alignment horizontal="center" vertical="center"/>
    </xf>
    <xf numFmtId="0" fontId="137" fillId="0" borderId="25" xfId="1473" applyFont="1" applyBorder="1" applyAlignment="1">
      <alignment horizontal="center" vertical="center"/>
    </xf>
    <xf numFmtId="0" fontId="137" fillId="0" borderId="0" xfId="1473" applyFont="1" applyBorder="1" applyAlignment="1">
      <alignment horizontal="center" vertical="center"/>
    </xf>
    <xf numFmtId="2" fontId="137" fillId="0" borderId="0" xfId="1473" applyNumberFormat="1" applyFont="1" applyBorder="1" applyAlignment="1">
      <alignment horizontal="center" vertical="center"/>
    </xf>
    <xf numFmtId="0" fontId="137" fillId="0" borderId="106" xfId="1473" applyFont="1" applyBorder="1" applyAlignment="1">
      <alignment horizontal="center" vertical="center"/>
    </xf>
    <xf numFmtId="0" fontId="137" fillId="0" borderId="124" xfId="1473" applyFont="1" applyBorder="1" applyAlignment="1">
      <alignment horizontal="center" vertical="center"/>
    </xf>
    <xf numFmtId="0" fontId="137" fillId="22" borderId="166" xfId="1473" applyFont="1" applyFill="1" applyBorder="1" applyAlignment="1">
      <alignment horizontal="center" vertical="center"/>
    </xf>
    <xf numFmtId="0" fontId="130" fillId="0" borderId="0" xfId="1473" applyFont="1" applyBorder="1" applyAlignment="1">
      <alignment horizontal="left" vertical="center"/>
    </xf>
    <xf numFmtId="0" fontId="137" fillId="22" borderId="46" xfId="1473" applyFont="1" applyFill="1" applyBorder="1" applyAlignment="1">
      <alignment horizontal="center" vertical="center"/>
    </xf>
    <xf numFmtId="0" fontId="137" fillId="22" borderId="165" xfId="1473" applyFont="1" applyFill="1" applyBorder="1" applyAlignment="1">
      <alignment horizontal="center" vertical="center"/>
    </xf>
    <xf numFmtId="0" fontId="137" fillId="22" borderId="14" xfId="1473" applyFont="1" applyFill="1" applyBorder="1" applyAlignment="1">
      <alignment horizontal="center" vertical="center"/>
    </xf>
    <xf numFmtId="0" fontId="147" fillId="0" borderId="123" xfId="1473" applyFont="1" applyFill="1" applyBorder="1" applyAlignment="1">
      <alignment horizontal="center" vertical="center"/>
    </xf>
    <xf numFmtId="0" fontId="147" fillId="0" borderId="124" xfId="1473" applyFont="1" applyFill="1" applyBorder="1" applyAlignment="1">
      <alignment horizontal="center" vertical="center"/>
    </xf>
    <xf numFmtId="212" fontId="137" fillId="38" borderId="113" xfId="1473" applyNumberFormat="1" applyFont="1" applyFill="1" applyBorder="1" applyAlignment="1">
      <alignment horizontal="center" vertical="center"/>
    </xf>
    <xf numFmtId="212" fontId="137" fillId="38" borderId="126" xfId="1473" applyNumberFormat="1" applyFont="1" applyFill="1" applyBorder="1" applyAlignment="1">
      <alignment horizontal="center" vertical="center"/>
    </xf>
    <xf numFmtId="2" fontId="137" fillId="38" borderId="0" xfId="1473" applyNumberFormat="1" applyFont="1" applyFill="1" applyBorder="1" applyAlignment="1">
      <alignment horizontal="center" vertical="center"/>
    </xf>
    <xf numFmtId="0" fontId="137" fillId="38" borderId="106" xfId="1473" applyFont="1" applyFill="1" applyBorder="1" applyAlignment="1">
      <alignment horizontal="center" vertical="center"/>
    </xf>
    <xf numFmtId="0" fontId="137" fillId="38" borderId="25" xfId="1473" applyFont="1" applyFill="1" applyBorder="1" applyAlignment="1">
      <alignment horizontal="center" vertical="center"/>
    </xf>
    <xf numFmtId="0" fontId="137" fillId="38" borderId="0" xfId="1473" applyFont="1" applyFill="1" applyBorder="1" applyAlignment="1">
      <alignment horizontal="center" vertical="center"/>
    </xf>
    <xf numFmtId="212" fontId="137" fillId="38" borderId="122" xfId="1473" applyNumberFormat="1" applyFont="1" applyFill="1" applyBorder="1" applyAlignment="1">
      <alignment horizontal="center" vertical="center"/>
    </xf>
    <xf numFmtId="212" fontId="137" fillId="38" borderId="123" xfId="1473" applyNumberFormat="1" applyFont="1" applyFill="1" applyBorder="1" applyAlignment="1">
      <alignment horizontal="center" vertical="center"/>
    </xf>
    <xf numFmtId="0" fontId="147" fillId="0" borderId="117" xfId="1473" applyFont="1" applyFill="1" applyBorder="1" applyAlignment="1">
      <alignment horizontal="center" vertical="center"/>
    </xf>
    <xf numFmtId="0" fontId="147" fillId="0" borderId="118" xfId="1473" applyFont="1" applyFill="1" applyBorder="1" applyAlignment="1">
      <alignment horizontal="center" vertical="center"/>
    </xf>
    <xf numFmtId="0" fontId="137" fillId="38" borderId="0" xfId="1302" applyNumberFormat="1" applyFont="1" applyFill="1" applyBorder="1" applyAlignment="1">
      <alignment vertical="center" wrapText="1"/>
    </xf>
    <xf numFmtId="0" fontId="147" fillId="0" borderId="114" xfId="1473" applyFont="1" applyFill="1" applyBorder="1" applyAlignment="1">
      <alignment horizontal="center" vertical="center"/>
    </xf>
    <xf numFmtId="0" fontId="147" fillId="0" borderId="115" xfId="1473" applyFont="1" applyFill="1" applyBorder="1" applyAlignment="1">
      <alignment horizontal="center" vertical="center"/>
    </xf>
    <xf numFmtId="0" fontId="130" fillId="0" borderId="0" xfId="1302" applyNumberFormat="1" applyFont="1" applyBorder="1" applyAlignment="1">
      <alignment vertical="center" wrapText="1"/>
    </xf>
    <xf numFmtId="211" fontId="137" fillId="0" borderId="1" xfId="1302" applyNumberFormat="1" applyFont="1" applyBorder="1" applyAlignment="1">
      <alignment horizontal="center" vertical="center"/>
    </xf>
    <xf numFmtId="211" fontId="137" fillId="0" borderId="1" xfId="1302" applyNumberFormat="1" applyFont="1" applyFill="1" applyBorder="1" applyAlignment="1">
      <alignment horizontal="center" vertical="center"/>
    </xf>
    <xf numFmtId="211" fontId="137" fillId="0" borderId="87" xfId="1302" applyNumberFormat="1" applyFont="1" applyBorder="1" applyAlignment="1">
      <alignment horizontal="center" vertical="center"/>
    </xf>
    <xf numFmtId="211" fontId="137" fillId="0" borderId="15" xfId="1302" applyNumberFormat="1" applyFont="1" applyBorder="1" applyAlignment="1">
      <alignment horizontal="center" vertical="center"/>
    </xf>
    <xf numFmtId="211" fontId="137" fillId="36" borderId="1" xfId="1302" applyNumberFormat="1" applyFont="1" applyFill="1" applyBorder="1" applyAlignment="1">
      <alignment horizontal="center" vertical="center"/>
    </xf>
    <xf numFmtId="0" fontId="137" fillId="0" borderId="181" xfId="1473" applyFont="1" applyBorder="1" applyAlignment="1">
      <alignment horizontal="center" vertical="center"/>
    </xf>
    <xf numFmtId="0" fontId="137" fillId="0" borderId="130" xfId="1473" applyFont="1" applyBorder="1" applyAlignment="1">
      <alignment horizontal="center" vertical="center"/>
    </xf>
    <xf numFmtId="176" fontId="137" fillId="0" borderId="182" xfId="1302" applyNumberFormat="1" applyFont="1" applyBorder="1" applyAlignment="1">
      <alignment horizontal="center" vertical="center"/>
    </xf>
    <xf numFmtId="176" fontId="137" fillId="0" borderId="181" xfId="1302" applyNumberFormat="1" applyFont="1" applyBorder="1" applyAlignment="1">
      <alignment horizontal="center" vertical="center"/>
    </xf>
    <xf numFmtId="0" fontId="137" fillId="0" borderId="121" xfId="1473" applyFont="1" applyBorder="1" applyAlignment="1">
      <alignment horizontal="center" vertical="center"/>
    </xf>
    <xf numFmtId="213" fontId="137" fillId="0" borderId="113" xfId="1473" applyNumberFormat="1" applyFont="1" applyBorder="1" applyAlignment="1">
      <alignment horizontal="center" vertical="center"/>
    </xf>
    <xf numFmtId="213" fontId="137" fillId="0" borderId="126" xfId="1473" applyNumberFormat="1" applyFont="1" applyBorder="1" applyAlignment="1">
      <alignment horizontal="center" vertical="center"/>
    </xf>
    <xf numFmtId="0" fontId="137" fillId="0" borderId="117" xfId="1473" applyFont="1" applyBorder="1" applyAlignment="1">
      <alignment horizontal="center" vertical="center"/>
    </xf>
    <xf numFmtId="0" fontId="137" fillId="0" borderId="118" xfId="1473" applyFont="1" applyBorder="1" applyAlignment="1">
      <alignment horizontal="center" vertical="center"/>
    </xf>
    <xf numFmtId="0" fontId="137" fillId="22" borderId="84" xfId="1473" applyFont="1" applyFill="1" applyBorder="1" applyAlignment="1">
      <alignment horizontal="center" vertical="center"/>
    </xf>
    <xf numFmtId="0" fontId="137" fillId="22" borderId="111" xfId="1473" applyFont="1" applyFill="1" applyBorder="1" applyAlignment="1">
      <alignment horizontal="center" vertical="center"/>
    </xf>
    <xf numFmtId="0" fontId="137" fillId="22" borderId="32" xfId="1473" applyFont="1" applyFill="1" applyBorder="1" applyAlignment="1">
      <alignment horizontal="center" vertical="center"/>
    </xf>
    <xf numFmtId="0" fontId="137" fillId="22" borderId="112" xfId="1473" applyFont="1" applyFill="1" applyBorder="1" applyAlignment="1">
      <alignment horizontal="center" vertical="center"/>
    </xf>
    <xf numFmtId="0" fontId="137" fillId="22" borderId="1" xfId="1473" applyFont="1" applyFill="1" applyBorder="1" applyAlignment="1">
      <alignment horizontal="center" vertical="center"/>
    </xf>
    <xf numFmtId="212" fontId="137" fillId="0" borderId="122" xfId="1473" applyNumberFormat="1" applyFont="1" applyBorder="1" applyAlignment="1">
      <alignment horizontal="center" vertical="center"/>
    </xf>
    <xf numFmtId="212" fontId="137" fillId="0" borderId="123" xfId="1473" applyNumberFormat="1" applyFont="1" applyBorder="1" applyAlignment="1">
      <alignment horizontal="center" vertical="center"/>
    </xf>
    <xf numFmtId="213" fontId="137" fillId="0" borderId="116" xfId="1473" applyNumberFormat="1" applyFont="1" applyBorder="1" applyAlignment="1">
      <alignment horizontal="center" vertical="center"/>
    </xf>
    <xf numFmtId="213" fontId="137" fillId="0" borderId="117" xfId="1473" applyNumberFormat="1" applyFont="1" applyBorder="1" applyAlignment="1">
      <alignment horizontal="center" vertical="center"/>
    </xf>
    <xf numFmtId="0" fontId="137" fillId="0" borderId="114" xfId="1473" applyFont="1" applyBorder="1" applyAlignment="1">
      <alignment horizontal="center" vertical="center"/>
    </xf>
    <xf numFmtId="0" fontId="137" fillId="0" borderId="115" xfId="1473" applyFont="1" applyBorder="1" applyAlignment="1">
      <alignment horizontal="center" vertical="center"/>
    </xf>
    <xf numFmtId="212" fontId="137" fillId="0" borderId="178" xfId="1473" applyNumberFormat="1" applyFont="1" applyBorder="1" applyAlignment="1">
      <alignment horizontal="center" vertical="center"/>
    </xf>
    <xf numFmtId="212" fontId="137" fillId="0" borderId="114" xfId="1473" applyNumberFormat="1" applyFont="1" applyBorder="1" applyAlignment="1">
      <alignment horizontal="center" vertical="center"/>
    </xf>
    <xf numFmtId="0" fontId="137" fillId="0" borderId="16" xfId="1473" applyFont="1" applyFill="1" applyBorder="1" applyAlignment="1">
      <alignment horizontal="center" vertical="center" wrapText="1"/>
    </xf>
    <xf numFmtId="0" fontId="137" fillId="0" borderId="109" xfId="1473" applyFont="1" applyFill="1" applyBorder="1" applyAlignment="1">
      <alignment horizontal="center" vertical="center"/>
    </xf>
    <xf numFmtId="0" fontId="135" fillId="22" borderId="87" xfId="1473" applyFont="1" applyFill="1" applyBorder="1" applyAlignment="1">
      <alignment horizontal="center" vertical="center"/>
    </xf>
    <xf numFmtId="0" fontId="135" fillId="22" borderId="15" xfId="1473" applyFont="1" applyFill="1" applyBorder="1" applyAlignment="1">
      <alignment horizontal="center" vertical="center"/>
    </xf>
    <xf numFmtId="0" fontId="135" fillId="22" borderId="23" xfId="1473" applyFont="1" applyFill="1" applyBorder="1" applyAlignment="1">
      <alignment horizontal="center" vertical="center"/>
    </xf>
    <xf numFmtId="0" fontId="135" fillId="0" borderId="2" xfId="1473" applyFont="1" applyFill="1" applyBorder="1" applyAlignment="1">
      <alignment horizontal="center" vertical="center" wrapText="1"/>
    </xf>
    <xf numFmtId="0" fontId="135" fillId="0" borderId="35" xfId="1473" applyFont="1" applyFill="1" applyBorder="1" applyAlignment="1">
      <alignment horizontal="center" vertical="center"/>
    </xf>
    <xf numFmtId="0" fontId="135" fillId="0" borderId="10" xfId="1473" applyFont="1" applyFill="1" applyBorder="1" applyAlignment="1">
      <alignment horizontal="center" vertical="center"/>
    </xf>
    <xf numFmtId="0" fontId="135" fillId="0" borderId="96" xfId="1473" applyFont="1" applyFill="1" applyBorder="1" applyAlignment="1">
      <alignment horizontal="center" vertical="center"/>
    </xf>
    <xf numFmtId="0" fontId="135" fillId="0" borderId="43" xfId="1473" applyFont="1" applyFill="1" applyBorder="1" applyAlignment="1">
      <alignment horizontal="center" vertical="center"/>
    </xf>
    <xf numFmtId="0" fontId="135" fillId="0" borderId="110" xfId="1473" applyFont="1" applyFill="1" applyBorder="1" applyAlignment="1">
      <alignment horizontal="center" vertical="center"/>
    </xf>
    <xf numFmtId="0" fontId="135" fillId="0" borderId="35" xfId="1473" applyFont="1" applyFill="1" applyBorder="1" applyAlignment="1">
      <alignment horizontal="center" vertical="center" wrapText="1"/>
    </xf>
    <xf numFmtId="0" fontId="135" fillId="0" borderId="10" xfId="1473" applyFont="1" applyFill="1" applyBorder="1" applyAlignment="1">
      <alignment horizontal="center" vertical="center" wrapText="1"/>
    </xf>
    <xf numFmtId="0" fontId="135" fillId="0" borderId="32" xfId="1473" applyFont="1" applyFill="1" applyBorder="1" applyAlignment="1">
      <alignment horizontal="center" vertical="center" wrapText="1"/>
    </xf>
    <xf numFmtId="0" fontId="135" fillId="0" borderId="0" xfId="1473" applyFont="1" applyFill="1" applyBorder="1" applyAlignment="1">
      <alignment horizontal="center" vertical="center" wrapText="1"/>
    </xf>
    <xf numFmtId="0" fontId="135" fillId="0" borderId="138" xfId="1473" applyFont="1" applyFill="1" applyBorder="1" applyAlignment="1">
      <alignment horizontal="center" vertical="center" wrapText="1"/>
    </xf>
    <xf numFmtId="2" fontId="135" fillId="0" borderId="16" xfId="1473" applyNumberFormat="1" applyFont="1" applyFill="1" applyBorder="1" applyAlignment="1">
      <alignment horizontal="center" vertical="center"/>
    </xf>
    <xf numFmtId="2" fontId="135" fillId="0" borderId="109" xfId="1473" applyNumberFormat="1" applyFont="1" applyFill="1" applyBorder="1" applyAlignment="1">
      <alignment horizontal="center" vertical="center"/>
    </xf>
    <xf numFmtId="0" fontId="137" fillId="0" borderId="109" xfId="1473" applyFont="1" applyFill="1" applyBorder="1" applyAlignment="1">
      <alignment horizontal="center" vertical="center" wrapText="1"/>
    </xf>
    <xf numFmtId="41" fontId="127" fillId="0" borderId="32" xfId="1302" applyFont="1" applyFill="1" applyBorder="1" applyAlignment="1">
      <alignment horizontal="center" vertical="center"/>
    </xf>
    <xf numFmtId="41" fontId="127" fillId="0" borderId="76" xfId="1302" applyFont="1" applyFill="1" applyBorder="1" applyAlignment="1">
      <alignment horizontal="center" vertical="center"/>
    </xf>
    <xf numFmtId="0" fontId="137" fillId="30" borderId="83" xfId="0" applyFont="1" applyFill="1" applyBorder="1" applyAlignment="1">
      <alignment horizontal="center" vertical="center"/>
    </xf>
    <xf numFmtId="0" fontId="137" fillId="30" borderId="85" xfId="0" applyFont="1" applyFill="1" applyBorder="1" applyAlignment="1">
      <alignment horizontal="center" vertical="center"/>
    </xf>
    <xf numFmtId="0" fontId="127" fillId="0" borderId="2" xfId="1471" applyFont="1" applyFill="1" applyBorder="1" applyAlignment="1">
      <alignment horizontal="center" vertical="center"/>
    </xf>
    <xf numFmtId="0" fontId="127" fillId="0" borderId="90" xfId="1471" applyFont="1" applyFill="1" applyBorder="1" applyAlignment="1">
      <alignment horizontal="center" vertical="center"/>
    </xf>
    <xf numFmtId="0" fontId="127" fillId="30" borderId="186" xfId="1471" applyFont="1" applyFill="1" applyBorder="1" applyAlignment="1">
      <alignment horizontal="center" vertical="center"/>
    </xf>
    <xf numFmtId="0" fontId="127" fillId="30" borderId="119" xfId="1471" applyFont="1" applyFill="1" applyBorder="1" applyAlignment="1">
      <alignment horizontal="center" vertical="center"/>
    </xf>
    <xf numFmtId="0" fontId="127" fillId="30" borderId="184" xfId="1471" applyFont="1" applyFill="1" applyBorder="1" applyAlignment="1">
      <alignment horizontal="center" vertical="center"/>
    </xf>
    <xf numFmtId="41" fontId="127" fillId="0" borderId="134" xfId="1302" applyFont="1" applyFill="1" applyBorder="1" applyAlignment="1">
      <alignment horizontal="center" vertical="center" wrapText="1"/>
    </xf>
    <xf numFmtId="41" fontId="127" fillId="0" borderId="185" xfId="1302" applyFont="1" applyFill="1" applyBorder="1" applyAlignment="1">
      <alignment horizontal="center" vertical="center" wrapText="1"/>
    </xf>
    <xf numFmtId="41" fontId="127" fillId="0" borderId="177" xfId="1302" applyFont="1" applyFill="1" applyBorder="1" applyAlignment="1">
      <alignment horizontal="center" vertical="center" wrapText="1"/>
    </xf>
    <xf numFmtId="0" fontId="127" fillId="0" borderId="112" xfId="1471" applyFont="1" applyFill="1" applyBorder="1" applyAlignment="1">
      <alignment horizontal="center" vertical="center"/>
    </xf>
    <xf numFmtId="0" fontId="127" fillId="0" borderId="187" xfId="1471" applyFont="1" applyFill="1" applyBorder="1" applyAlignment="1">
      <alignment horizontal="center" vertical="center"/>
    </xf>
    <xf numFmtId="0" fontId="127" fillId="0" borderId="1" xfId="1471" applyFont="1" applyFill="1" applyBorder="1" applyAlignment="1">
      <alignment horizontal="center" vertical="center"/>
    </xf>
    <xf numFmtId="0" fontId="127" fillId="0" borderId="188" xfId="1471" applyFont="1" applyFill="1" applyBorder="1" applyAlignment="1">
      <alignment horizontal="center" vertical="center"/>
    </xf>
    <xf numFmtId="0" fontId="127" fillId="37" borderId="0" xfId="1471" applyFont="1" applyFill="1" applyBorder="1" applyAlignment="1">
      <alignment horizontal="center" vertical="center"/>
    </xf>
    <xf numFmtId="41" fontId="129" fillId="0" borderId="0" xfId="1302" applyFont="1" applyBorder="1" applyAlignment="1">
      <alignment horizontal="center" vertical="center" wrapText="1"/>
    </xf>
    <xf numFmtId="41" fontId="129" fillId="0" borderId="0" xfId="1302" applyFont="1" applyBorder="1" applyAlignment="1">
      <alignment horizontal="center" vertical="center"/>
    </xf>
    <xf numFmtId="0" fontId="129" fillId="0" borderId="0" xfId="1471" applyFont="1" applyBorder="1" applyAlignment="1">
      <alignment horizontal="center" vertical="center"/>
    </xf>
    <xf numFmtId="0" fontId="134" fillId="0" borderId="0" xfId="1471" applyFont="1" applyBorder="1" applyAlignment="1">
      <alignment horizontal="center" vertical="center" wrapText="1"/>
    </xf>
    <xf numFmtId="0" fontId="129" fillId="0" borderId="132" xfId="1471" applyFont="1" applyFill="1" applyBorder="1" applyAlignment="1">
      <alignment horizontal="center" vertical="center"/>
    </xf>
    <xf numFmtId="0" fontId="134" fillId="0" borderId="134" xfId="1471" applyFont="1" applyFill="1" applyBorder="1" applyAlignment="1">
      <alignment horizontal="center" vertical="center" wrapText="1"/>
    </xf>
    <xf numFmtId="0" fontId="134" fillId="0" borderId="185" xfId="1471" applyFont="1" applyFill="1" applyBorder="1" applyAlignment="1">
      <alignment horizontal="center" vertical="center" wrapText="1"/>
    </xf>
    <xf numFmtId="0" fontId="134" fillId="0" borderId="140" xfId="1471" applyFont="1" applyFill="1" applyBorder="1" applyAlignment="1">
      <alignment horizontal="center" vertical="center" wrapText="1"/>
    </xf>
    <xf numFmtId="0" fontId="127" fillId="0" borderId="87" xfId="1471" applyFont="1" applyFill="1" applyBorder="1" applyAlignment="1">
      <alignment horizontal="center" vertical="center"/>
    </xf>
    <xf numFmtId="0" fontId="127" fillId="0" borderId="23" xfId="1471" applyFont="1" applyFill="1" applyBorder="1" applyAlignment="1">
      <alignment horizontal="center" vertical="center"/>
    </xf>
    <xf numFmtId="41" fontId="137" fillId="0" borderId="32" xfId="1302" applyFont="1" applyFill="1" applyBorder="1" applyAlignment="1">
      <alignment horizontal="center" vertical="center"/>
    </xf>
    <xf numFmtId="41" fontId="137" fillId="0" borderId="76" xfId="1302" applyFont="1" applyFill="1" applyBorder="1" applyAlignment="1">
      <alignment horizontal="center" vertical="center"/>
    </xf>
    <xf numFmtId="0" fontId="137" fillId="0" borderId="112" xfId="1471" applyFont="1" applyFill="1" applyBorder="1" applyAlignment="1">
      <alignment horizontal="center" vertical="center"/>
    </xf>
    <xf numFmtId="0" fontId="137" fillId="0" borderId="78" xfId="1471" applyFont="1" applyFill="1" applyBorder="1" applyAlignment="1">
      <alignment horizontal="center" vertical="center"/>
    </xf>
    <xf numFmtId="0" fontId="127" fillId="0" borderId="132" xfId="1471" applyFont="1" applyFill="1" applyBorder="1" applyAlignment="1">
      <alignment horizontal="center" vertical="center"/>
    </xf>
    <xf numFmtId="0" fontId="127" fillId="0" borderId="136" xfId="1471" applyFont="1" applyFill="1" applyBorder="1" applyAlignment="1">
      <alignment horizontal="center" vertical="center"/>
    </xf>
    <xf numFmtId="0" fontId="127" fillId="0" borderId="41" xfId="1471" applyFont="1" applyFill="1" applyBorder="1" applyAlignment="1">
      <alignment horizontal="center" vertical="center"/>
    </xf>
    <xf numFmtId="41" fontId="168" fillId="0" borderId="37" xfId="1309" applyFont="1" applyFill="1" applyBorder="1" applyAlignment="1">
      <alignment horizontal="center" vertical="center" wrapText="1"/>
    </xf>
    <xf numFmtId="41" fontId="168" fillId="0" borderId="156" xfId="1309" applyFont="1" applyFill="1" applyBorder="1" applyAlignment="1">
      <alignment horizontal="center" vertical="center" wrapText="1"/>
    </xf>
    <xf numFmtId="41" fontId="168" fillId="0" borderId="189" xfId="1309" applyFont="1" applyFill="1" applyBorder="1" applyAlignment="1">
      <alignment horizontal="center" vertical="center" wrapText="1"/>
    </xf>
    <xf numFmtId="41" fontId="168" fillId="0" borderId="190" xfId="1309" applyFont="1" applyFill="1" applyBorder="1" applyAlignment="1">
      <alignment horizontal="center" vertical="center" wrapText="1"/>
    </xf>
    <xf numFmtId="41" fontId="168" fillId="0" borderId="37" xfId="1315" applyFont="1" applyFill="1" applyBorder="1" applyAlignment="1">
      <alignment horizontal="center" vertical="center" wrapText="1"/>
    </xf>
    <xf numFmtId="41" fontId="168" fillId="0" borderId="156" xfId="1315" applyFont="1" applyFill="1" applyBorder="1" applyAlignment="1">
      <alignment horizontal="center" vertical="center"/>
    </xf>
    <xf numFmtId="41" fontId="168" fillId="0" borderId="37" xfId="1315" applyFont="1" applyFill="1" applyBorder="1" applyAlignment="1">
      <alignment horizontal="center" vertical="center"/>
    </xf>
    <xf numFmtId="9" fontId="137" fillId="0" borderId="0" xfId="1268" applyFont="1" applyAlignment="1">
      <alignment horizontal="center" vertical="center"/>
    </xf>
    <xf numFmtId="0" fontId="137" fillId="0" borderId="25" xfId="1474" applyFont="1" applyBorder="1" applyAlignment="1">
      <alignment horizontal="center" vertical="center"/>
    </xf>
    <xf numFmtId="0" fontId="137" fillId="0" borderId="0" xfId="1474" quotePrefix="1" applyFont="1" applyAlignment="1">
      <alignment horizontal="center" vertical="center"/>
    </xf>
    <xf numFmtId="0" fontId="137" fillId="0" borderId="0" xfId="1474" applyFont="1" applyAlignment="1">
      <alignment horizontal="center" vertical="center"/>
    </xf>
    <xf numFmtId="0" fontId="137" fillId="0" borderId="0" xfId="1474" applyFont="1" applyAlignment="1">
      <alignment horizontal="left" vertical="center"/>
    </xf>
    <xf numFmtId="0" fontId="137" fillId="0" borderId="106" xfId="1474" applyFont="1" applyBorder="1" applyAlignment="1">
      <alignment horizontal="center" vertical="center"/>
    </xf>
    <xf numFmtId="9" fontId="137" fillId="0" borderId="0" xfId="1268" applyFont="1" applyAlignment="1">
      <alignment horizontal="right" vertical="center"/>
    </xf>
    <xf numFmtId="41" fontId="137" fillId="0" borderId="0" xfId="1303" applyFont="1" applyAlignment="1">
      <alignment horizontal="center" vertical="center"/>
    </xf>
    <xf numFmtId="41" fontId="137" fillId="0" borderId="87" xfId="1303" applyFont="1" applyBorder="1" applyAlignment="1">
      <alignment horizontal="center" vertical="center"/>
    </xf>
    <xf numFmtId="41" fontId="137" fillId="0" borderId="15" xfId="1303" applyFont="1" applyBorder="1" applyAlignment="1">
      <alignment horizontal="center" vertical="center"/>
    </xf>
    <xf numFmtId="41" fontId="137" fillId="0" borderId="88" xfId="1303" applyFont="1" applyBorder="1" applyAlignment="1">
      <alignment horizontal="center" vertical="center"/>
    </xf>
    <xf numFmtId="41" fontId="137" fillId="0" borderId="2" xfId="1303" applyFont="1" applyBorder="1" applyAlignment="1">
      <alignment horizontal="left" vertical="center"/>
    </xf>
    <xf numFmtId="41" fontId="137" fillId="0" borderId="35" xfId="1303" applyFont="1" applyBorder="1" applyAlignment="1">
      <alignment horizontal="left" vertical="center"/>
    </xf>
    <xf numFmtId="41" fontId="137" fillId="0" borderId="90" xfId="1303" applyFont="1" applyBorder="1" applyAlignment="1">
      <alignment horizontal="left" vertical="center"/>
    </xf>
    <xf numFmtId="41" fontId="137" fillId="0" borderId="94" xfId="1303" applyFont="1" applyBorder="1" applyAlignment="1">
      <alignment horizontal="left" vertical="center"/>
    </xf>
    <xf numFmtId="41" fontId="137" fillId="0" borderId="93" xfId="1303" applyFont="1" applyBorder="1" applyAlignment="1">
      <alignment horizontal="left" vertical="center"/>
    </xf>
    <xf numFmtId="41" fontId="137" fillId="0" borderId="95" xfId="1303" applyFont="1" applyBorder="1" applyAlignment="1">
      <alignment horizontal="left" vertical="center"/>
    </xf>
    <xf numFmtId="41" fontId="137" fillId="0" borderId="2" xfId="1303" applyFont="1" applyBorder="1" applyAlignment="1">
      <alignment horizontal="center" vertical="center"/>
    </xf>
    <xf numFmtId="41" fontId="137" fillId="0" borderId="35" xfId="1303" applyFont="1" applyBorder="1" applyAlignment="1">
      <alignment horizontal="center" vertical="center"/>
    </xf>
    <xf numFmtId="41" fontId="137" fillId="0" borderId="90" xfId="1303" applyFont="1" applyBorder="1" applyAlignment="1">
      <alignment horizontal="center" vertical="center"/>
    </xf>
    <xf numFmtId="41" fontId="137" fillId="0" borderId="96" xfId="1303" applyFont="1" applyBorder="1" applyAlignment="1">
      <alignment horizontal="right" vertical="center"/>
    </xf>
    <xf numFmtId="41" fontId="137" fillId="0" borderId="43" xfId="1303" applyFont="1" applyBorder="1" applyAlignment="1">
      <alignment horizontal="right" vertical="center"/>
    </xf>
    <xf numFmtId="41" fontId="137" fillId="0" borderId="192" xfId="1303" applyFont="1" applyBorder="1" applyAlignment="1">
      <alignment horizontal="right" vertical="center"/>
    </xf>
    <xf numFmtId="0" fontId="137" fillId="0" borderId="105" xfId="1474" applyFont="1" applyBorder="1" applyAlignment="1">
      <alignment horizontal="center" vertical="center"/>
    </xf>
    <xf numFmtId="0" fontId="137" fillId="0" borderId="179" xfId="1474" applyFont="1" applyBorder="1" applyAlignment="1">
      <alignment horizontal="center" vertical="center"/>
    </xf>
    <xf numFmtId="0" fontId="137" fillId="0" borderId="191" xfId="1474" applyFont="1" applyBorder="1" applyAlignment="1">
      <alignment horizontal="center" vertical="center"/>
    </xf>
    <xf numFmtId="0" fontId="137" fillId="0" borderId="43" xfId="1474" applyFont="1" applyBorder="1" applyAlignment="1">
      <alignment horizontal="center" vertical="center"/>
    </xf>
    <xf numFmtId="0" fontId="137" fillId="0" borderId="110" xfId="1474" applyFont="1" applyBorder="1" applyAlignment="1">
      <alignment horizontal="center" vertical="center"/>
    </xf>
    <xf numFmtId="0" fontId="137" fillId="0" borderId="111" xfId="1474" applyFont="1" applyBorder="1" applyAlignment="1">
      <alignment horizontal="center" vertical="center"/>
    </xf>
    <xf numFmtId="0" fontId="137" fillId="0" borderId="96" xfId="1474" applyFont="1" applyBorder="1" applyAlignment="1">
      <alignment horizontal="center" vertical="center"/>
    </xf>
    <xf numFmtId="0" fontId="137" fillId="0" borderId="101" xfId="1474" applyFont="1" applyBorder="1" applyAlignment="1">
      <alignment horizontal="center" vertical="center"/>
    </xf>
    <xf numFmtId="0" fontId="137" fillId="0" borderId="109" xfId="1474" applyFont="1" applyBorder="1" applyAlignment="1">
      <alignment horizontal="center" vertical="center"/>
    </xf>
    <xf numFmtId="0" fontId="137" fillId="0" borderId="83" xfId="1474" applyFont="1" applyBorder="1" applyAlignment="1">
      <alignment horizontal="center" vertical="center"/>
    </xf>
    <xf numFmtId="0" fontId="137" fillId="0" borderId="119" xfId="1474" applyFont="1" applyBorder="1" applyAlignment="1">
      <alignment horizontal="center" vertical="center"/>
    </xf>
    <xf numFmtId="0" fontId="137" fillId="0" borderId="184" xfId="1474" applyFont="1" applyBorder="1" applyAlignment="1">
      <alignment horizontal="center" vertical="center"/>
    </xf>
    <xf numFmtId="0" fontId="137" fillId="0" borderId="107" xfId="1474" applyFont="1" applyBorder="1" applyAlignment="1">
      <alignment horizontal="center" vertical="center"/>
    </xf>
    <xf numFmtId="0" fontId="137" fillId="0" borderId="192" xfId="1474" applyFont="1" applyBorder="1" applyAlignment="1">
      <alignment horizontal="center" vertical="center"/>
    </xf>
    <xf numFmtId="0" fontId="137" fillId="0" borderId="87" xfId="1474" applyFont="1" applyBorder="1" applyAlignment="1">
      <alignment horizontal="center" vertical="center"/>
    </xf>
    <xf numFmtId="0" fontId="137" fillId="0" borderId="15" xfId="1474" applyFont="1" applyBorder="1" applyAlignment="1">
      <alignment horizontal="center" vertical="center"/>
    </xf>
    <xf numFmtId="0" fontId="137" fillId="0" borderId="23" xfId="1474" applyFont="1" applyBorder="1" applyAlignment="1">
      <alignment horizontal="center" vertical="center"/>
    </xf>
    <xf numFmtId="0" fontId="137" fillId="0" borderId="2" xfId="1474" applyFont="1" applyBorder="1" applyAlignment="1">
      <alignment horizontal="center" vertical="center"/>
    </xf>
    <xf numFmtId="0" fontId="137" fillId="0" borderId="35" xfId="1474" applyFont="1" applyBorder="1" applyAlignment="1">
      <alignment horizontal="center" vertical="center"/>
    </xf>
    <xf numFmtId="0" fontId="137" fillId="0" borderId="10" xfId="1474" applyFont="1" applyBorder="1" applyAlignment="1">
      <alignment horizontal="center" vertical="center"/>
    </xf>
    <xf numFmtId="0" fontId="137" fillId="0" borderId="94" xfId="1474" applyFont="1" applyBorder="1" applyAlignment="1">
      <alignment horizontal="center" vertical="center"/>
    </xf>
    <xf numFmtId="0" fontId="137" fillId="0" borderId="93" xfId="1474" applyFont="1" applyBorder="1" applyAlignment="1">
      <alignment horizontal="center" vertical="center"/>
    </xf>
    <xf numFmtId="0" fontId="137" fillId="0" borderId="92" xfId="1474" applyFont="1" applyBorder="1" applyAlignment="1">
      <alignment horizontal="center" vertical="center"/>
    </xf>
    <xf numFmtId="0" fontId="142" fillId="0" borderId="0" xfId="1474" applyFont="1" applyAlignment="1">
      <alignment horizontal="left" vertical="center"/>
    </xf>
    <xf numFmtId="0" fontId="137" fillId="0" borderId="186" xfId="1474" applyFont="1" applyBorder="1" applyAlignment="1">
      <alignment horizontal="center" vertical="center"/>
    </xf>
    <xf numFmtId="41" fontId="169" fillId="0" borderId="37" xfId="1303" applyFont="1" applyFill="1" applyBorder="1" applyAlignment="1">
      <alignment horizontal="center" vertical="center"/>
    </xf>
    <xf numFmtId="41" fontId="169" fillId="0" borderId="156" xfId="1303" applyFont="1" applyFill="1" applyBorder="1" applyAlignment="1">
      <alignment horizontal="center" vertical="center"/>
    </xf>
    <xf numFmtId="0" fontId="137" fillId="0" borderId="36" xfId="1466" applyFont="1" applyBorder="1" applyAlignment="1">
      <alignment horizontal="center" vertical="center" shrinkToFit="1"/>
    </xf>
    <xf numFmtId="0" fontId="138" fillId="0" borderId="153" xfId="1466" applyFont="1" applyBorder="1" applyAlignment="1">
      <alignment horizontal="center" vertical="center" shrinkToFit="1"/>
    </xf>
    <xf numFmtId="0" fontId="138" fillId="0" borderId="193" xfId="1466" applyFont="1" applyBorder="1" applyAlignment="1">
      <alignment horizontal="center" vertical="center" shrinkToFit="1"/>
    </xf>
    <xf numFmtId="0" fontId="138" fillId="0" borderId="152" xfId="1466" applyFont="1" applyBorder="1" applyAlignment="1">
      <alignment horizontal="center" vertical="center" shrinkToFit="1"/>
    </xf>
    <xf numFmtId="0" fontId="163" fillId="0" borderId="0" xfId="1466" applyFont="1" applyAlignment="1">
      <alignment horizontal="center" vertical="center"/>
    </xf>
    <xf numFmtId="0" fontId="130" fillId="0" borderId="3" xfId="1466" applyFont="1" applyBorder="1" applyAlignment="1">
      <alignment horizontal="center" vertical="center"/>
    </xf>
    <xf numFmtId="41" fontId="169" fillId="0" borderId="37" xfId="1303" applyFont="1" applyFill="1" applyBorder="1" applyAlignment="1">
      <alignment horizontal="center" vertical="center" wrapText="1"/>
    </xf>
    <xf numFmtId="0" fontId="125" fillId="0" borderId="0" xfId="1432" applyFont="1" applyAlignment="1">
      <alignment horizontal="center" vertical="center"/>
    </xf>
    <xf numFmtId="0" fontId="118" fillId="0" borderId="79" xfId="1432" applyFont="1" applyBorder="1" applyAlignment="1">
      <alignment horizontal="center" vertical="center"/>
    </xf>
    <xf numFmtId="0" fontId="118" fillId="0" borderId="80" xfId="1432" applyFont="1" applyBorder="1" applyAlignment="1">
      <alignment horizontal="center" vertical="center"/>
    </xf>
    <xf numFmtId="0" fontId="118" fillId="0" borderId="81" xfId="1432" applyFont="1" applyBorder="1" applyAlignment="1">
      <alignment horizontal="center" vertical="center"/>
    </xf>
    <xf numFmtId="0" fontId="118" fillId="0" borderId="154" xfId="1432" applyFont="1" applyBorder="1" applyAlignment="1">
      <alignment horizontal="center" vertical="center"/>
    </xf>
    <xf numFmtId="0" fontId="118" fillId="0" borderId="155" xfId="1432" applyFont="1" applyBorder="1" applyAlignment="1">
      <alignment horizontal="center" vertical="center"/>
    </xf>
    <xf numFmtId="0" fontId="118" fillId="0" borderId="16" xfId="1432" applyFont="1" applyBorder="1" applyAlignment="1">
      <alignment horizontal="center" vertical="center"/>
    </xf>
    <xf numFmtId="0" fontId="118" fillId="0" borderId="109" xfId="1432" applyFont="1" applyBorder="1" applyAlignment="1">
      <alignment horizontal="center" vertical="center"/>
    </xf>
    <xf numFmtId="0" fontId="130" fillId="0" borderId="2" xfId="1422" applyFont="1" applyBorder="1" applyAlignment="1">
      <alignment horizontal="center" vertical="center"/>
    </xf>
    <xf numFmtId="0" fontId="130" fillId="0" borderId="194" xfId="1422" applyFont="1" applyBorder="1" applyAlignment="1">
      <alignment horizontal="center" vertical="center"/>
    </xf>
    <xf numFmtId="0" fontId="130" fillId="0" borderId="32" xfId="1422" applyFont="1" applyBorder="1" applyAlignment="1">
      <alignment horizontal="center" vertical="center"/>
    </xf>
    <xf numFmtId="0" fontId="130" fillId="0" borderId="195" xfId="1422" applyFont="1" applyBorder="1" applyAlignment="1">
      <alignment horizontal="center" vertical="center"/>
    </xf>
    <xf numFmtId="0" fontId="130" fillId="0" borderId="96" xfId="1422" applyFont="1" applyBorder="1" applyAlignment="1">
      <alignment horizontal="center" vertical="center"/>
    </xf>
    <xf numFmtId="0" fontId="130" fillId="0" borderId="196" xfId="1422" applyFont="1" applyBorder="1" applyAlignment="1">
      <alignment horizontal="center" vertical="center"/>
    </xf>
    <xf numFmtId="0" fontId="130" fillId="0" borderId="197" xfId="1422" applyFont="1" applyBorder="1" applyAlignment="1">
      <alignment horizontal="center" vertical="center"/>
    </xf>
    <xf numFmtId="0" fontId="130" fillId="0" borderId="198" xfId="1422" applyFont="1" applyBorder="1" applyAlignment="1">
      <alignment horizontal="center" vertical="center"/>
    </xf>
    <xf numFmtId="0" fontId="130" fillId="0" borderId="4" xfId="1422" applyFont="1" applyBorder="1" applyAlignment="1">
      <alignment horizontal="center" vertical="center"/>
    </xf>
    <xf numFmtId="0" fontId="130" fillId="0" borderId="199" xfId="1422" applyFont="1" applyBorder="1" applyAlignment="1">
      <alignment horizontal="center" vertical="center"/>
    </xf>
    <xf numFmtId="0" fontId="130" fillId="0" borderId="153" xfId="1422" applyFont="1" applyBorder="1" applyAlignment="1">
      <alignment horizontal="center" vertical="center"/>
    </xf>
    <xf numFmtId="0" fontId="130" fillId="0" borderId="152" xfId="1422" applyFont="1" applyBorder="1" applyAlignment="1">
      <alignment horizontal="center" vertical="center"/>
    </xf>
    <xf numFmtId="0" fontId="142" fillId="0" borderId="0" xfId="1422" applyFont="1" applyAlignment="1">
      <alignment horizontal="center" vertical="center"/>
    </xf>
    <xf numFmtId="0" fontId="135" fillId="0" borderId="0" xfId="0" applyFont="1" applyAlignment="1">
      <alignment horizontal="center" vertical="center"/>
    </xf>
    <xf numFmtId="281" fontId="154" fillId="0" borderId="0" xfId="0" applyNumberFormat="1" applyFont="1" applyAlignment="1">
      <alignment horizontal="center" vertical="center"/>
    </xf>
    <xf numFmtId="281" fontId="137" fillId="0" borderId="0" xfId="0" applyNumberFormat="1" applyFont="1" applyAlignment="1">
      <alignment horizontal="center" vertical="center"/>
    </xf>
    <xf numFmtId="282" fontId="138" fillId="0" borderId="0" xfId="0" applyNumberFormat="1" applyFont="1" applyAlignment="1">
      <alignment horizontal="center" vertical="center"/>
    </xf>
    <xf numFmtId="0" fontId="154" fillId="0" borderId="202" xfId="0" applyFont="1" applyBorder="1" applyAlignment="1">
      <alignment horizontal="center" vertical="center"/>
    </xf>
    <xf numFmtId="0" fontId="154" fillId="0" borderId="203" xfId="0" applyFont="1" applyBorder="1" applyAlignment="1">
      <alignment horizontal="center" vertical="center"/>
    </xf>
    <xf numFmtId="0" fontId="154" fillId="0" borderId="204" xfId="0" applyFont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282" fontId="137" fillId="0" borderId="0" xfId="0" applyNumberFormat="1" applyFont="1" applyAlignment="1">
      <alignment horizontal="center" vertical="center"/>
    </xf>
    <xf numFmtId="10" fontId="137" fillId="0" borderId="0" xfId="0" applyNumberFormat="1" applyFont="1" applyAlignment="1">
      <alignment horizontal="center" vertical="center"/>
    </xf>
    <xf numFmtId="281" fontId="138" fillId="0" borderId="0" xfId="0" applyNumberFormat="1" applyFont="1" applyAlignment="1">
      <alignment horizontal="center" vertical="center"/>
    </xf>
    <xf numFmtId="230" fontId="138" fillId="0" borderId="0" xfId="0" applyNumberFormat="1" applyFont="1" applyAlignment="1">
      <alignment horizontal="center" vertical="center"/>
    </xf>
    <xf numFmtId="41" fontId="138" fillId="0" borderId="0" xfId="0" applyNumberFormat="1" applyFont="1" applyAlignment="1">
      <alignment horizontal="center" vertical="center"/>
    </xf>
    <xf numFmtId="281" fontId="138" fillId="36" borderId="0" xfId="0" applyNumberFormat="1" applyFont="1" applyFill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0" fillId="0" borderId="200" xfId="0" applyFont="1" applyBorder="1" applyAlignment="1">
      <alignment horizontal="center" vertical="center"/>
    </xf>
    <xf numFmtId="230" fontId="140" fillId="0" borderId="1" xfId="0" applyNumberFormat="1" applyFont="1" applyBorder="1" applyAlignment="1">
      <alignment horizontal="center" vertical="center"/>
    </xf>
    <xf numFmtId="0" fontId="141" fillId="0" borderId="2" xfId="0" applyFont="1" applyBorder="1" applyAlignment="1">
      <alignment horizontal="center" vertical="center" wrapText="1"/>
    </xf>
    <xf numFmtId="0" fontId="141" fillId="0" borderId="35" xfId="0" applyFont="1" applyBorder="1" applyAlignment="1">
      <alignment horizontal="center" vertical="center" wrapText="1"/>
    </xf>
    <xf numFmtId="0" fontId="141" fillId="0" borderId="10" xfId="0" applyFont="1" applyBorder="1" applyAlignment="1">
      <alignment horizontal="center" vertical="center" wrapText="1"/>
    </xf>
    <xf numFmtId="0" fontId="141" fillId="0" borderId="45" xfId="0" applyFont="1" applyBorder="1" applyAlignment="1">
      <alignment horizontal="center" vertical="center" wrapText="1"/>
    </xf>
    <xf numFmtId="0" fontId="141" fillId="0" borderId="201" xfId="0" applyFont="1" applyBorder="1" applyAlignment="1">
      <alignment horizontal="center" vertical="center" wrapText="1"/>
    </xf>
    <xf numFmtId="0" fontId="141" fillId="0" borderId="44" xfId="0" applyFont="1" applyBorder="1" applyAlignment="1">
      <alignment horizontal="center" vertical="center" wrapText="1"/>
    </xf>
    <xf numFmtId="230" fontId="130" fillId="0" borderId="109" xfId="0" applyNumberFormat="1" applyFont="1" applyBorder="1" applyAlignment="1">
      <alignment horizontal="center" vertical="center"/>
    </xf>
    <xf numFmtId="0" fontId="130" fillId="0" borderId="109" xfId="0" applyFont="1" applyBorder="1" applyAlignment="1">
      <alignment horizontal="center" vertical="center"/>
    </xf>
    <xf numFmtId="217" fontId="130" fillId="0" borderId="109" xfId="0" applyNumberFormat="1" applyFont="1" applyBorder="1" applyAlignment="1">
      <alignment horizontal="center" vertical="center"/>
    </xf>
    <xf numFmtId="0" fontId="127" fillId="0" borderId="109" xfId="0" applyFont="1" applyBorder="1" applyAlignment="1">
      <alignment horizontal="center" vertical="center"/>
    </xf>
    <xf numFmtId="0" fontId="163" fillId="0" borderId="0" xfId="1456" applyFont="1" applyAlignment="1">
      <alignment horizontal="center"/>
    </xf>
    <xf numFmtId="0" fontId="128" fillId="0" borderId="49" xfId="1456" applyFont="1" applyBorder="1" applyAlignment="1">
      <alignment horizontal="center" vertical="center"/>
    </xf>
    <xf numFmtId="0" fontId="128" fillId="0" borderId="217" xfId="1456" applyFont="1" applyBorder="1" applyAlignment="1">
      <alignment horizontal="center" vertical="center"/>
    </xf>
    <xf numFmtId="0" fontId="128" fillId="0" borderId="50" xfId="1456" applyFont="1" applyBorder="1" applyAlignment="1">
      <alignment horizontal="center" vertical="center"/>
    </xf>
    <xf numFmtId="0" fontId="128" fillId="36" borderId="209" xfId="1456" applyFont="1" applyFill="1" applyBorder="1" applyAlignment="1">
      <alignment horizontal="center" vertical="center"/>
    </xf>
    <xf numFmtId="0" fontId="128" fillId="36" borderId="220" xfId="1456" applyFont="1" applyFill="1" applyBorder="1" applyAlignment="1">
      <alignment horizontal="center" vertical="center"/>
    </xf>
    <xf numFmtId="41" fontId="128" fillId="36" borderId="209" xfId="1456" applyNumberFormat="1" applyFont="1" applyFill="1" applyBorder="1" applyAlignment="1">
      <alignment horizontal="center" vertical="center"/>
    </xf>
    <xf numFmtId="41" fontId="128" fillId="36" borderId="220" xfId="1456" applyNumberFormat="1" applyFont="1" applyFill="1" applyBorder="1" applyAlignment="1">
      <alignment horizontal="center" vertical="center"/>
    </xf>
    <xf numFmtId="0" fontId="128" fillId="0" borderId="59" xfId="1456" applyFont="1" applyBorder="1" applyAlignment="1">
      <alignment horizontal="center" vertical="center"/>
    </xf>
    <xf numFmtId="0" fontId="128" fillId="0" borderId="23" xfId="1456" applyFont="1" applyBorder="1" applyAlignment="1">
      <alignment horizontal="center" vertical="center"/>
    </xf>
    <xf numFmtId="41" fontId="128" fillId="0" borderId="59" xfId="1456" applyNumberFormat="1" applyFont="1" applyBorder="1" applyAlignment="1">
      <alignment horizontal="center" vertical="center"/>
    </xf>
    <xf numFmtId="41" fontId="128" fillId="0" borderId="23" xfId="1456" applyNumberFormat="1" applyFont="1" applyBorder="1" applyAlignment="1">
      <alignment horizontal="center" vertical="center"/>
    </xf>
    <xf numFmtId="0" fontId="128" fillId="36" borderId="59" xfId="1456" applyFont="1" applyFill="1" applyBorder="1" applyAlignment="1">
      <alignment horizontal="center" vertical="center"/>
    </xf>
    <xf numFmtId="0" fontId="128" fillId="36" borderId="23" xfId="1456" applyFont="1" applyFill="1" applyBorder="1" applyAlignment="1">
      <alignment horizontal="center" vertical="center"/>
    </xf>
    <xf numFmtId="41" fontId="128" fillId="36" borderId="59" xfId="1456" applyNumberFormat="1" applyFont="1" applyFill="1" applyBorder="1" applyAlignment="1">
      <alignment horizontal="center" vertical="center"/>
    </xf>
    <xf numFmtId="41" fontId="128" fillId="36" borderId="23" xfId="1456" applyNumberFormat="1" applyFont="1" applyFill="1" applyBorder="1" applyAlignment="1">
      <alignment horizontal="center" vertical="center"/>
    </xf>
    <xf numFmtId="0" fontId="130" fillId="36" borderId="57" xfId="1456" applyFont="1" applyFill="1" applyBorder="1" applyAlignment="1">
      <alignment horizontal="center" vertical="center" wrapText="1"/>
    </xf>
    <xf numFmtId="0" fontId="130" fillId="36" borderId="223" xfId="1456" applyFont="1" applyFill="1" applyBorder="1" applyAlignment="1">
      <alignment horizontal="center" vertical="center" wrapText="1"/>
    </xf>
    <xf numFmtId="0" fontId="128" fillId="0" borderId="67" xfId="1456" applyFont="1" applyBorder="1" applyAlignment="1">
      <alignment horizontal="center" vertical="center"/>
    </xf>
    <xf numFmtId="0" fontId="128" fillId="0" borderId="212" xfId="1456" applyFont="1" applyBorder="1" applyAlignment="1">
      <alignment horizontal="center" vertical="center"/>
    </xf>
    <xf numFmtId="0" fontId="128" fillId="0" borderId="10" xfId="1456" applyFont="1" applyBorder="1" applyAlignment="1">
      <alignment horizontal="center" vertical="center"/>
    </xf>
    <xf numFmtId="0" fontId="128" fillId="0" borderId="207" xfId="1456" applyFont="1" applyBorder="1" applyAlignment="1">
      <alignment horizontal="center" vertical="center"/>
    </xf>
    <xf numFmtId="0" fontId="128" fillId="0" borderId="44" xfId="1456" applyFont="1" applyBorder="1" applyAlignment="1">
      <alignment horizontal="center" vertical="center"/>
    </xf>
    <xf numFmtId="41" fontId="128" fillId="0" borderId="215" xfId="1456" applyNumberFormat="1" applyFont="1" applyBorder="1" applyAlignment="1">
      <alignment horizontal="center" vertical="center"/>
    </xf>
    <xf numFmtId="41" fontId="128" fillId="0" borderId="216" xfId="1456" applyNumberFormat="1" applyFont="1" applyBorder="1" applyAlignment="1">
      <alignment horizontal="center" vertical="center"/>
    </xf>
    <xf numFmtId="41" fontId="128" fillId="0" borderId="53" xfId="1456" applyNumberFormat="1" applyFont="1" applyBorder="1" applyAlignment="1">
      <alignment horizontal="center" vertical="center"/>
    </xf>
    <xf numFmtId="0" fontId="128" fillId="0" borderId="68" xfId="1456" applyFont="1" applyBorder="1" applyAlignment="1">
      <alignment horizontal="center" vertical="center"/>
    </xf>
    <xf numFmtId="0" fontId="128" fillId="0" borderId="35" xfId="1456" applyFont="1" applyBorder="1" applyAlignment="1">
      <alignment horizontal="center" vertical="center"/>
    </xf>
    <xf numFmtId="0" fontId="128" fillId="0" borderId="69" xfId="1456" applyFont="1" applyBorder="1" applyAlignment="1">
      <alignment horizontal="center" vertical="center"/>
    </xf>
    <xf numFmtId="41" fontId="128" fillId="0" borderId="212" xfId="1456" applyNumberFormat="1" applyFont="1" applyBorder="1" applyAlignment="1">
      <alignment horizontal="right" vertical="center"/>
    </xf>
    <xf numFmtId="41" fontId="128" fillId="0" borderId="69" xfId="1456" applyNumberFormat="1" applyFont="1" applyBorder="1" applyAlignment="1">
      <alignment horizontal="right" vertical="center"/>
    </xf>
    <xf numFmtId="0" fontId="128" fillId="0" borderId="221" xfId="1456" applyFont="1" applyBorder="1" applyAlignment="1">
      <alignment horizontal="center" vertical="center" wrapText="1"/>
    </xf>
    <xf numFmtId="0" fontId="128" fillId="0" borderId="222" xfId="1456" applyFont="1" applyBorder="1" applyAlignment="1">
      <alignment horizontal="center" vertical="center" wrapText="1"/>
    </xf>
    <xf numFmtId="0" fontId="128" fillId="0" borderId="213" xfId="1456" applyFont="1" applyBorder="1" applyAlignment="1">
      <alignment horizontal="center" vertical="center"/>
    </xf>
    <xf numFmtId="0" fontId="128" fillId="0" borderId="42" xfId="1456" applyFont="1" applyBorder="1" applyAlignment="1">
      <alignment horizontal="center" vertical="center"/>
    </xf>
    <xf numFmtId="0" fontId="128" fillId="0" borderId="70" xfId="1456" applyFont="1" applyBorder="1" applyAlignment="1">
      <alignment horizontal="center" vertical="center"/>
    </xf>
    <xf numFmtId="0" fontId="128" fillId="0" borderId="51" xfId="1456" applyFont="1" applyBorder="1" applyAlignment="1">
      <alignment horizontal="center" vertical="center"/>
    </xf>
    <xf numFmtId="0" fontId="128" fillId="0" borderId="0" xfId="1456" applyFont="1" applyBorder="1" applyAlignment="1">
      <alignment horizontal="center" vertical="center"/>
    </xf>
    <xf numFmtId="0" fontId="128" fillId="0" borderId="214" xfId="1456" applyFont="1" applyBorder="1" applyAlignment="1">
      <alignment horizontal="center" vertical="center"/>
    </xf>
    <xf numFmtId="0" fontId="128" fillId="0" borderId="201" xfId="1456" applyFont="1" applyBorder="1" applyAlignment="1">
      <alignment horizontal="center" vertical="center"/>
    </xf>
    <xf numFmtId="0" fontId="128" fillId="0" borderId="208" xfId="1456" applyFont="1" applyBorder="1" applyAlignment="1">
      <alignment horizontal="center" vertical="center"/>
    </xf>
    <xf numFmtId="0" fontId="128" fillId="0" borderId="62" xfId="1456" applyFont="1" applyBorder="1" applyAlignment="1">
      <alignment horizontal="center" vertical="center"/>
    </xf>
    <xf numFmtId="0" fontId="128" fillId="0" borderId="210" xfId="1456" applyFont="1" applyBorder="1" applyAlignment="1">
      <alignment horizontal="center" vertical="center"/>
    </xf>
    <xf numFmtId="0" fontId="153" fillId="0" borderId="51" xfId="1456" applyFont="1" applyFill="1" applyBorder="1" applyAlignment="1">
      <alignment horizontal="center" vertical="center"/>
    </xf>
    <xf numFmtId="0" fontId="153" fillId="0" borderId="0" xfId="1456" applyFont="1" applyFill="1" applyBorder="1" applyAlignment="1">
      <alignment horizontal="center" vertical="center"/>
    </xf>
    <xf numFmtId="41" fontId="128" fillId="0" borderId="215" xfId="1456" applyNumberFormat="1" applyFont="1" applyFill="1" applyBorder="1" applyAlignment="1">
      <alignment horizontal="center" vertical="center"/>
    </xf>
    <xf numFmtId="41" fontId="128" fillId="0" borderId="216" xfId="1456" applyNumberFormat="1" applyFont="1" applyFill="1" applyBorder="1" applyAlignment="1">
      <alignment horizontal="center" vertical="center"/>
    </xf>
    <xf numFmtId="203" fontId="153" fillId="0" borderId="51" xfId="1456" applyNumberFormat="1" applyFont="1" applyFill="1" applyBorder="1" applyAlignment="1">
      <alignment horizontal="center" vertical="center"/>
    </xf>
    <xf numFmtId="203" fontId="153" fillId="0" borderId="0" xfId="1456" applyNumberFormat="1" applyFont="1" applyFill="1" applyBorder="1" applyAlignment="1">
      <alignment horizontal="center" vertical="center"/>
    </xf>
    <xf numFmtId="41" fontId="128" fillId="0" borderId="59" xfId="1456" applyNumberFormat="1" applyFont="1" applyBorder="1" applyAlignment="1">
      <alignment horizontal="right" vertical="center"/>
    </xf>
    <xf numFmtId="41" fontId="128" fillId="0" borderId="71" xfId="1456" applyNumberFormat="1" applyFont="1" applyBorder="1" applyAlignment="1">
      <alignment horizontal="right" vertical="center"/>
    </xf>
    <xf numFmtId="41" fontId="128" fillId="0" borderId="49" xfId="1456" applyNumberFormat="1" applyFont="1" applyFill="1" applyBorder="1" applyAlignment="1">
      <alignment horizontal="center" vertical="center"/>
    </xf>
    <xf numFmtId="41" fontId="128" fillId="0" borderId="217" xfId="1456" applyNumberFormat="1" applyFont="1" applyFill="1" applyBorder="1" applyAlignment="1">
      <alignment horizontal="center" vertical="center"/>
    </xf>
    <xf numFmtId="0" fontId="128" fillId="0" borderId="218" xfId="1456" applyFont="1" applyBorder="1" applyAlignment="1">
      <alignment horizontal="center" vertical="center" wrapText="1" shrinkToFit="1"/>
    </xf>
    <xf numFmtId="0" fontId="128" fillId="0" borderId="219" xfId="1456" applyFont="1" applyBorder="1" applyAlignment="1">
      <alignment horizontal="center" vertical="center" wrapText="1" shrinkToFit="1"/>
    </xf>
    <xf numFmtId="41" fontId="128" fillId="0" borderId="53" xfId="1456" applyNumberFormat="1" applyFont="1" applyBorder="1" applyAlignment="1">
      <alignment horizontal="right" vertical="center"/>
    </xf>
    <xf numFmtId="41" fontId="128" fillId="0" borderId="68" xfId="1456" applyNumberFormat="1" applyFont="1" applyBorder="1" applyAlignment="1">
      <alignment horizontal="right" vertical="center"/>
    </xf>
    <xf numFmtId="41" fontId="128" fillId="0" borderId="209" xfId="1456" applyNumberFormat="1" applyFont="1" applyFill="1" applyBorder="1" applyAlignment="1">
      <alignment horizontal="center" vertical="center"/>
    </xf>
    <xf numFmtId="41" fontId="128" fillId="0" borderId="220" xfId="1456" applyNumberFormat="1" applyFont="1" applyFill="1" applyBorder="1" applyAlignment="1">
      <alignment horizontal="center" vertical="center"/>
    </xf>
    <xf numFmtId="41" fontId="128" fillId="0" borderId="49" xfId="1456" applyNumberFormat="1" applyFont="1" applyBorder="1" applyAlignment="1">
      <alignment horizontal="right" vertical="center"/>
    </xf>
    <xf numFmtId="41" fontId="128" fillId="0" borderId="50" xfId="1456" applyNumberFormat="1" applyFont="1" applyBorder="1" applyAlignment="1">
      <alignment horizontal="right" vertical="center"/>
    </xf>
    <xf numFmtId="0" fontId="128" fillId="0" borderId="209" xfId="1456" applyFont="1" applyBorder="1" applyAlignment="1">
      <alignment horizontal="center" vertical="center"/>
    </xf>
    <xf numFmtId="41" fontId="128" fillId="0" borderId="209" xfId="1456" applyNumberFormat="1" applyFont="1" applyBorder="1" applyAlignment="1">
      <alignment horizontal="right" vertical="center"/>
    </xf>
    <xf numFmtId="41" fontId="128" fillId="0" borderId="210" xfId="1456" applyNumberFormat="1" applyFont="1" applyBorder="1" applyAlignment="1">
      <alignment horizontal="right" vertical="center"/>
    </xf>
    <xf numFmtId="0" fontId="128" fillId="0" borderId="206" xfId="1456" applyFont="1" applyBorder="1" applyAlignment="1">
      <alignment horizontal="center" vertical="center"/>
    </xf>
    <xf numFmtId="0" fontId="128" fillId="0" borderId="93" xfId="1456" applyFont="1" applyBorder="1" applyAlignment="1">
      <alignment horizontal="center" vertical="center"/>
    </xf>
    <xf numFmtId="0" fontId="128" fillId="0" borderId="74" xfId="1456" applyFont="1" applyBorder="1" applyAlignment="1">
      <alignment horizontal="center" vertical="center"/>
    </xf>
    <xf numFmtId="41" fontId="128" fillId="0" borderId="211" xfId="1456" applyNumberFormat="1" applyFont="1" applyBorder="1" applyAlignment="1">
      <alignment horizontal="right" vertical="center"/>
    </xf>
    <xf numFmtId="41" fontId="128" fillId="0" borderId="72" xfId="1456" applyNumberFormat="1" applyFont="1" applyBorder="1" applyAlignment="1">
      <alignment horizontal="right" vertical="center"/>
    </xf>
    <xf numFmtId="0" fontId="128" fillId="0" borderId="53" xfId="1456" applyFont="1" applyBorder="1" applyAlignment="1">
      <alignment horizontal="left" vertical="center"/>
    </xf>
    <xf numFmtId="0" fontId="128" fillId="0" borderId="43" xfId="1456" applyFont="1" applyBorder="1" applyAlignment="1">
      <alignment horizontal="left" vertical="center"/>
    </xf>
    <xf numFmtId="0" fontId="128" fillId="0" borderId="68" xfId="1456" applyFont="1" applyBorder="1" applyAlignment="1">
      <alignment horizontal="left" vertical="center"/>
    </xf>
    <xf numFmtId="0" fontId="128" fillId="0" borderId="15" xfId="1456" applyFont="1" applyBorder="1" applyAlignment="1">
      <alignment horizontal="center" vertical="center"/>
    </xf>
    <xf numFmtId="0" fontId="128" fillId="0" borderId="71" xfId="1456" applyFont="1" applyBorder="1" applyAlignment="1">
      <alignment horizontal="center" vertical="center"/>
    </xf>
    <xf numFmtId="0" fontId="128" fillId="0" borderId="212" xfId="1456" applyFont="1" applyBorder="1" applyAlignment="1">
      <alignment horizontal="left" vertical="center"/>
    </xf>
    <xf numFmtId="0" fontId="128" fillId="0" borderId="35" xfId="1456" applyFont="1" applyBorder="1" applyAlignment="1">
      <alignment horizontal="left" vertical="center"/>
    </xf>
    <xf numFmtId="0" fontId="128" fillId="0" borderId="69" xfId="1456" applyFont="1" applyBorder="1" applyAlignment="1">
      <alignment horizontal="left" vertical="center"/>
    </xf>
    <xf numFmtId="0" fontId="128" fillId="0" borderId="213" xfId="1456" applyFont="1" applyBorder="1" applyAlignment="1">
      <alignment horizontal="left" vertical="center"/>
    </xf>
    <xf numFmtId="0" fontId="128" fillId="0" borderId="42" xfId="1456" applyFont="1" applyBorder="1" applyAlignment="1">
      <alignment horizontal="left" vertical="center"/>
    </xf>
    <xf numFmtId="0" fontId="128" fillId="0" borderId="70" xfId="1456" applyFont="1" applyBorder="1" applyAlignment="1">
      <alignment horizontal="left" vertical="center"/>
    </xf>
    <xf numFmtId="0" fontId="128" fillId="0" borderId="51" xfId="1456" applyFont="1" applyBorder="1" applyAlignment="1">
      <alignment horizontal="left" vertical="center"/>
    </xf>
    <xf numFmtId="0" fontId="128" fillId="0" borderId="0" xfId="1456" applyFont="1" applyBorder="1" applyAlignment="1">
      <alignment horizontal="left" vertical="center"/>
    </xf>
    <xf numFmtId="0" fontId="128" fillId="0" borderId="214" xfId="1456" applyFont="1" applyBorder="1" applyAlignment="1">
      <alignment horizontal="left" vertical="center"/>
    </xf>
    <xf numFmtId="0" fontId="128" fillId="0" borderId="211" xfId="1456" applyFont="1" applyBorder="1" applyAlignment="1">
      <alignment horizontal="left" vertical="center"/>
    </xf>
    <xf numFmtId="0" fontId="128" fillId="0" borderId="25" xfId="1456" applyFont="1" applyBorder="1" applyAlignment="1">
      <alignment horizontal="left" vertical="center"/>
    </xf>
    <xf numFmtId="0" fontId="128" fillId="0" borderId="72" xfId="1456" applyFont="1" applyBorder="1" applyAlignment="1">
      <alignment horizontal="left" vertical="center"/>
    </xf>
    <xf numFmtId="0" fontId="128" fillId="30" borderId="53" xfId="1456" applyFont="1" applyFill="1" applyBorder="1" applyAlignment="1">
      <alignment horizontal="center" vertical="center"/>
    </xf>
    <xf numFmtId="0" fontId="128" fillId="30" borderId="43" xfId="1456" applyFont="1" applyFill="1" applyBorder="1" applyAlignment="1">
      <alignment horizontal="center" vertical="center"/>
    </xf>
    <xf numFmtId="0" fontId="128" fillId="30" borderId="68" xfId="1456" applyFont="1" applyFill="1" applyBorder="1" applyAlignment="1">
      <alignment horizontal="center" vertical="center"/>
    </xf>
    <xf numFmtId="41" fontId="128" fillId="30" borderId="205" xfId="1456" applyNumberFormat="1" applyFont="1" applyFill="1" applyBorder="1" applyAlignment="1">
      <alignment horizontal="right" vertical="center"/>
    </xf>
    <xf numFmtId="41" fontId="128" fillId="30" borderId="73" xfId="1456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left" vertical="center" wrapText="1"/>
    </xf>
    <xf numFmtId="0" fontId="128" fillId="0" borderId="0" xfId="0" applyFont="1" applyAlignment="1">
      <alignment horizontal="left" vertical="center"/>
    </xf>
    <xf numFmtId="0" fontId="128" fillId="30" borderId="59" xfId="1456" applyFont="1" applyFill="1" applyBorder="1" applyAlignment="1">
      <alignment horizontal="center" vertical="center"/>
    </xf>
    <xf numFmtId="0" fontId="128" fillId="30" borderId="15" xfId="1456" applyFont="1" applyFill="1" applyBorder="1" applyAlignment="1">
      <alignment horizontal="center" vertical="center"/>
    </xf>
    <xf numFmtId="0" fontId="128" fillId="30" borderId="71" xfId="1456" applyFont="1" applyFill="1" applyBorder="1" applyAlignment="1">
      <alignment horizontal="center" vertical="center"/>
    </xf>
    <xf numFmtId="41" fontId="128" fillId="30" borderId="59" xfId="1456" applyNumberFormat="1" applyFont="1" applyFill="1" applyBorder="1" applyAlignment="1">
      <alignment horizontal="right" vertical="center"/>
    </xf>
    <xf numFmtId="41" fontId="128" fillId="30" borderId="71" xfId="1456" applyNumberFormat="1" applyFont="1" applyFill="1" applyBorder="1" applyAlignment="1">
      <alignment horizontal="right" vertical="center"/>
    </xf>
    <xf numFmtId="0" fontId="134" fillId="30" borderId="206" xfId="1456" applyFont="1" applyFill="1" applyBorder="1" applyAlignment="1">
      <alignment horizontal="center" vertical="center"/>
    </xf>
    <xf numFmtId="0" fontId="134" fillId="30" borderId="93" xfId="1456" applyFont="1" applyFill="1" applyBorder="1" applyAlignment="1">
      <alignment horizontal="center" vertical="center"/>
    </xf>
    <xf numFmtId="0" fontId="134" fillId="30" borderId="74" xfId="1456" applyFont="1" applyFill="1" applyBorder="1" applyAlignment="1">
      <alignment horizontal="center" vertical="center"/>
    </xf>
    <xf numFmtId="41" fontId="134" fillId="30" borderId="206" xfId="1456" applyNumberFormat="1" applyFont="1" applyFill="1" applyBorder="1" applyAlignment="1">
      <alignment horizontal="right" vertical="center"/>
    </xf>
    <xf numFmtId="41" fontId="134" fillId="30" borderId="74" xfId="1456" applyNumberFormat="1" applyFont="1" applyFill="1" applyBorder="1" applyAlignment="1">
      <alignment horizontal="right" vertical="center"/>
    </xf>
    <xf numFmtId="0" fontId="128" fillId="0" borderId="207" xfId="1456" applyFont="1" applyBorder="1" applyAlignment="1">
      <alignment vertical="center"/>
    </xf>
    <xf numFmtId="0" fontId="128" fillId="0" borderId="201" xfId="1456" applyFont="1" applyBorder="1" applyAlignment="1">
      <alignment vertical="center"/>
    </xf>
    <xf numFmtId="0" fontId="128" fillId="0" borderId="208" xfId="1456" applyFont="1" applyBorder="1" applyAlignment="1">
      <alignment vertical="center"/>
    </xf>
    <xf numFmtId="190" fontId="127" fillId="30" borderId="94" xfId="1431" applyNumberFormat="1" applyFont="1" applyFill="1" applyBorder="1" applyAlignment="1">
      <alignment horizontal="center" vertical="center"/>
    </xf>
    <xf numFmtId="190" fontId="127" fillId="30" borderId="95" xfId="1431" applyNumberFormat="1" applyFont="1" applyFill="1" applyBorder="1" applyAlignment="1">
      <alignment horizontal="center" vertical="center"/>
    </xf>
    <xf numFmtId="230" fontId="127" fillId="0" borderId="91" xfId="1431" applyNumberFormat="1" applyFont="1" applyFill="1" applyBorder="1" applyAlignment="1">
      <alignment horizontal="center" vertical="center" wrapText="1"/>
    </xf>
    <xf numFmtId="230" fontId="127" fillId="0" borderId="93" xfId="1431" applyNumberFormat="1" applyFont="1" applyFill="1" applyBorder="1" applyAlignment="1">
      <alignment horizontal="center" vertical="center" wrapText="1"/>
    </xf>
    <xf numFmtId="230" fontId="127" fillId="0" borderId="95" xfId="1431" applyNumberFormat="1" applyFont="1" applyFill="1" applyBorder="1" applyAlignment="1">
      <alignment horizontal="center" vertical="center" wrapText="1"/>
    </xf>
    <xf numFmtId="0" fontId="170" fillId="0" borderId="0" xfId="1431" applyFont="1" applyAlignment="1">
      <alignment horizontal="center"/>
    </xf>
    <xf numFmtId="0" fontId="142" fillId="0" borderId="25" xfId="1431" applyFont="1" applyBorder="1" applyAlignment="1">
      <alignment horizontal="center" vertical="center"/>
    </xf>
    <xf numFmtId="0" fontId="161" fillId="0" borderId="25" xfId="1431" applyFont="1" applyBorder="1" applyAlignment="1">
      <alignment horizontal="center"/>
    </xf>
    <xf numFmtId="0" fontId="129" fillId="30" borderId="46" xfId="1431" applyFont="1" applyFill="1" applyBorder="1" applyAlignment="1">
      <alignment horizontal="center" vertical="center" wrapText="1"/>
    </xf>
    <xf numFmtId="0" fontId="129" fillId="30" borderId="228" xfId="1431" applyFont="1" applyFill="1" applyBorder="1" applyAlignment="1">
      <alignment horizontal="center" vertical="center" wrapText="1"/>
    </xf>
    <xf numFmtId="0" fontId="129" fillId="0" borderId="172" xfId="1431" applyFont="1" applyBorder="1" applyAlignment="1">
      <alignment horizontal="center" vertical="center" wrapText="1"/>
    </xf>
    <xf numFmtId="0" fontId="129" fillId="0" borderId="239" xfId="1431" applyFont="1" applyBorder="1" applyAlignment="1">
      <alignment horizontal="center" vertical="center" wrapText="1"/>
    </xf>
    <xf numFmtId="0" fontId="129" fillId="0" borderId="240" xfId="1431" applyFont="1" applyBorder="1" applyAlignment="1">
      <alignment horizontal="center" vertical="center" wrapText="1"/>
    </xf>
    <xf numFmtId="190" fontId="127" fillId="30" borderId="83" xfId="1431" applyNumberFormat="1" applyFont="1" applyFill="1" applyBorder="1" applyAlignment="1">
      <alignment horizontal="center" vertical="center"/>
    </xf>
    <xf numFmtId="190" fontId="127" fillId="30" borderId="85" xfId="1431" applyNumberFormat="1" applyFont="1" applyFill="1" applyBorder="1" applyAlignment="1">
      <alignment horizontal="center" vertical="center"/>
    </xf>
    <xf numFmtId="190" fontId="127" fillId="30" borderId="87" xfId="1431" applyNumberFormat="1" applyFont="1" applyFill="1" applyBorder="1" applyAlignment="1">
      <alignment horizontal="center" vertical="center"/>
    </xf>
    <xf numFmtId="190" fontId="127" fillId="30" borderId="88" xfId="1431" applyNumberFormat="1" applyFont="1" applyFill="1" applyBorder="1" applyAlignment="1">
      <alignment horizontal="center" vertical="center"/>
    </xf>
    <xf numFmtId="0" fontId="129" fillId="0" borderId="186" xfId="1431" applyFont="1" applyBorder="1" applyAlignment="1">
      <alignment horizontal="center" vertical="center" wrapText="1"/>
    </xf>
    <xf numFmtId="0" fontId="129" fillId="0" borderId="119" xfId="1431" applyFont="1" applyBorder="1" applyAlignment="1">
      <alignment horizontal="center" vertical="center" wrapText="1"/>
    </xf>
    <xf numFmtId="0" fontId="129" fillId="0" borderId="85" xfId="1431" applyFont="1" applyBorder="1" applyAlignment="1">
      <alignment horizontal="center" vertical="center" wrapText="1"/>
    </xf>
    <xf numFmtId="0" fontId="129" fillId="30" borderId="106" xfId="1431" applyFont="1" applyFill="1" applyBorder="1" applyAlignment="1">
      <alignment horizontal="center" vertical="center" wrapText="1" shrinkToFit="1"/>
    </xf>
    <xf numFmtId="0" fontId="129" fillId="30" borderId="106" xfId="1431" applyFont="1" applyFill="1" applyBorder="1" applyAlignment="1">
      <alignment horizontal="center" vertical="center" shrinkToFit="1"/>
    </xf>
    <xf numFmtId="0" fontId="129" fillId="30" borderId="107" xfId="1431" applyFont="1" applyFill="1" applyBorder="1" applyAlignment="1">
      <alignment horizontal="center" vertical="center" shrinkToFit="1"/>
    </xf>
    <xf numFmtId="0" fontId="153" fillId="0" borderId="75" xfId="1431" applyFont="1" applyFill="1" applyBorder="1" applyAlignment="1">
      <alignment horizontal="center"/>
    </xf>
    <xf numFmtId="0" fontId="153" fillId="0" borderId="0" xfId="1431" applyFont="1" applyFill="1" applyBorder="1" applyAlignment="1">
      <alignment horizontal="center"/>
    </xf>
    <xf numFmtId="0" fontId="129" fillId="0" borderId="77" xfId="1431" applyFont="1" applyBorder="1" applyAlignment="1">
      <alignment horizontal="center" vertical="center"/>
    </xf>
    <xf numFmtId="0" fontId="129" fillId="0" borderId="180" xfId="1431" applyFont="1" applyBorder="1" applyAlignment="1">
      <alignment horizontal="center" vertical="center"/>
    </xf>
    <xf numFmtId="0" fontId="129" fillId="0" borderId="46" xfId="1431" applyFont="1" applyBorder="1" applyAlignment="1">
      <alignment horizontal="center" vertical="center"/>
    </xf>
    <xf numFmtId="0" fontId="129" fillId="0" borderId="14" xfId="1431" applyFont="1" applyBorder="1" applyAlignment="1">
      <alignment horizontal="center" vertical="center"/>
    </xf>
    <xf numFmtId="41" fontId="129" fillId="36" borderId="236" xfId="1303" applyFont="1" applyFill="1" applyBorder="1" applyAlignment="1">
      <alignment horizontal="center" vertical="center"/>
    </xf>
    <xf numFmtId="41" fontId="129" fillId="36" borderId="14" xfId="1303" applyFont="1" applyFill="1" applyBorder="1" applyAlignment="1">
      <alignment horizontal="center" vertical="center"/>
    </xf>
    <xf numFmtId="41" fontId="129" fillId="36" borderId="228" xfId="1303" applyFont="1" applyFill="1" applyBorder="1" applyAlignment="1">
      <alignment horizontal="center" vertical="center"/>
    </xf>
    <xf numFmtId="0" fontId="129" fillId="30" borderId="111" xfId="1431" applyFont="1" applyFill="1" applyBorder="1" applyAlignment="1">
      <alignment horizontal="center" vertical="center" wrapText="1"/>
    </xf>
    <xf numFmtId="0" fontId="129" fillId="30" borderId="179" xfId="1431" applyFont="1" applyFill="1" applyBorder="1" applyAlignment="1">
      <alignment horizontal="center" vertical="center" wrapText="1"/>
    </xf>
    <xf numFmtId="0" fontId="129" fillId="30" borderId="32" xfId="1431" applyFont="1" applyFill="1" applyBorder="1" applyAlignment="1">
      <alignment horizontal="center" vertical="center" wrapText="1"/>
    </xf>
    <xf numFmtId="0" fontId="129" fillId="30" borderId="138" xfId="1431" applyFont="1" applyFill="1" applyBorder="1" applyAlignment="1">
      <alignment horizontal="center" vertical="center" wrapText="1"/>
    </xf>
    <xf numFmtId="0" fontId="129" fillId="30" borderId="101" xfId="1431" applyFont="1" applyFill="1" applyBorder="1" applyAlignment="1">
      <alignment horizontal="center" vertical="center" wrapText="1" shrinkToFit="1"/>
    </xf>
    <xf numFmtId="0" fontId="129" fillId="30" borderId="244" xfId="1431" applyFont="1" applyFill="1" applyBorder="1" applyAlignment="1">
      <alignment horizontal="center" vertical="center" shrinkToFit="1"/>
    </xf>
    <xf numFmtId="186" fontId="129" fillId="0" borderId="186" xfId="1303" applyNumberFormat="1" applyFont="1" applyFill="1" applyBorder="1" applyAlignment="1">
      <alignment horizontal="right" vertical="center" shrinkToFit="1"/>
    </xf>
    <xf numFmtId="186" fontId="129" fillId="0" borderId="119" xfId="1303" applyNumberFormat="1" applyFont="1" applyFill="1" applyBorder="1" applyAlignment="1">
      <alignment horizontal="right" vertical="center" shrinkToFit="1"/>
    </xf>
    <xf numFmtId="186" fontId="129" fillId="0" borderId="85" xfId="1303" applyNumberFormat="1" applyFont="1" applyFill="1" applyBorder="1" applyAlignment="1">
      <alignment horizontal="right" vertical="center" shrinkToFit="1"/>
    </xf>
    <xf numFmtId="186" fontId="129" fillId="0" borderId="86" xfId="1303" applyNumberFormat="1" applyFont="1" applyFill="1" applyBorder="1" applyAlignment="1">
      <alignment horizontal="center" vertical="center"/>
    </xf>
    <xf numFmtId="186" fontId="129" fillId="0" borderId="15" xfId="1303" applyNumberFormat="1" applyFont="1" applyFill="1" applyBorder="1" applyAlignment="1">
      <alignment horizontal="center" vertical="center"/>
    </xf>
    <xf numFmtId="186" fontId="129" fillId="0" borderId="88" xfId="1303" applyNumberFormat="1" applyFont="1" applyFill="1" applyBorder="1" applyAlignment="1">
      <alignment horizontal="center" vertical="center"/>
    </xf>
    <xf numFmtId="186" fontId="129" fillId="0" borderId="86" xfId="1303" applyNumberFormat="1" applyFont="1" applyFill="1" applyBorder="1" applyAlignment="1">
      <alignment horizontal="right" vertical="center" shrinkToFit="1"/>
    </xf>
    <xf numFmtId="186" fontId="129" fillId="0" borderId="15" xfId="1303" applyNumberFormat="1" applyFont="1" applyFill="1" applyBorder="1" applyAlignment="1">
      <alignment horizontal="right" vertical="center" shrinkToFit="1"/>
    </xf>
    <xf numFmtId="186" fontId="129" fillId="0" borderId="88" xfId="1303" applyNumberFormat="1" applyFont="1" applyFill="1" applyBorder="1" applyAlignment="1">
      <alignment horizontal="right" vertical="center" shrinkToFit="1"/>
    </xf>
    <xf numFmtId="186" fontId="129" fillId="0" borderId="186" xfId="1303" applyNumberFormat="1" applyFont="1" applyFill="1" applyBorder="1" applyAlignment="1">
      <alignment horizontal="center" vertical="center"/>
    </xf>
    <xf numFmtId="186" fontId="129" fillId="0" borderId="119" xfId="1303" applyNumberFormat="1" applyFont="1" applyFill="1" applyBorder="1" applyAlignment="1">
      <alignment horizontal="center" vertical="center"/>
    </xf>
    <xf numFmtId="186" fontId="129" fillId="0" borderId="85" xfId="1303" applyNumberFormat="1" applyFont="1" applyFill="1" applyBorder="1" applyAlignment="1">
      <alignment horizontal="center" vertical="center"/>
    </xf>
    <xf numFmtId="0" fontId="129" fillId="0" borderId="100" xfId="1431" applyFont="1" applyBorder="1" applyAlignment="1">
      <alignment horizontal="center" vertical="center" textRotation="255"/>
    </xf>
    <xf numFmtId="0" fontId="129" fillId="0" borderId="241" xfId="1431" applyFont="1" applyBorder="1" applyAlignment="1">
      <alignment horizontal="center" vertical="center" textRotation="255"/>
    </xf>
    <xf numFmtId="0" fontId="129" fillId="0" borderId="242" xfId="1431" applyFont="1" applyBorder="1" applyAlignment="1">
      <alignment horizontal="left" vertical="center" wrapText="1"/>
    </xf>
    <xf numFmtId="0" fontId="129" fillId="0" borderId="243" xfId="1431" applyFont="1" applyBorder="1" applyAlignment="1">
      <alignment horizontal="left" vertical="center" wrapText="1"/>
    </xf>
    <xf numFmtId="0" fontId="129" fillId="30" borderId="179" xfId="1431" applyFont="1" applyFill="1" applyBorder="1" applyAlignment="1">
      <alignment horizontal="center" vertical="center" wrapText="1" shrinkToFit="1"/>
    </xf>
    <xf numFmtId="0" fontId="129" fillId="30" borderId="44" xfId="1431" applyFont="1" applyFill="1" applyBorder="1" applyAlignment="1">
      <alignment horizontal="center" vertical="center" wrapText="1" shrinkToFit="1"/>
    </xf>
    <xf numFmtId="0" fontId="129" fillId="30" borderId="244" xfId="1431" applyFont="1" applyFill="1" applyBorder="1" applyAlignment="1">
      <alignment horizontal="center" vertical="center" wrapText="1" shrinkToFit="1"/>
    </xf>
    <xf numFmtId="186" fontId="129" fillId="0" borderId="91" xfId="1303" applyNumberFormat="1" applyFont="1" applyFill="1" applyBorder="1" applyAlignment="1">
      <alignment horizontal="center" vertical="center"/>
    </xf>
    <xf numFmtId="186" fontId="129" fillId="0" borderId="93" xfId="1303" applyNumberFormat="1" applyFont="1" applyFill="1" applyBorder="1" applyAlignment="1">
      <alignment horizontal="center" vertical="center"/>
    </xf>
    <xf numFmtId="186" fontId="129" fillId="0" borderId="95" xfId="1303" applyNumberFormat="1" applyFont="1" applyFill="1" applyBorder="1" applyAlignment="1">
      <alignment horizontal="center" vertical="center"/>
    </xf>
    <xf numFmtId="186" fontId="129" fillId="0" borderId="91" xfId="1303" applyNumberFormat="1" applyFont="1" applyFill="1" applyBorder="1" applyAlignment="1">
      <alignment horizontal="right" vertical="center" shrinkToFit="1"/>
    </xf>
    <xf numFmtId="186" fontId="129" fillId="0" borderId="93" xfId="1303" applyNumberFormat="1" applyFont="1" applyFill="1" applyBorder="1" applyAlignment="1">
      <alignment horizontal="right" vertical="center" shrinkToFit="1"/>
    </xf>
    <xf numFmtId="186" fontId="129" fillId="0" borderId="95" xfId="1303" applyNumberFormat="1" applyFont="1" applyFill="1" applyBorder="1" applyAlignment="1">
      <alignment horizontal="right" vertical="center" shrinkToFit="1"/>
    </xf>
    <xf numFmtId="0" fontId="137" fillId="0" borderId="106" xfId="1431" applyFont="1" applyBorder="1" applyAlignment="1">
      <alignment horizontal="left" vertical="center"/>
    </xf>
    <xf numFmtId="0" fontId="137" fillId="0" borderId="0" xfId="1431" applyFont="1" applyBorder="1" applyAlignment="1">
      <alignment horizontal="left" vertical="center"/>
    </xf>
    <xf numFmtId="0" fontId="127" fillId="0" borderId="239" xfId="1431" applyFont="1" applyBorder="1"/>
    <xf numFmtId="0" fontId="127" fillId="0" borderId="240" xfId="1431" applyFont="1" applyBorder="1"/>
    <xf numFmtId="0" fontId="129" fillId="30" borderId="83" xfId="1431" applyFont="1" applyFill="1" applyBorder="1" applyAlignment="1">
      <alignment horizontal="center" vertical="center" shrinkToFit="1"/>
    </xf>
    <xf numFmtId="0" fontId="129" fillId="30" borderId="184" xfId="1431" applyFont="1" applyFill="1" applyBorder="1" applyAlignment="1">
      <alignment horizontal="center" vertical="center" shrinkToFit="1"/>
    </xf>
    <xf numFmtId="0" fontId="129" fillId="30" borderId="85" xfId="1431" applyFont="1" applyFill="1" applyBorder="1" applyAlignment="1">
      <alignment horizontal="center" vertical="center" shrinkToFit="1"/>
    </xf>
    <xf numFmtId="0" fontId="129" fillId="30" borderId="237" xfId="1431" applyFont="1" applyFill="1" applyBorder="1" applyAlignment="1">
      <alignment horizontal="center" vertical="center" shrinkToFit="1"/>
    </xf>
    <xf numFmtId="0" fontId="129" fillId="30" borderId="238" xfId="1431" applyFont="1" applyFill="1" applyBorder="1" applyAlignment="1">
      <alignment horizontal="center" vertical="center" shrinkToFit="1"/>
    </xf>
    <xf numFmtId="188" fontId="127" fillId="30" borderId="225" xfId="1431" applyNumberFormat="1" applyFont="1" applyFill="1" applyBorder="1" applyAlignment="1">
      <alignment horizontal="center" vertical="center"/>
    </xf>
    <xf numFmtId="188" fontId="127" fillId="30" borderId="220" xfId="1431" applyNumberFormat="1" applyFont="1" applyFill="1" applyBorder="1" applyAlignment="1">
      <alignment horizontal="center" vertical="center"/>
    </xf>
    <xf numFmtId="186" fontId="127" fillId="30" borderId="96" xfId="1431" applyNumberFormat="1" applyFont="1" applyFill="1" applyBorder="1" applyAlignment="1">
      <alignment horizontal="right" vertical="center" shrinkToFit="1"/>
    </xf>
    <xf numFmtId="186" fontId="127" fillId="30" borderId="192" xfId="1431" applyNumberFormat="1" applyFont="1" applyFill="1" applyBorder="1" applyAlignment="1">
      <alignment horizontal="right" vertical="center" shrinkToFit="1"/>
    </xf>
    <xf numFmtId="188" fontId="127" fillId="30" borderId="87" xfId="1431" applyNumberFormat="1" applyFont="1" applyFill="1" applyBorder="1" applyAlignment="1">
      <alignment horizontal="center" vertical="center"/>
    </xf>
    <xf numFmtId="188" fontId="127" fillId="30" borderId="23" xfId="1431" applyNumberFormat="1" applyFont="1" applyFill="1" applyBorder="1" applyAlignment="1">
      <alignment horizontal="center" vertical="center"/>
    </xf>
    <xf numFmtId="0" fontId="131" fillId="0" borderId="25" xfId="1431" applyFont="1" applyBorder="1" applyAlignment="1">
      <alignment horizontal="left" vertical="center"/>
    </xf>
    <xf numFmtId="0" fontId="127" fillId="0" borderId="202" xfId="1431" applyFont="1" applyBorder="1" applyAlignment="1">
      <alignment horizontal="center" vertical="center"/>
    </xf>
    <xf numFmtId="0" fontId="127" fillId="0" borderId="234" xfId="1431" applyFont="1" applyBorder="1" applyAlignment="1">
      <alignment horizontal="center" vertical="center"/>
    </xf>
    <xf numFmtId="0" fontId="127" fillId="0" borderId="235" xfId="1431" applyFont="1" applyBorder="1" applyAlignment="1">
      <alignment horizontal="center" vertical="center"/>
    </xf>
    <xf numFmtId="0" fontId="127" fillId="0" borderId="235" xfId="1431" applyFont="1" applyBorder="1" applyAlignment="1">
      <alignment horizontal="center" vertical="center" shrinkToFit="1"/>
    </xf>
    <xf numFmtId="0" fontId="127" fillId="0" borderId="203" xfId="1431" applyFont="1" applyBorder="1" applyAlignment="1">
      <alignment horizontal="center" vertical="center" shrinkToFit="1"/>
    </xf>
    <xf numFmtId="0" fontId="127" fillId="0" borderId="234" xfId="1431" applyFont="1" applyBorder="1" applyAlignment="1">
      <alignment horizontal="center" vertical="center" shrinkToFit="1"/>
    </xf>
    <xf numFmtId="0" fontId="127" fillId="0" borderId="203" xfId="1431" applyFont="1" applyBorder="1" applyAlignment="1">
      <alignment horizontal="center" vertical="center"/>
    </xf>
    <xf numFmtId="0" fontId="127" fillId="0" borderId="204" xfId="1431" applyFont="1" applyBorder="1" applyAlignment="1">
      <alignment horizontal="center" vertical="center"/>
    </xf>
    <xf numFmtId="0" fontId="129" fillId="0" borderId="236" xfId="1431" applyFont="1" applyBorder="1" applyAlignment="1">
      <alignment horizontal="center" vertical="center"/>
    </xf>
    <xf numFmtId="0" fontId="127" fillId="0" borderId="165" xfId="1431" applyFont="1" applyBorder="1" applyAlignment="1">
      <alignment horizontal="center" vertical="center"/>
    </xf>
    <xf numFmtId="186" fontId="129" fillId="0" borderId="236" xfId="1431" applyNumberFormat="1" applyFont="1" applyBorder="1" applyAlignment="1">
      <alignment horizontal="right" vertical="center"/>
    </xf>
    <xf numFmtId="0" fontId="129" fillId="0" borderId="228" xfId="1431" applyFont="1" applyBorder="1" applyAlignment="1">
      <alignment horizontal="right" vertical="center"/>
    </xf>
    <xf numFmtId="201" fontId="127" fillId="0" borderId="229" xfId="1431" applyNumberFormat="1" applyFont="1" applyBorder="1" applyAlignment="1">
      <alignment horizontal="center" vertical="center"/>
    </xf>
    <xf numFmtId="201" fontId="127" fillId="0" borderId="230" xfId="1431" applyNumberFormat="1" applyFont="1" applyBorder="1" applyAlignment="1">
      <alignment horizontal="center" vertical="center"/>
    </xf>
    <xf numFmtId="186" fontId="127" fillId="40" borderId="231" xfId="1431" applyNumberFormat="1" applyFont="1" applyFill="1" applyBorder="1" applyAlignment="1">
      <alignment horizontal="center" vertical="center"/>
    </xf>
    <xf numFmtId="186" fontId="127" fillId="40" borderId="230" xfId="1431" applyNumberFormat="1" applyFont="1" applyFill="1" applyBorder="1" applyAlignment="1">
      <alignment horizontal="center" vertical="center"/>
    </xf>
    <xf numFmtId="186" fontId="127" fillId="30" borderId="231" xfId="1431" applyNumberFormat="1" applyFont="1" applyFill="1" applyBorder="1" applyAlignment="1">
      <alignment horizontal="center" vertical="center" shrinkToFit="1"/>
    </xf>
    <xf numFmtId="186" fontId="127" fillId="30" borderId="232" xfId="1431" applyNumberFormat="1" applyFont="1" applyFill="1" applyBorder="1" applyAlignment="1">
      <alignment horizontal="center" vertical="center" shrinkToFit="1"/>
    </xf>
    <xf numFmtId="186" fontId="127" fillId="30" borderId="230" xfId="1431" applyNumberFormat="1" applyFont="1" applyFill="1" applyBorder="1" applyAlignment="1">
      <alignment horizontal="center" vertical="center" shrinkToFit="1"/>
    </xf>
    <xf numFmtId="0" fontId="127" fillId="0" borderId="231" xfId="1431" applyFont="1" applyBorder="1" applyAlignment="1">
      <alignment horizontal="center" vertical="center"/>
    </xf>
    <xf numFmtId="0" fontId="127" fillId="0" borderId="232" xfId="1431" applyFont="1" applyBorder="1" applyAlignment="1">
      <alignment horizontal="center" vertical="center"/>
    </xf>
    <xf numFmtId="0" fontId="127" fillId="0" borderId="233" xfId="1431" applyFont="1" applyBorder="1" applyAlignment="1">
      <alignment horizontal="center" vertical="center"/>
    </xf>
    <xf numFmtId="0" fontId="129" fillId="0" borderId="202" xfId="1431" applyFont="1" applyBorder="1" applyAlignment="1">
      <alignment horizontal="center" vertical="center"/>
    </xf>
    <xf numFmtId="0" fontId="129" fillId="0" borderId="203" xfId="1431" applyFont="1" applyBorder="1" applyAlignment="1">
      <alignment horizontal="center" vertical="center"/>
    </xf>
    <xf numFmtId="0" fontId="129" fillId="0" borderId="234" xfId="1431" applyFont="1" applyBorder="1" applyAlignment="1">
      <alignment horizontal="center" vertical="center"/>
    </xf>
    <xf numFmtId="0" fontId="129" fillId="0" borderId="235" xfId="1431" applyFont="1" applyBorder="1" applyAlignment="1">
      <alignment horizontal="center" vertical="center"/>
    </xf>
    <xf numFmtId="0" fontId="129" fillId="0" borderId="204" xfId="1431" applyFont="1" applyBorder="1" applyAlignment="1">
      <alignment horizontal="center" vertical="center"/>
    </xf>
    <xf numFmtId="0" fontId="137" fillId="0" borderId="106" xfId="1431" applyFont="1" applyFill="1" applyBorder="1" applyAlignment="1">
      <alignment horizontal="left" vertical="center" wrapText="1"/>
    </xf>
    <xf numFmtId="0" fontId="137" fillId="0" borderId="106" xfId="1431" applyFont="1" applyFill="1" applyBorder="1" applyAlignment="1">
      <alignment horizontal="left" vertical="center"/>
    </xf>
    <xf numFmtId="0" fontId="129" fillId="0" borderId="75" xfId="1431" applyFont="1" applyFill="1" applyBorder="1" applyAlignment="1">
      <alignment horizontal="center"/>
    </xf>
    <xf numFmtId="0" fontId="129" fillId="0" borderId="0" xfId="1431" applyFont="1" applyFill="1" applyBorder="1" applyAlignment="1">
      <alignment horizontal="center"/>
    </xf>
    <xf numFmtId="0" fontId="127" fillId="30" borderId="224" xfId="1431" applyFont="1" applyFill="1" applyBorder="1" applyAlignment="1">
      <alignment horizontal="center" vertical="center"/>
    </xf>
    <xf numFmtId="0" fontId="127" fillId="30" borderId="62" xfId="1431" applyFont="1" applyFill="1" applyBorder="1" applyAlignment="1">
      <alignment horizontal="center" vertical="center"/>
    </xf>
    <xf numFmtId="0" fontId="127" fillId="30" borderId="220" xfId="1431" applyFont="1" applyFill="1" applyBorder="1" applyAlignment="1">
      <alignment horizontal="center" vertical="center"/>
    </xf>
    <xf numFmtId="3" fontId="127" fillId="30" borderId="225" xfId="1431" applyNumberFormat="1" applyFont="1" applyFill="1" applyBorder="1" applyAlignment="1">
      <alignment horizontal="center" vertical="center"/>
    </xf>
    <xf numFmtId="3" fontId="127" fillId="30" borderId="220" xfId="1431" applyNumberFormat="1" applyFont="1" applyFill="1" applyBorder="1" applyAlignment="1">
      <alignment horizontal="center" vertical="center"/>
    </xf>
    <xf numFmtId="200" fontId="127" fillId="30" borderId="225" xfId="1431" applyNumberFormat="1" applyFont="1" applyFill="1" applyBorder="1" applyAlignment="1">
      <alignment horizontal="center" vertical="center"/>
    </xf>
    <xf numFmtId="200" fontId="127" fillId="30" borderId="220" xfId="1431" applyNumberFormat="1" applyFont="1" applyFill="1" applyBorder="1" applyAlignment="1">
      <alignment horizontal="center" vertical="center"/>
    </xf>
    <xf numFmtId="186" fontId="127" fillId="30" borderId="225" xfId="1431" applyNumberFormat="1" applyFont="1" applyFill="1" applyBorder="1" applyAlignment="1">
      <alignment horizontal="center" vertical="center"/>
    </xf>
    <xf numFmtId="186" fontId="127" fillId="30" borderId="62" xfId="1431" applyNumberFormat="1" applyFont="1" applyFill="1" applyBorder="1" applyAlignment="1">
      <alignment horizontal="center" vertical="center"/>
    </xf>
    <xf numFmtId="186" fontId="127" fillId="30" borderId="226" xfId="1431" applyNumberFormat="1" applyFont="1" applyFill="1" applyBorder="1" applyAlignment="1">
      <alignment horizontal="center" vertical="center"/>
    </xf>
    <xf numFmtId="0" fontId="127" fillId="30" borderId="227" xfId="1431" applyFont="1" applyFill="1" applyBorder="1" applyAlignment="1">
      <alignment horizontal="center" vertical="center"/>
    </xf>
    <xf numFmtId="0" fontId="127" fillId="30" borderId="166" xfId="1431" applyFont="1" applyFill="1" applyBorder="1" applyAlignment="1">
      <alignment horizontal="center" vertical="center"/>
    </xf>
    <xf numFmtId="3" fontId="127" fillId="30" borderId="166" xfId="1431" applyNumberFormat="1" applyFont="1" applyFill="1" applyBorder="1" applyAlignment="1">
      <alignment horizontal="center" vertical="center"/>
    </xf>
    <xf numFmtId="186" fontId="129" fillId="36" borderId="46" xfId="1431" applyNumberFormat="1" applyFont="1" applyFill="1" applyBorder="1" applyAlignment="1">
      <alignment horizontal="center" vertical="center"/>
    </xf>
    <xf numFmtId="186" fontId="129" fillId="36" borderId="14" xfId="1431" applyNumberFormat="1" applyFont="1" applyFill="1" applyBorder="1" applyAlignment="1">
      <alignment horizontal="center" vertical="center"/>
    </xf>
    <xf numFmtId="186" fontId="129" fillId="36" borderId="228" xfId="1431" applyNumberFormat="1" applyFont="1" applyFill="1" applyBorder="1" applyAlignment="1">
      <alignment horizontal="center" vertical="center"/>
    </xf>
  </cellXfs>
  <cellStyles count="1489">
    <cellStyle name="#,### M" xfId="1"/>
    <cellStyle name="#,##0" xfId="2"/>
    <cellStyle name="$" xfId="3"/>
    <cellStyle name="$_db진흥" xfId="4"/>
    <cellStyle name="$_SE40" xfId="5"/>
    <cellStyle name="$_견적2" xfId="6"/>
    <cellStyle name="$_기아" xfId="7"/>
    <cellStyle name="$_석축공" xfId="8"/>
    <cellStyle name="%(+,-,0)" xfId="9"/>
    <cellStyle name="(##.00)" xfId="10"/>
    <cellStyle name="(표준)" xfId="11"/>
    <cellStyle name="??&amp;O?&amp;H?_x0008__x000f__x0007_?_x0007__x0001__x0001_" xfId="12"/>
    <cellStyle name="??&amp;O?&amp;H?_x0008_??_x0007__x0001__x0001_" xfId="13"/>
    <cellStyle name="??&amp;쏗?뷐9_x0008__x0011__x0007_?_x0007__x0001__x0001_" xfId="14"/>
    <cellStyle name="?W?_laroux" xfId="15"/>
    <cellStyle name="?潮%뾁?둃u_x0008_??_x0007__x0001__x0001_" xfId="16"/>
    <cellStyle name="_%B3%84약내역서(김포시-도로.상.하수)-3차년도" xfId="17"/>
    <cellStyle name="_(06-07-11) UPIS DB 설계내역서(우대)" xfId="18"/>
    <cellStyle name="_0)2011년 지하시설물통합관리체계 설계서_v1.1(설계조정)" xfId="19"/>
    <cellStyle name="_0118-영천시_SI분야설계내역서" xfId="20"/>
    <cellStyle name="_015_LGPOWER" xfId="21"/>
    <cellStyle name="_021126_목포시청(총괄)" xfId="22"/>
    <cellStyle name="_03.진천_설계서_080407" xfId="23"/>
    <cellStyle name="_04 구조물공" xfId="24"/>
    <cellStyle name="_060614_포천시(총괄설계안)ver4.0" xfId="25"/>
    <cellStyle name="_06-기능 (2)" xfId="26"/>
    <cellStyle name="_06-기능 (2)_1" xfId="27"/>
    <cellStyle name="_07-0319-시도시스템 및 공간자료관리 FP (2007)" xfId="28"/>
    <cellStyle name="_101028_현장실정보고용 설계서_v5_개발비추가본" xfId="29"/>
    <cellStyle name="_1-8.부대공" xfId="30"/>
    <cellStyle name="_1차도로(통영1105)" xfId="31"/>
    <cellStyle name="_2.오수관로공" xfId="32"/>
    <cellStyle name="_2.포장공(제1지구)" xfId="33"/>
    <cellStyle name="_2.포장공(제1지구)_1" xfId="34"/>
    <cellStyle name="_2.포장공(제1지구)_2.포장공(제1지구)" xfId="35"/>
    <cellStyle name="_2.포장공(제1지구)_토공(2지구 주간)" xfId="36"/>
    <cellStyle name="_2.포장공(제1지구)_토공(2지구 주간)_1.토공(2지구 주간)" xfId="37"/>
    <cellStyle name="_2.포장공(제1지구)_토공(2지구 주간)_1.토공(제2지구)" xfId="38"/>
    <cellStyle name="_2003년 설계서(서울시-기준점측량1)" xfId="39"/>
    <cellStyle name="_2003년설계품v2.1" xfId="40"/>
    <cellStyle name="_2004_가격산출 근거서" xfId="41"/>
    <cellStyle name="_2004_가격산출 근거서_수정" xfId="42"/>
    <cellStyle name="_20050510(지노시스템_서울시청 도로 굴착,복구)" xfId="43"/>
    <cellStyle name="_2005년 사업 시스템 부문 설계내역서_2.0" xfId="44"/>
    <cellStyle name="_2005년 사업 시스템 부문 설계내역서_2.3" xfId="45"/>
    <cellStyle name="_2006 가격제안서_지노" xfId="46"/>
    <cellStyle name="_2010년-발주설계서-V1" xfId="47"/>
    <cellStyle name="_2010년-설계내역서(최종)" xfId="48"/>
    <cellStyle name="_27-01-01-추진공사(D.G.J)-한빛가평600" xfId="49"/>
    <cellStyle name="_Book1" xfId="50"/>
    <cellStyle name="_Book3" xfId="51"/>
    <cellStyle name="_DB구축설계서(남양주0816)" xfId="52"/>
    <cellStyle name="_DB설계" xfId="53"/>
    <cellStyle name="_DL760(엑사큐뷰-김상현) 0304 mail" xfId="54"/>
    <cellStyle name="_E280R외(2-4)발송" xfId="55"/>
    <cellStyle name="_E280R외(2-4)발송-수정" xfId="56"/>
    <cellStyle name="_FAX1" xfId="57"/>
    <cellStyle name="_FAX1_V. 단위수량" xfId="58"/>
    <cellStyle name="_FAX1_V.단위수량" xfId="59"/>
    <cellStyle name="_FAX1_선정안(삼산)" xfId="60"/>
    <cellStyle name="_FAX1_선정안(삼산)_V. 단위수량" xfId="61"/>
    <cellStyle name="_FAX1_선정안(삼산)_V.단위수량" xfId="62"/>
    <cellStyle name="_FAX1_추풍령" xfId="63"/>
    <cellStyle name="_FAX1_추풍령_V. 단위수량" xfId="64"/>
    <cellStyle name="_FAX1_추풍령_V.단위수량" xfId="65"/>
    <cellStyle name="_FAX1_추풍령-1" xfId="66"/>
    <cellStyle name="_FAX1_추풍령-1_V. 단위수량" xfId="67"/>
    <cellStyle name="_FAX1_추풍령-1_V.단위수량" xfId="68"/>
    <cellStyle name="_FAX2" xfId="69"/>
    <cellStyle name="_FAX2_V. 단위수량" xfId="70"/>
    <cellStyle name="_FAX2_V.단위수량" xfId="71"/>
    <cellStyle name="_FAX2_선정안(삼산)" xfId="72"/>
    <cellStyle name="_FAX2_선정안(삼산)_V. 단위수량" xfId="73"/>
    <cellStyle name="_FAX2_선정안(삼산)_V.단위수량" xfId="74"/>
    <cellStyle name="_FAX2_추풍령" xfId="75"/>
    <cellStyle name="_FAX2_추풍령_V. 단위수량" xfId="76"/>
    <cellStyle name="_FAX2_추풍령_V.단위수량" xfId="77"/>
    <cellStyle name="_FAX2_추풍령-1" xfId="78"/>
    <cellStyle name="_FAX2_추풍령-1_V. 단위수량" xfId="79"/>
    <cellStyle name="_FAX2_추풍령-1_V.단위수량" xfId="80"/>
    <cellStyle name="_FP_설계내역샘플_(가중치직접산정방식)_New" xfId="81"/>
    <cellStyle name="_FP_설계내역샘플_(평균가중치방식)_New" xfId="82"/>
    <cellStyle name="_GIS 설계서(08년 적용)" xfId="83"/>
    <cellStyle name="_i2006-020(토지공사_용인시문화유적분포지도제작)" xfId="84"/>
    <cellStyle name="_IBM" xfId="85"/>
    <cellStyle name="_ISP설계_선도소프트" xfId="86"/>
    <cellStyle name="_ms(엑사큐뷰-김상현) 0411" xfId="87"/>
    <cellStyle name="_QHP40000514-DY1(엑사큐브)1" xfId="88"/>
    <cellStyle name="_SDQ031036캐드랜드(거제시청)" xfId="89"/>
    <cellStyle name="_SI+DB-파주시_총괄050912" xfId="90"/>
    <cellStyle name="_SI부문_김천시" xfId="91"/>
    <cellStyle name="_THP관설치" xfId="92"/>
    <cellStyle name="_THP관설치_2.포장공(제1지구)" xfId="93"/>
    <cellStyle name="_THP관설치_2.포장공(제1지구)_1" xfId="94"/>
    <cellStyle name="_THP관설치_2.포장공(제1지구)_2.포장공(제1지구)" xfId="95"/>
    <cellStyle name="_THP관설치_2.포장공(제1지구)_토공(2지구 주간)" xfId="96"/>
    <cellStyle name="_THP관설치_2.포장공(제1지구)_토공(2지구 주간)_1.토공(2지구 주간)" xfId="97"/>
    <cellStyle name="_THP관설치_2.포장공(제1지구)_토공(2지구 주간)_1.토공(제2지구)" xfId="98"/>
    <cellStyle name="_THP관설치_토공 (1지구)" xfId="99"/>
    <cellStyle name="_THP관설치_토공(2지구 주간)" xfId="100"/>
    <cellStyle name="_THP관설치_토공(2지구 주간)_1.토공(2지구 주간)" xfId="101"/>
    <cellStyle name="_THP관설치_토공(2지구 주간)_1.토공(제2지구)" xfId="102"/>
    <cellStyle name="_UIS설계내역서_1차년도(우대칼스_041029_v1)" xfId="103"/>
    <cellStyle name="_V. 단위수량" xfId="104"/>
    <cellStyle name="_V.단위수량" xfId="105"/>
    <cellStyle name="_WebGIS기능_본수_데이터(ver1.0)" xfId="106"/>
    <cellStyle name="_X440 0410" xfId="107"/>
    <cellStyle name="_X440 0506" xfId="108"/>
    <cellStyle name="_가격산출내역서_93" xfId="109"/>
    <cellStyle name="_가격제안서" xfId="110"/>
    <cellStyle name="_강남대_네트웍_컴스(시스코쓰리콤견적)" xfId="111"/>
    <cellStyle name="_개  거" xfId="112"/>
    <cellStyle name="_개  거_2.포장공(제1지구)" xfId="113"/>
    <cellStyle name="_개  거_2.포장공(제1지구)_1" xfId="114"/>
    <cellStyle name="_개  거_2.포장공(제1지구)_2.포장공(제1지구)" xfId="115"/>
    <cellStyle name="_개  거_2.포장공(제1지구)_토공(2지구 주간)" xfId="116"/>
    <cellStyle name="_개  거_2.포장공(제1지구)_토공(2지구 주간)_1.토공(2지구 주간)" xfId="117"/>
    <cellStyle name="_개  거_2.포장공(제1지구)_토공(2지구 주간)_1.토공(제2지구)" xfId="118"/>
    <cellStyle name="_개  거_토공 (1지구)" xfId="119"/>
    <cellStyle name="_개  거_토공(2지구 주간)" xfId="120"/>
    <cellStyle name="_개  거_토공(2지구 주간)_1.토공(2지구 주간)" xfId="121"/>
    <cellStyle name="_개  거_토공(2지구 주간)_1.토공(제2지구)" xfId="122"/>
    <cellStyle name="_건교부_과천server내역서3" xfId="123"/>
    <cellStyle name="_건국대학교 매체제작실 견적서 03.0929" xfId="124"/>
    <cellStyle name="_견적결과" xfId="125"/>
    <cellStyle name="_견적결과_V. 단위수량" xfId="126"/>
    <cellStyle name="_견적결과_V.단위수량" xfId="127"/>
    <cellStyle name="_견적결과_선정안(삼산)" xfId="128"/>
    <cellStyle name="_견적결과_선정안(삼산)_V. 단위수량" xfId="129"/>
    <cellStyle name="_견적결과_선정안(삼산)_V.단위수량" xfId="130"/>
    <cellStyle name="_견적결과_추풍령" xfId="131"/>
    <cellStyle name="_견적결과_추풍령_V. 단위수량" xfId="132"/>
    <cellStyle name="_견적결과_추풍령_V.단위수량" xfId="133"/>
    <cellStyle name="_견적결과_추풍령-1" xfId="134"/>
    <cellStyle name="_견적결과_추풍령-1_V. 단위수량" xfId="135"/>
    <cellStyle name="_견적결과_추풍령-1_V.단위수량" xfId="136"/>
    <cellStyle name="_견적서_한강시민공원GIS_지노시스템_051207" xfId="137"/>
    <cellStyle name="_견적조건" xfId="138"/>
    <cellStyle name="_견적조건_V. 단위수량" xfId="139"/>
    <cellStyle name="_견적조건_V.단위수량" xfId="140"/>
    <cellStyle name="_견적조건_선정안(삼산)" xfId="141"/>
    <cellStyle name="_견적조건_선정안(삼산)_V. 단위수량" xfId="142"/>
    <cellStyle name="_견적조건_선정안(삼산)_V.단위수량" xfId="143"/>
    <cellStyle name="_견적조건_추풍령" xfId="144"/>
    <cellStyle name="_견적조건_추풍령_V. 단위수량" xfId="145"/>
    <cellStyle name="_견적조건_추풍령_V.단위수량" xfId="146"/>
    <cellStyle name="_견적조건_추풍령-1" xfId="147"/>
    <cellStyle name="_견적조건_추풍령-1_V. 단위수량" xfId="148"/>
    <cellStyle name="_견적조건_추풍령-1_V.단위수량" xfId="149"/>
    <cellStyle name="_경북영주시1124" xfId="150"/>
    <cellStyle name="_계약설계서(낙찰율적용)-최종" xfId="151"/>
    <cellStyle name="_고인돌유적지항측설계내역서(수정)" xfId="152"/>
    <cellStyle name="_공업관로공" xfId="153"/>
    <cellStyle name="_공주시 도로와 지하시설물도 공동구축사업(SI부문)" xfId="154"/>
    <cellStyle name="_공주시_도로와_지하시설물도_공동구축사업(SI부문)_산출내역서_절감반영__3(1).0" xfId="155"/>
    <cellStyle name="_공주시_범용설계서" xfId="156"/>
    <cellStyle name="_공통활용기반 데이터 구축예산(안12)" xfId="157"/>
    <cellStyle name="_광명시GIS_조달청_지노_2" xfId="158"/>
    <cellStyle name="_광역구조물공" xfId="159"/>
    <cellStyle name="_광주광역시_Web GIS_설계내역_5(3억)" xfId="160"/>
    <cellStyle name="_광주시 2차 시스템" xfId="161"/>
    <cellStyle name="_광주시 도로와 지하시설물도 공동구축사업(2차) 설계내역서_1.0" xfId="162"/>
    <cellStyle name="_광주시 도로와 지하시설물도 공동구축사업(2차) 설계내역서_2.0" xfId="163"/>
    <cellStyle name="_광주시도로와지하시설물도공동구축사업_04072" xfId="164"/>
    <cellStyle name="_구조물공" xfId="165"/>
    <cellStyle name="_구조물공_1호맨홀토공집계" xfId="166"/>
    <cellStyle name="_구조물공_2.토         공" xfId="167"/>
    <cellStyle name="_구조물공_2.토         공 2" xfId="168"/>
    <cellStyle name="_구조물공_2.토         공111" xfId="169"/>
    <cellStyle name="_구조물공_2.토        공" xfId="170"/>
    <cellStyle name="_구조물공_2.토        공 2" xfId="171"/>
    <cellStyle name="_구조물공_소형맨홀토공집계" xfId="172"/>
    <cellStyle name="_국도42호선여량지구오르막차로" xfId="173"/>
    <cellStyle name="_국수교수량" xfId="174"/>
    <cellStyle name="_국수교수량_우수수량-1" xfId="175"/>
    <cellStyle name="_국수교수량_우수수량-1_토적수정  (8.13)" xfId="176"/>
    <cellStyle name="_국수교수량_우수수량-1_토적수정  (8.24)" xfId="177"/>
    <cellStyle name="_국수교수량_차집관로수량(수정811)" xfId="178"/>
    <cellStyle name="_국수교수량_차집관로수량(수정811)_토적수정  (8.13)" xfId="179"/>
    <cellStyle name="_국수교수량_차집관로수량(수정811)_토적수정  (8.24)" xfId="180"/>
    <cellStyle name="_국수교수량_포장수량-2" xfId="181"/>
    <cellStyle name="_국수교수량_포장수량-2_토적수정  (8.13)" xfId="182"/>
    <cellStyle name="_국수교수량_포장수량-2_토적수정  (8.24)" xfId="183"/>
    <cellStyle name="_군단위 물량산출_ISP자료" xfId="184"/>
    <cellStyle name="_군산시_UIS설계서(0308)" xfId="185"/>
    <cellStyle name="_군포시 지하시설물통합정보시스템 구축사업 설계내역서_2.3" xfId="186"/>
    <cellStyle name="_금산제수량(70m)" xfId="187"/>
    <cellStyle name="_금산제수량(70m)_2.포장공(제1지구)" xfId="188"/>
    <cellStyle name="_금산제수량(70m)_2.포장공(제1지구)_1" xfId="189"/>
    <cellStyle name="_금산제수량(70m)_2.포장공(제1지구)_2.포장공(제1지구)" xfId="190"/>
    <cellStyle name="_금산제수량(70m)_2.포장공(제1지구)_토공(2지구 주간)" xfId="191"/>
    <cellStyle name="_금산제수량(70m)_2.포장공(제1지구)_토공(2지구 주간)_1.토공(2지구 주간)" xfId="192"/>
    <cellStyle name="_금산제수량(70m)_2.포장공(제1지구)_토공(2지구 주간)_1.토공(제2지구)" xfId="193"/>
    <cellStyle name="_금산제수량(70m)_토공 (1지구)" xfId="194"/>
    <cellStyle name="_금산제수량(70m)_토공(2지구 주간)" xfId="195"/>
    <cellStyle name="_금산제수량(70m)_토공(2지구 주간)_1.토공(2지구 주간)" xfId="196"/>
    <cellStyle name="_금산제수량(70m)_토공(2지구 주간)_1.토공(제2지구)" xfId="197"/>
    <cellStyle name="_금산제수량(전체최종)" xfId="198"/>
    <cellStyle name="_금산제수량(전체최종)_2.포장공(제1지구)" xfId="199"/>
    <cellStyle name="_금산제수량(전체최종)_2.포장공(제1지구)_1" xfId="200"/>
    <cellStyle name="_금산제수량(전체최종)_2.포장공(제1지구)_2.포장공(제1지구)" xfId="201"/>
    <cellStyle name="_금산제수량(전체최종)_2.포장공(제1지구)_토공(2지구 주간)" xfId="202"/>
    <cellStyle name="_금산제수량(전체최종)_2.포장공(제1지구)_토공(2지구 주간)_1.토공(2지구 주간)" xfId="203"/>
    <cellStyle name="_금산제수량(전체최종)_2.포장공(제1지구)_토공(2지구 주간)_1.토공(제2지구)" xfId="204"/>
    <cellStyle name="_금산제수량(전체최종)_토공 (1지구)" xfId="205"/>
    <cellStyle name="_금산제수량(전체최종)_토공(2지구 주간)" xfId="206"/>
    <cellStyle name="_금산제수량(전체최종)_토공(2지구 주간)_1.토공(2지구 주간)" xfId="207"/>
    <cellStyle name="_금산제수량(전체최종)_토공(2지구 주간)_1.토공(제2지구)" xfId="208"/>
    <cellStyle name="_금산제수량산출서" xfId="209"/>
    <cellStyle name="_금산제수량산출서_2.포장공(제1지구)" xfId="210"/>
    <cellStyle name="_금산제수량산출서_2.포장공(제1지구)_1" xfId="211"/>
    <cellStyle name="_금산제수량산출서_2.포장공(제1지구)_2.포장공(제1지구)" xfId="212"/>
    <cellStyle name="_금산제수량산출서_2.포장공(제1지구)_토공(2지구 주간)" xfId="213"/>
    <cellStyle name="_금산제수량산출서_2.포장공(제1지구)_토공(2지구 주간)_1.토공(2지구 주간)" xfId="214"/>
    <cellStyle name="_금산제수량산출서_2.포장공(제1지구)_토공(2지구 주간)_1.토공(제2지구)" xfId="215"/>
    <cellStyle name="_금산제수량산출서_토공 (1지구)" xfId="216"/>
    <cellStyle name="_금산제수량산출서_토공(2지구 주간)" xfId="217"/>
    <cellStyle name="_금산제수량산출서_토공(2지구 주간)_1.토공(2지구 주간)" xfId="218"/>
    <cellStyle name="_금산제수량산출서_토공(2지구 주간)_1.토공(제2지구)" xfId="219"/>
    <cellStyle name="_기능점수" xfId="220"/>
    <cellStyle name="_기본계획산출내역서(보령시최종)" xfId="221"/>
    <cellStyle name="_김제시 GIS 구축사업 설계내역서_시스템부문_4" xfId="222"/>
    <cellStyle name="_김제시 도로와 지하시설물 공동구축사업 설계서_계약(1차년도)_1" xfId="223"/>
    <cellStyle name="_김제시 도로와 지하시설물 공동구축사업 설계서_계약(총괄)" xfId="224"/>
    <cellStyle name="_김제시_UIS설계서(0706)" xfId="225"/>
    <cellStyle name="_김천시설계서(제출용)" xfId="226"/>
    <cellStyle name="_김포GIS설계1차(최종본.01.05)" xfId="227"/>
    <cellStyle name="_김포시 DB 설계서" xfId="228"/>
    <cellStyle name="_김포시 DB 설계서_중앙항업" xfId="229"/>
    <cellStyle name="_김포시 UIS 시스템부문 설계내역서_1.2" xfId="230"/>
    <cellStyle name="_김포시 UIS-설계내역서" xfId="231"/>
    <cellStyle name="_김해시 도로및지하시설물도공동구축사업 설계내역서.2.8" xfId="232"/>
    <cellStyle name="_김해시_도로와지하시설물도공동구축사업 설계내역서.2.9" xfId="233"/>
    <cellStyle name="_남악신도시1단계지리정보시스템(도로,상수,하수)구축" xfId="234"/>
    <cellStyle name="_남원시_UIS설계서(0624)" xfId="235"/>
    <cellStyle name="_남원시_설계서_v2" xfId="236"/>
    <cellStyle name="_내역서(양천구청-전력.통신 조사.탐사)" xfId="237"/>
    <cellStyle name="_내역서(양천구청-지하매설물(통신,전력) 표본조사 용역)" xfId="238"/>
    <cellStyle name="_다우SW(1023)" xfId="239"/>
    <cellStyle name="_단계천(수량)" xfId="240"/>
    <cellStyle name="_단계천(수량)_2.포장공(제1지구)" xfId="241"/>
    <cellStyle name="_단계천(수량)_2.포장공(제1지구)_1" xfId="242"/>
    <cellStyle name="_단계천(수량)_2.포장공(제1지구)_2.포장공(제1지구)" xfId="243"/>
    <cellStyle name="_단계천(수량)_2.포장공(제1지구)_토공(2지구 주간)" xfId="244"/>
    <cellStyle name="_단계천(수량)_2.포장공(제1지구)_토공(2지구 주간)_1.토공(2지구 주간)" xfId="245"/>
    <cellStyle name="_단계천(수량)_2.포장공(제1지구)_토공(2지구 주간)_1.토공(제2지구)" xfId="246"/>
    <cellStyle name="_단계천(수량)_토공 (1지구)" xfId="247"/>
    <cellStyle name="_단계천(수량)_토공(2지구 주간)" xfId="248"/>
    <cellStyle name="_단계천(수량)_토공(2지구 주간)_1.토공(2지구 주간)" xfId="249"/>
    <cellStyle name="_단계천(수량)_토공(2지구 주간)_1.토공(제2지구)" xfId="250"/>
    <cellStyle name="_단위(관파취)" xfId="251"/>
    <cellStyle name="_달성 3차산업단지(항측)_수정_2차(최종)" xfId="252"/>
    <cellStyle name="_대국교일반수량" xfId="253"/>
    <cellStyle name="_데이터변환 설계품" xfId="254"/>
    <cellStyle name="_도로 DB 보완구축_산출내역" xfId="255"/>
    <cellStyle name="_도로,상,하수 DB구축설계서(2,4급)_2005" xfId="256"/>
    <cellStyle name="_도로및지하시설물도공동구축사업 설계내역서.1.0" xfId="257"/>
    <cellStyle name="_도로시설물020517총괄" xfId="258"/>
    <cellStyle name="_도로와 지하시설물 공동구축사업 설계서" xfId="259"/>
    <cellStyle name="_도로와 지하시설물도 구축사업(2차) 설계내역서_v4" xfId="260"/>
    <cellStyle name="_도로와 지하시설물도 시범사업 설계내역서_1.2" xfId="261"/>
    <cellStyle name="_디지털 공간영상정보 및 활용체계 구축-2,500(동지역85.53㎢)" xfId="262"/>
    <cellStyle name="_디지털산업단지견적서" xfId="263"/>
    <cellStyle name="_모바일 지리정보 현장관리시스템 설계서" xfId="264"/>
    <cellStyle name="_무안군_UIS설계서(1013)" xfId="265"/>
    <cellStyle name="_문화재GIS_설계내역_040718_v3" xfId="266"/>
    <cellStyle name="_물건조사" xfId="267"/>
    <cellStyle name="_물량기본내역및조사탐사내역" xfId="268"/>
    <cellStyle name="_발주설계서(국토부)-최종" xfId="269"/>
    <cellStyle name="_배수공집계" xfId="270"/>
    <cellStyle name="_배수공집계_2.포장공(제1지구)" xfId="271"/>
    <cellStyle name="_배수공집계_2.포장공(제1지구)_1" xfId="272"/>
    <cellStyle name="_배수공집계_2.포장공(제1지구)_2.포장공(제1지구)" xfId="273"/>
    <cellStyle name="_배수공집계_2.포장공(제1지구)_토공(2지구 주간)" xfId="274"/>
    <cellStyle name="_배수공집계_2.포장공(제1지구)_토공(2지구 주간)_1.토공(2지구 주간)" xfId="275"/>
    <cellStyle name="_배수공집계_2.포장공(제1지구)_토공(2지구 주간)_1.토공(제2지구)" xfId="276"/>
    <cellStyle name="_배수공집계_토공 (1지구)" xfId="277"/>
    <cellStyle name="_배수공집계_토공(2지구 주간)" xfId="278"/>
    <cellStyle name="_배수공집계_토공(2지구 주간)_1.토공(2지구 주간)" xfId="279"/>
    <cellStyle name="_배수공집계_토공(2지구 주간)_1.토공(제2지구)" xfId="280"/>
    <cellStyle name="_범용 공동구축사업 설계내역서_샘플1.3" xfId="281"/>
    <cellStyle name="_범용 공동구축사업 설계내역서_샘플1.4" xfId="282"/>
    <cellStyle name="_범용추가개발 설계내역서(평균가중치방식)" xfId="283"/>
    <cellStyle name="_범용추가개발내역" xfId="284"/>
    <cellStyle name="_범용프로그램도입 예산설계서(2003기준)_1.6" xfId="285"/>
    <cellStyle name="_범용프로그램도입 예산설계서_1.2" xfId="286"/>
    <cellStyle name="_보령시 GIS 기본계획 산출내역서" xfId="287"/>
    <cellStyle name="_보령시 ISP 예산설계서_v1" xfId="288"/>
    <cellStyle name="_보령시_설계서_01(20070116)" xfId="289"/>
    <cellStyle name="_보령시gis기본계획설계-최종2안" xfId="290"/>
    <cellStyle name="_보완측량_시설물" xfId="291"/>
    <cellStyle name="_보차도경계석(소로2-21)" xfId="292"/>
    <cellStyle name="_복사본 가격산출서(강)" xfId="293"/>
    <cellStyle name="_본선부포장(소로2-17)" xfId="294"/>
    <cellStyle name="_본선부포장(소로2-21)" xfId="295"/>
    <cellStyle name="_봉평~내면토공" xfId="296"/>
    <cellStyle name="_부대공" xfId="297"/>
    <cellStyle name="_부대공A" xfId="298"/>
    <cellStyle name="_부대공A_2.포장공(제1지구)" xfId="299"/>
    <cellStyle name="_부대공A_2.포장공(제1지구)_1" xfId="300"/>
    <cellStyle name="_부대공A_2.포장공(제1지구)_2.포장공(제1지구)" xfId="301"/>
    <cellStyle name="_부대공A_2.포장공(제1지구)_토공(2지구 주간)" xfId="302"/>
    <cellStyle name="_부대공A_2.포장공(제1지구)_토공(2지구 주간)_1.토공(2지구 주간)" xfId="303"/>
    <cellStyle name="_부대공A_2.포장공(제1지구)_토공(2지구 주간)_1.토공(제2지구)" xfId="304"/>
    <cellStyle name="_부대공A_토공 (1지구)" xfId="305"/>
    <cellStyle name="_부대공A_토공(2지구 주간)" xfId="306"/>
    <cellStyle name="_부대공A_토공(2지구 주간)_1.토공(2지구 주간)" xfId="307"/>
    <cellStyle name="_부대공A_토공(2지구 주간)_1.토공(제2지구)" xfId="308"/>
    <cellStyle name="_부대시설물수량산출" xfId="309"/>
    <cellStyle name="_부천시 지하시설물통합정보시스템 구축사업 설계내역서_0514(FP)" xfId="310"/>
    <cellStyle name="_부천시 지하시설물통합정보시스템 구축사업 설계내역서_2.1(FP)" xfId="311"/>
    <cellStyle name="_부천시 현장시설물관리시스템 구축사업 설계내역서_1.2" xfId="312"/>
    <cellStyle name="_부천시 현장시설물관리시스템 구축사업 설계내역서_2.1(FP)" xfId="313"/>
    <cellStyle name="_붙임3.세계측지계 전환(2006)_설계내역서" xfId="314"/>
    <cellStyle name="_붙임3.수치지도 세계측지계전환(2005)_설계내역서" xfId="315"/>
    <cellStyle name="_사본 - 승본도로수량(금회분)" xfId="316"/>
    <cellStyle name="_사본 - 승본도로수량(금회분)_2.포장공(제1지구)" xfId="317"/>
    <cellStyle name="_사본 - 승본도로수량(금회분)_2.포장공(제1지구)_1" xfId="318"/>
    <cellStyle name="_사본 - 승본도로수량(금회분)_2.포장공(제1지구)_2.포장공(제1지구)" xfId="319"/>
    <cellStyle name="_사본 - 승본도로수량(금회분)_2.포장공(제1지구)_토공(2지구 주간)" xfId="320"/>
    <cellStyle name="_사본 - 승본도로수량(금회분)_2.포장공(제1지구)_토공(2지구 주간)_1.토공(2지구 주간)" xfId="321"/>
    <cellStyle name="_사본 - 승본도로수량(금회분)_2.포장공(제1지구)_토공(2지구 주간)_1.토공(제2지구)" xfId="322"/>
    <cellStyle name="_사본 - 승본도로수량(금회분)_토공 (1지구)" xfId="323"/>
    <cellStyle name="_사본 - 승본도로수량(금회분)_토공(2지구 주간)" xfId="324"/>
    <cellStyle name="_사본 - 승본도로수량(금회분)_토공(2지구 주간)_1.토공(2지구 주간)" xfId="325"/>
    <cellStyle name="_사본 - 승본도로수량(금회분)_토공(2지구 주간)_1.토공(제2지구)" xfId="326"/>
    <cellStyle name="_사본 - 중앙김병교설계내역서" xfId="327"/>
    <cellStyle name="_사업대가기준(최신자료)" xfId="328"/>
    <cellStyle name="_사천시 2차사업 설계내역서_최종(2004.6.10)" xfId="329"/>
    <cellStyle name="_사천시_인트라넷설계서(0316)" xfId="330"/>
    <cellStyle name="_산출내역서_계약" xfId="331"/>
    <cellStyle name="_삼척시GIS구축사업장비견적_기준가_0731" xfId="332"/>
    <cellStyle name="_상수도시설물관리시스템 견적서" xfId="333"/>
    <cellStyle name="_상주GIS기본계획수립설계내역서(총괄)" xfId="334"/>
    <cellStyle name="_상주시 지리정보시스템(GIS) 기본계획수립용역 설계내역서" xfId="335"/>
    <cellStyle name="_상하수도 범용도입 설계내역서2.0" xfId="336"/>
    <cellStyle name="_새주소웹서버" xfId="337"/>
    <cellStyle name="_서울시 도로굴착복구관리시스템(2단계) 가격산출내역서_계약" xfId="338"/>
    <cellStyle name="_서울시 도로굴착복구관리시스템(2단계) 설계내역서_v6" xfId="339"/>
    <cellStyle name="_서울시 웹환경 도로관리시스템 전환구축사업 설계서_1" xfId="340"/>
    <cellStyle name="_서울시 주차장관리시스템 설계내역서_2" xfId="341"/>
    <cellStyle name="_서울시 측량기준점관리 모바일시스템 장비구매산출기초조사서" xfId="342"/>
    <cellStyle name="_서울시_측량기준점관리시스템_설계내역서_v5" xfId="343"/>
    <cellStyle name="_서울시도로관리과(061030)" xfId="344"/>
    <cellStyle name="_서울시도로관리과(061031)" xfId="345"/>
    <cellStyle name="_석 축A" xfId="346"/>
    <cellStyle name="_석 축A_2.포장공(제1지구)" xfId="347"/>
    <cellStyle name="_석 축A_2.포장공(제1지구)_1" xfId="348"/>
    <cellStyle name="_석 축A_2.포장공(제1지구)_2.포장공(제1지구)" xfId="349"/>
    <cellStyle name="_석 축A_2.포장공(제1지구)_토공(2지구 주간)" xfId="350"/>
    <cellStyle name="_석 축A_2.포장공(제1지구)_토공(2지구 주간)_1.토공(2지구 주간)" xfId="351"/>
    <cellStyle name="_석 축A_2.포장공(제1지구)_토공(2지구 주간)_1.토공(제2지구)" xfId="352"/>
    <cellStyle name="_석 축A_토공 (1지구)" xfId="353"/>
    <cellStyle name="_석 축A_토공(2지구 주간)" xfId="354"/>
    <cellStyle name="_석 축A_토공(2지구 주간)_1.토공(2지구 주간)" xfId="355"/>
    <cellStyle name="_석 축A_토공(2지구 주간)_1.토공(제2지구)" xfId="356"/>
    <cellStyle name="_선정(1)" xfId="357"/>
    <cellStyle name="_선정(1)_V. 단위수량" xfId="358"/>
    <cellStyle name="_선정(1)_V.단위수량" xfId="359"/>
    <cellStyle name="_선정(1)_선정안(삼산)" xfId="360"/>
    <cellStyle name="_선정(1)_선정안(삼산)_V. 단위수량" xfId="361"/>
    <cellStyle name="_선정(1)_선정안(삼산)_V.단위수량" xfId="362"/>
    <cellStyle name="_선정(1)_추풍령" xfId="363"/>
    <cellStyle name="_선정(1)_추풍령_V. 단위수량" xfId="364"/>
    <cellStyle name="_선정(1)_추풍령_V.단위수량" xfId="365"/>
    <cellStyle name="_선정(1)_추풍령-1" xfId="366"/>
    <cellStyle name="_선정(1)_추풍령-1_V. 단위수량" xfId="367"/>
    <cellStyle name="_선정(1)_추풍령-1_V.단위수량" xfId="368"/>
    <cellStyle name="_선정(2)" xfId="369"/>
    <cellStyle name="_선정(2)_V. 단위수량" xfId="370"/>
    <cellStyle name="_선정(2)_V.단위수량" xfId="371"/>
    <cellStyle name="_선정(2)_선정안(삼산)" xfId="372"/>
    <cellStyle name="_선정(2)_선정안(삼산)_V. 단위수량" xfId="373"/>
    <cellStyle name="_선정(2)_선정안(삼산)_V.단위수량" xfId="374"/>
    <cellStyle name="_선정(2)_추풍령" xfId="375"/>
    <cellStyle name="_선정(2)_추풍령_V. 단위수량" xfId="376"/>
    <cellStyle name="_선정(2)_추풍령_V.단위수량" xfId="377"/>
    <cellStyle name="_선정(2)_추풍령-1" xfId="378"/>
    <cellStyle name="_선정(2)_추풍령-1_V. 단위수량" xfId="379"/>
    <cellStyle name="_선정(2)_추풍령-1_V.단위수량" xfId="380"/>
    <cellStyle name="_선정(3)" xfId="381"/>
    <cellStyle name="_선정(3)_V. 단위수량" xfId="382"/>
    <cellStyle name="_선정(3)_V.단위수량" xfId="383"/>
    <cellStyle name="_선정(3)_선정안(삼산)" xfId="384"/>
    <cellStyle name="_선정(3)_선정안(삼산)_V. 단위수량" xfId="385"/>
    <cellStyle name="_선정(3)_선정안(삼산)_V.단위수량" xfId="386"/>
    <cellStyle name="_선정(3)_추풍령" xfId="387"/>
    <cellStyle name="_선정(3)_추풍령_V. 단위수량" xfId="388"/>
    <cellStyle name="_선정(3)_추풍령_V.단위수량" xfId="389"/>
    <cellStyle name="_선정(3)_추풍령-1" xfId="390"/>
    <cellStyle name="_선정(3)_추풍령-1_V. 단위수량" xfId="391"/>
    <cellStyle name="_선정(3)_추풍령-1_V.단위수량" xfId="392"/>
    <cellStyle name="_선정(4)" xfId="393"/>
    <cellStyle name="_선정(4)_V. 단위수량" xfId="394"/>
    <cellStyle name="_선정(4)_V.단위수량" xfId="395"/>
    <cellStyle name="_선정(4)_선정안(삼산)" xfId="396"/>
    <cellStyle name="_선정(4)_선정안(삼산)_V. 단위수량" xfId="397"/>
    <cellStyle name="_선정(4)_선정안(삼산)_V.단위수량" xfId="398"/>
    <cellStyle name="_선정(4)_추풍령" xfId="399"/>
    <cellStyle name="_선정(4)_추풍령_V. 단위수량" xfId="400"/>
    <cellStyle name="_선정(4)_추풍령_V.단위수량" xfId="401"/>
    <cellStyle name="_선정(4)_추풍령-1" xfId="402"/>
    <cellStyle name="_선정(4)_추풍령-1_V. 단위수량" xfId="403"/>
    <cellStyle name="_선정(4)_추풍령-1_V.단위수량" xfId="404"/>
    <cellStyle name="_선정(5)" xfId="405"/>
    <cellStyle name="_선정(5)_V. 단위수량" xfId="406"/>
    <cellStyle name="_선정(5)_V.단위수량" xfId="407"/>
    <cellStyle name="_선정(5)_선정안(삼산)" xfId="408"/>
    <cellStyle name="_선정(5)_선정안(삼산)_V. 단위수량" xfId="409"/>
    <cellStyle name="_선정(5)_선정안(삼산)_V.단위수량" xfId="410"/>
    <cellStyle name="_선정(5)_추풍령" xfId="411"/>
    <cellStyle name="_선정(5)_추풍령_V. 단위수량" xfId="412"/>
    <cellStyle name="_선정(5)_추풍령_V.단위수량" xfId="413"/>
    <cellStyle name="_선정(5)_추풍령-1" xfId="414"/>
    <cellStyle name="_선정(5)_추풍령-1_V. 단위수량" xfId="415"/>
    <cellStyle name="_선정(5)_추풍령-1_V.단위수량" xfId="416"/>
    <cellStyle name="_설계내역서" xfId="417"/>
    <cellStyle name="_설계내역서(2_3차분)_계약예정" xfId="418"/>
    <cellStyle name="_설계내역서(중앙_2006.11.8)" xfId="419"/>
    <cellStyle name="_설계서(2004년 sample)" xfId="420"/>
    <cellStyle name="_설계서(군지역 GIS사업-GPS Van)-표준" xfId="421"/>
    <cellStyle name="_설계서(재재재수정)" xfId="422"/>
    <cellStyle name="_설계서00_연기" xfId="423"/>
    <cellStyle name="_세계측지계변환 변경내역서" xfId="424"/>
    <cellStyle name="_세계측지계변환설계" xfId="425"/>
    <cellStyle name="_소프트웨어사업비 설계의 예_060427" xfId="426"/>
    <cellStyle name="_소형고압블럭(소로2-21)" xfId="427"/>
    <cellStyle name="_수 량 연화.내감" xfId="428"/>
    <cellStyle name="_수 량 연화.내감_2.포장공(제1지구)" xfId="429"/>
    <cellStyle name="_수 량 연화.내감_2.포장공(제1지구)_1" xfId="430"/>
    <cellStyle name="_수 량 연화.내감_2.포장공(제1지구)_2.포장공(제1지구)" xfId="431"/>
    <cellStyle name="_수 량 연화.내감_2.포장공(제1지구)_토공(2지구 주간)" xfId="432"/>
    <cellStyle name="_수 량 연화.내감_2.포장공(제1지구)_토공(2지구 주간)_1.토공(2지구 주간)" xfId="433"/>
    <cellStyle name="_수 량 연화.내감_2.포장공(제1지구)_토공(2지구 주간)_1.토공(제2지구)" xfId="434"/>
    <cellStyle name="_수 량 연화.내감_금산제수량(전체최종)" xfId="435"/>
    <cellStyle name="_수 량 연화.내감_금산제수량(전체최종)_2.포장공(제1지구)" xfId="436"/>
    <cellStyle name="_수 량 연화.내감_금산제수량(전체최종)_2.포장공(제1지구)_1" xfId="437"/>
    <cellStyle name="_수 량 연화.내감_금산제수량(전체최종)_2.포장공(제1지구)_2.포장공(제1지구)" xfId="438"/>
    <cellStyle name="_수 량 연화.내감_금산제수량(전체최종)_2.포장공(제1지구)_토공(2지구 주간)" xfId="439"/>
    <cellStyle name="_수 량 연화.내감_금산제수량(전체최종)_2.포장공(제1지구)_토공(2지구 주간)_1.토공(2지구 주간)" xfId="440"/>
    <cellStyle name="_수 량 연화.내감_금산제수량(전체최종)_2.포장공(제1지구)_토공(2지구 주간)_1.토공(제2지구)" xfId="441"/>
    <cellStyle name="_수 량 연화.내감_금산제수량(전체최종)_토공 (1지구)" xfId="442"/>
    <cellStyle name="_수 량 연화.내감_금산제수량(전체최종)_토공(2지구 주간)" xfId="443"/>
    <cellStyle name="_수 량 연화.내감_금산제수량(전체최종)_토공(2지구 주간)_1.토공(2지구 주간)" xfId="444"/>
    <cellStyle name="_수 량 연화.내감_금산제수량(전체최종)_토공(2지구 주간)_1.토공(제2지구)" xfId="445"/>
    <cellStyle name="_수 량 연화.내감_토공 (1지구)" xfId="446"/>
    <cellStyle name="_수 량 연화.내감_토공(2지구 주간)" xfId="447"/>
    <cellStyle name="_수 량 연화.내감_토공(2지구 주간)_1.토공(2지구 주간)" xfId="448"/>
    <cellStyle name="_수 량 연화.내감_토공(2지구 주간)_1.토공(제2지구)" xfId="449"/>
    <cellStyle name="_수량금회 연화.내감" xfId="450"/>
    <cellStyle name="_수량금회 연화.내감_2.포장공(제1지구)" xfId="451"/>
    <cellStyle name="_수량금회 연화.내감_2.포장공(제1지구)_1" xfId="452"/>
    <cellStyle name="_수량금회 연화.내감_2.포장공(제1지구)_2.포장공(제1지구)" xfId="453"/>
    <cellStyle name="_수량금회 연화.내감_2.포장공(제1지구)_토공(2지구 주간)" xfId="454"/>
    <cellStyle name="_수량금회 연화.내감_2.포장공(제1지구)_토공(2지구 주간)_1.토공(2지구 주간)" xfId="455"/>
    <cellStyle name="_수량금회 연화.내감_2.포장공(제1지구)_토공(2지구 주간)_1.토공(제2지구)" xfId="456"/>
    <cellStyle name="_수량금회 연화.내감_금산제수량(전체최종)" xfId="457"/>
    <cellStyle name="_수량금회 연화.내감_금산제수량(전체최종)_2.포장공(제1지구)" xfId="458"/>
    <cellStyle name="_수량금회 연화.내감_금산제수량(전체최종)_2.포장공(제1지구)_1" xfId="459"/>
    <cellStyle name="_수량금회 연화.내감_금산제수량(전체최종)_2.포장공(제1지구)_2.포장공(제1지구)" xfId="460"/>
    <cellStyle name="_수량금회 연화.내감_금산제수량(전체최종)_2.포장공(제1지구)_토공(2지구 주간)" xfId="461"/>
    <cellStyle name="_수량금회 연화.내감_금산제수량(전체최종)_2.포장공(제1지구)_토공(2지구 주간)_1.토공(2지구 주간)" xfId="462"/>
    <cellStyle name="_수량금회 연화.내감_금산제수량(전체최종)_2.포장공(제1지구)_토공(2지구 주간)_1.토공(제2지구)" xfId="463"/>
    <cellStyle name="_수량금회 연화.내감_금산제수량(전체최종)_토공 (1지구)" xfId="464"/>
    <cellStyle name="_수량금회 연화.내감_금산제수량(전체최종)_토공(2지구 주간)" xfId="465"/>
    <cellStyle name="_수량금회 연화.내감_금산제수량(전체최종)_토공(2지구 주간)_1.토공(2지구 주간)" xfId="466"/>
    <cellStyle name="_수량금회 연화.내감_금산제수량(전체최종)_토공(2지구 주간)_1.토공(제2지구)" xfId="467"/>
    <cellStyle name="_수량금회 연화.내감_토공 (1지구)" xfId="468"/>
    <cellStyle name="_수량금회 연화.내감_토공(2지구 주간)" xfId="469"/>
    <cellStyle name="_수량금회 연화.내감_토공(2지구 주간)_1.토공(2지구 주간)" xfId="470"/>
    <cellStyle name="_수량금회 연화.내감_토공(2지구 주간)_1.토공(제2지구)" xfId="471"/>
    <cellStyle name="_수량산출 구눌하수도" xfId="472"/>
    <cellStyle name="_수량산출 구눌하수도_2.포장공(제1지구)" xfId="473"/>
    <cellStyle name="_수량산출 구눌하수도_2.포장공(제1지구)_1" xfId="474"/>
    <cellStyle name="_수량산출 구눌하수도_2.포장공(제1지구)_2.포장공(제1지구)" xfId="475"/>
    <cellStyle name="_수량산출 구눌하수도_2.포장공(제1지구)_토공(2지구 주간)" xfId="476"/>
    <cellStyle name="_수량산출 구눌하수도_2.포장공(제1지구)_토공(2지구 주간)_1.토공(2지구 주간)" xfId="477"/>
    <cellStyle name="_수량산출 구눌하수도_2.포장공(제1지구)_토공(2지구 주간)_1.토공(제2지구)" xfId="478"/>
    <cellStyle name="_수량산출 구눌하수도_금산제수량(전체최종)" xfId="479"/>
    <cellStyle name="_수량산출 구눌하수도_금산제수량(전체최종)_2.포장공(제1지구)" xfId="480"/>
    <cellStyle name="_수량산출 구눌하수도_금산제수량(전체최종)_2.포장공(제1지구)_1" xfId="481"/>
    <cellStyle name="_수량산출 구눌하수도_금산제수량(전체최종)_2.포장공(제1지구)_2.포장공(제1지구)" xfId="482"/>
    <cellStyle name="_수량산출 구눌하수도_금산제수량(전체최종)_2.포장공(제1지구)_토공(2지구 주간)" xfId="483"/>
    <cellStyle name="_수량산출 구눌하수도_금산제수량(전체최종)_2.포장공(제1지구)_토공(2지구 주간)_1.토공(2지구 주간)" xfId="484"/>
    <cellStyle name="_수량산출 구눌하수도_금산제수량(전체최종)_2.포장공(제1지구)_토공(2지구 주간)_1.토공(제2지구)" xfId="485"/>
    <cellStyle name="_수량산출 구눌하수도_금산제수량(전체최종)_토공 (1지구)" xfId="486"/>
    <cellStyle name="_수량산출 구눌하수도_금산제수량(전체최종)_토공(2지구 주간)" xfId="487"/>
    <cellStyle name="_수량산출 구눌하수도_금산제수량(전체최종)_토공(2지구 주간)_1.토공(2지구 주간)" xfId="488"/>
    <cellStyle name="_수량산출 구눌하수도_금산제수량(전체최종)_토공(2지구 주간)_1.토공(제2지구)" xfId="489"/>
    <cellStyle name="_수량산출 구눌하수도_토공 (1지구)" xfId="490"/>
    <cellStyle name="_수량산출 구눌하수도_토공(2지구 주간)" xfId="491"/>
    <cellStyle name="_수량산출 구눌하수도_토공(2지구 주간)_1.토공(2지구 주간)" xfId="492"/>
    <cellStyle name="_수량산출 구눌하수도_토공(2지구 주간)_1.토공(제2지구)" xfId="493"/>
    <cellStyle name="_수량산출 음지하천" xfId="494"/>
    <cellStyle name="_수량산출 음지하천_2.포장공(제1지구)" xfId="495"/>
    <cellStyle name="_수량산출 음지하천_2.포장공(제1지구)_1" xfId="496"/>
    <cellStyle name="_수량산출 음지하천_2.포장공(제1지구)_2.포장공(제1지구)" xfId="497"/>
    <cellStyle name="_수량산출 음지하천_2.포장공(제1지구)_토공(2지구 주간)" xfId="498"/>
    <cellStyle name="_수량산출 음지하천_2.포장공(제1지구)_토공(2지구 주간)_1.토공(2지구 주간)" xfId="499"/>
    <cellStyle name="_수량산출 음지하천_2.포장공(제1지구)_토공(2지구 주간)_1.토공(제2지구)" xfId="500"/>
    <cellStyle name="_수량산출 음지하천_금산제수량(전체최종)" xfId="501"/>
    <cellStyle name="_수량산출 음지하천_금산제수량(전체최종)_2.포장공(제1지구)" xfId="502"/>
    <cellStyle name="_수량산출 음지하천_금산제수량(전체최종)_2.포장공(제1지구)_1" xfId="503"/>
    <cellStyle name="_수량산출 음지하천_금산제수량(전체최종)_2.포장공(제1지구)_2.포장공(제1지구)" xfId="504"/>
    <cellStyle name="_수량산출 음지하천_금산제수량(전체최종)_2.포장공(제1지구)_토공(2지구 주간)" xfId="505"/>
    <cellStyle name="_수량산출 음지하천_금산제수량(전체최종)_2.포장공(제1지구)_토공(2지구 주간)_1.토공(2지구 주간)" xfId="506"/>
    <cellStyle name="_수량산출 음지하천_금산제수량(전체최종)_2.포장공(제1지구)_토공(2지구 주간)_1.토공(제2지구)" xfId="507"/>
    <cellStyle name="_수량산출 음지하천_금산제수량(전체최종)_토공 (1지구)" xfId="508"/>
    <cellStyle name="_수량산출 음지하천_금산제수량(전체최종)_토공(2지구 주간)" xfId="509"/>
    <cellStyle name="_수량산출 음지하천_금산제수량(전체최종)_토공(2지구 주간)_1.토공(2지구 주간)" xfId="510"/>
    <cellStyle name="_수량산출 음지하천_금산제수량(전체최종)_토공(2지구 주간)_1.토공(제2지구)" xfId="511"/>
    <cellStyle name="_수량산출 음지하천_토공 (1지구)" xfId="512"/>
    <cellStyle name="_수량산출 음지하천_토공(2지구 주간)" xfId="513"/>
    <cellStyle name="_수량산출 음지하천_토공(2지구 주간)_1.토공(2지구 주간)" xfId="514"/>
    <cellStyle name="_수량산출 음지하천_토공(2지구 주간)_1.토공(제2지구)" xfId="515"/>
    <cellStyle name="_수량집계표" xfId="516"/>
    <cellStyle name="_수원시 지하시설물통합정보시스템 구축사업 설계내역서(직접경비)" xfId="517"/>
    <cellStyle name="_수원시_장기미집행관리프록그램_설계내역_v1" xfId="518"/>
    <cellStyle name="_수치지도수시갱신시스템_설계내역서_v6(수정)" xfId="519"/>
    <cellStyle name="_수치지도제작물량" xfId="520"/>
    <cellStyle name="_승본도로수량(금회분)" xfId="521"/>
    <cellStyle name="_승본도로수량(금회분)_2.포장공(제1지구)" xfId="522"/>
    <cellStyle name="_승본도로수량(금회분)_2.포장공(제1지구)_1" xfId="523"/>
    <cellStyle name="_승본도로수량(금회분)_2.포장공(제1지구)_2.포장공(제1지구)" xfId="524"/>
    <cellStyle name="_승본도로수량(금회분)_2.포장공(제1지구)_토공(2지구 주간)" xfId="525"/>
    <cellStyle name="_승본도로수량(금회분)_2.포장공(제1지구)_토공(2지구 주간)_1.토공(2지구 주간)" xfId="526"/>
    <cellStyle name="_승본도로수량(금회분)_2.포장공(제1지구)_토공(2지구 주간)_1.토공(제2지구)" xfId="527"/>
    <cellStyle name="_승본도로수량(금회분)_토공 (1지구)" xfId="528"/>
    <cellStyle name="_승본도로수량(금회분)_토공(2지구 주간)" xfId="529"/>
    <cellStyle name="_승본도로수량(금회분)_토공(2지구 주간)_1.토공(2지구 주간)" xfId="530"/>
    <cellStyle name="_승본도로수량(금회분)_토공(2지구 주간)_1.토공(제2지구)" xfId="531"/>
    <cellStyle name="_승본도로수량산출" xfId="532"/>
    <cellStyle name="_승본도로수량산출_2.포장공(제1지구)" xfId="533"/>
    <cellStyle name="_승본도로수량산출_2.포장공(제1지구)_1" xfId="534"/>
    <cellStyle name="_승본도로수량산출_2.포장공(제1지구)_2.포장공(제1지구)" xfId="535"/>
    <cellStyle name="_승본도로수량산출_2.포장공(제1지구)_토공(2지구 주간)" xfId="536"/>
    <cellStyle name="_승본도로수량산출_2.포장공(제1지구)_토공(2지구 주간)_1.토공(2지구 주간)" xfId="537"/>
    <cellStyle name="_승본도로수량산출_2.포장공(제1지구)_토공(2지구 주간)_1.토공(제2지구)" xfId="538"/>
    <cellStyle name="_승본도로수량산출_토공 (1지구)" xfId="539"/>
    <cellStyle name="_승본도로수량산출_토공(2지구 주간)" xfId="540"/>
    <cellStyle name="_승본도로수량산출_토공(2지구 주간)_1.토공(2지구 주간)" xfId="541"/>
    <cellStyle name="_승본도로수량산출_토공(2지구 주간)_1.토공(제2지구)" xfId="542"/>
    <cellStyle name="_시스템" xfId="543"/>
    <cellStyle name="_시스템 부문(전체)" xfId="544"/>
    <cellStyle name="_시스템개발산출양식_2003" xfId="545"/>
    <cellStyle name="_시스템개발세부내역서" xfId="546"/>
    <cellStyle name="_시스템설계서(7_26)." xfId="547"/>
    <cellStyle name="_시흥시견적" xfId="548"/>
    <cellStyle name="_신당천수량 변경(전체)" xfId="549"/>
    <cellStyle name="_신당천수량 변경(전체)_2.포장공(제1지구)" xfId="550"/>
    <cellStyle name="_신당천수량 변경(전체)_2.포장공(제1지구)_1" xfId="551"/>
    <cellStyle name="_신당천수량 변경(전체)_2.포장공(제1지구)_2.포장공(제1지구)" xfId="552"/>
    <cellStyle name="_신당천수량 변경(전체)_2.포장공(제1지구)_토공(2지구 주간)" xfId="553"/>
    <cellStyle name="_신당천수량 변경(전체)_2.포장공(제1지구)_토공(2지구 주간)_1.토공(2지구 주간)" xfId="554"/>
    <cellStyle name="_신당천수량 변경(전체)_2.포장공(제1지구)_토공(2지구 주간)_1.토공(제2지구)" xfId="555"/>
    <cellStyle name="_신당천수량 변경(전체)_토공 (1지구)" xfId="556"/>
    <cellStyle name="_신당천수량 변경(전체)_토공(2지구 주간)" xfId="557"/>
    <cellStyle name="_신당천수량 변경(전체)_토공(2지구 주간)_1.토공(2지구 주간)" xfId="558"/>
    <cellStyle name="_신당천수량 변경(전체)_토공(2지구 주간)_1.토공(제2지구)" xfId="559"/>
    <cellStyle name="_안성시 GIS 총괄 설계내역서_1.0" xfId="560"/>
    <cellStyle name="_암  거" xfId="561"/>
    <cellStyle name="_암  거_2.포장공(제1지구)" xfId="562"/>
    <cellStyle name="_암  거_2.포장공(제1지구)_1" xfId="563"/>
    <cellStyle name="_암  거_2.포장공(제1지구)_2.포장공(제1지구)" xfId="564"/>
    <cellStyle name="_암  거_2.포장공(제1지구)_토공(2지구 주간)" xfId="565"/>
    <cellStyle name="_암  거_2.포장공(제1지구)_토공(2지구 주간)_1.토공(2지구 주간)" xfId="566"/>
    <cellStyle name="_암  거_2.포장공(제1지구)_토공(2지구 주간)_1.토공(제2지구)" xfId="567"/>
    <cellStyle name="_암  거_토공 (1지구)" xfId="568"/>
    <cellStyle name="_암  거_토공(2지구 주간)" xfId="569"/>
    <cellStyle name="_암  거_토공(2지구 주간)_1.토공(2지구 주간)" xfId="570"/>
    <cellStyle name="_암  거_토공(2지구 주간)_1.토공(제2지구)" xfId="571"/>
    <cellStyle name="_암  거04" xfId="572"/>
    <cellStyle name="_암  거04_2.포장공(제1지구)" xfId="573"/>
    <cellStyle name="_암  거04_2.포장공(제1지구)_1" xfId="574"/>
    <cellStyle name="_암  거04_2.포장공(제1지구)_2.포장공(제1지구)" xfId="575"/>
    <cellStyle name="_암  거04_2.포장공(제1지구)_토공(2지구 주간)" xfId="576"/>
    <cellStyle name="_암  거04_2.포장공(제1지구)_토공(2지구 주간)_1.토공(2지구 주간)" xfId="577"/>
    <cellStyle name="_암  거04_2.포장공(제1지구)_토공(2지구 주간)_1.토공(제2지구)" xfId="578"/>
    <cellStyle name="_암  거04_토공 (1지구)" xfId="579"/>
    <cellStyle name="_암  거04_토공(2지구 주간)" xfId="580"/>
    <cellStyle name="_암  거04_토공(2지구 주간)_1.토공(2지구 주간)" xfId="581"/>
    <cellStyle name="_암  거04_토공(2지구 주간)_1.토공(제2지구)" xfId="582"/>
    <cellStyle name="_암거낙차부" xfId="583"/>
    <cellStyle name="_암거낙차부_우수수량-1" xfId="584"/>
    <cellStyle name="_암거낙차부_우수수량-1_토적수정  (8.13)" xfId="585"/>
    <cellStyle name="_암거낙차부_우수수량-1_토적수정  (8.24)" xfId="586"/>
    <cellStyle name="_암거낙차부_차집관로수량(수정811)" xfId="587"/>
    <cellStyle name="_암거낙차부_차집관로수량(수정811)_토적수정  (8.13)" xfId="588"/>
    <cellStyle name="_암거낙차부_차집관로수량(수정811)_토적수정  (8.24)" xfId="589"/>
    <cellStyle name="_암거낙차부_포장수량-2" xfId="590"/>
    <cellStyle name="_암거낙차부_포장수량-2_토적수정  (8.13)" xfId="591"/>
    <cellStyle name="_암거낙차부_포장수량-2_토적수정  (8.24)" xfId="592"/>
    <cellStyle name="_양산시 가격설계내역서_1" xfId="593"/>
    <cellStyle name="_엑사큐브- 건기원납품업체" xfId="594"/>
    <cellStyle name="_엑사큐브한국건설기술협회" xfId="595"/>
    <cellStyle name="_연화지제(3공구) 수량" xfId="596"/>
    <cellStyle name="_연화지제(3공구) 수량_2.포장공(제1지구)" xfId="597"/>
    <cellStyle name="_연화지제(3공구) 수량_2.포장공(제1지구)_1" xfId="598"/>
    <cellStyle name="_연화지제(3공구) 수량_2.포장공(제1지구)_2.포장공(제1지구)" xfId="599"/>
    <cellStyle name="_연화지제(3공구) 수량_2.포장공(제1지구)_토공(2지구 주간)" xfId="600"/>
    <cellStyle name="_연화지제(3공구) 수량_2.포장공(제1지구)_토공(2지구 주간)_1.토공(2지구 주간)" xfId="601"/>
    <cellStyle name="_연화지제(3공구) 수량_2.포장공(제1지구)_토공(2지구 주간)_1.토공(제2지구)" xfId="602"/>
    <cellStyle name="_연화지제(3공구) 수량_토공 (1지구)" xfId="603"/>
    <cellStyle name="_연화지제(3공구) 수량_토공(2지구 주간)" xfId="604"/>
    <cellStyle name="_연화지제(3공구) 수량_토공(2지구 주간)_1.토공(2지구 주간)" xfId="605"/>
    <cellStyle name="_연화지제(3공구) 수량_토공(2지구 주간)_1.토공(제2지구)" xfId="606"/>
    <cellStyle name="_영상산출내역서" xfId="607"/>
    <cellStyle name="_영주시-계약용_설계내역서" xfId="608"/>
    <cellStyle name="_오송생명과학단지 항공사진측량용역" xfId="609"/>
    <cellStyle name="_오수공" xfId="610"/>
    <cellStyle name="_오수수량-1" xfId="611"/>
    <cellStyle name="_우수부대공" xfId="612"/>
    <cellStyle name="_우수수량-1" xfId="613"/>
    <cellStyle name="_울산시_현장관리시스템_설계내역서_v1" xfId="614"/>
    <cellStyle name="_울산시총괄안-20030509v1" xfId="615"/>
    <cellStyle name="_웹기반 범용프로그램 기본설계용역 예산설계서_050322" xfId="616"/>
    <cellStyle name="_웹기반 범용프로그램 기본설계용역 예산설계서_051006" xfId="617"/>
    <cellStyle name="_웹기반 수치지도 관리시스템 개발 용역 산출내역서_1.2" xfId="618"/>
    <cellStyle name="_웹기반 수치지도 활용시스템 도입 설계서_1.1" xfId="619"/>
    <cellStyle name="_웹기반 수치지도 활용시스템 도입 설계서_2.0" xfId="620"/>
    <cellStyle name="_웹기반 지리정보 공동활용체계 구축 설계서(성남시)" xfId="621"/>
    <cellStyle name="_의정부  상하수도 설계내역서_1.2" xfId="622"/>
    <cellStyle name="_의정부_설계내역서" xfId="623"/>
    <cellStyle name="_의정부_설계내역서(제출용)" xfId="624"/>
    <cellStyle name="_이담지리지 보완확장사업 설계내역서_1.1" xfId="625"/>
    <cellStyle name="_이스턴네트웍스 대비견적서" xfId="626"/>
    <cellStyle name="_인원계획표 " xfId="627"/>
    <cellStyle name="_인증견적자료" xfId="628"/>
    <cellStyle name="_인천광역시GIS고도화사업설계서_20070327" xfId="629"/>
    <cellStyle name="_인천시 지하시설물통합정보시스템 구축사업 설계내역서_0514(FP)" xfId="630"/>
    <cellStyle name="_인천시_설계(1006_내부망_수정)" xfId="631"/>
    <cellStyle name="_인터넷서버 " xfId="632"/>
    <cellStyle name="_인트라넷개발내역" xfId="633"/>
    <cellStyle name="_일반수량" xfId="634"/>
    <cellStyle name="_입찰표지 " xfId="635"/>
    <cellStyle name="_장비견적분석" xfId="636"/>
    <cellStyle name="_재난관리 고도화_FP산정_간이법_20060701_범정부재난" xfId="637"/>
    <cellStyle name="_적격(화산) " xfId="638"/>
    <cellStyle name="_전달자료 - 수치정사영상지도제작" xfId="639"/>
    <cellStyle name="_전주시_UIS 확장사업 설계내역서_2" xfId="640"/>
    <cellStyle name="_전체분자재집계표" xfId="641"/>
    <cellStyle name="_전체분자재집계표_2.포장공(제1지구)" xfId="642"/>
    <cellStyle name="_전체분자재집계표_2.포장공(제1지구)_1" xfId="643"/>
    <cellStyle name="_전체분자재집계표_2.포장공(제1지구)_2.포장공(제1지구)" xfId="644"/>
    <cellStyle name="_전체분자재집계표_2.포장공(제1지구)_토공(2지구 주간)" xfId="645"/>
    <cellStyle name="_전체분자재집계표_2.포장공(제1지구)_토공(2지구 주간)_1.토공(2지구 주간)" xfId="646"/>
    <cellStyle name="_전체분자재집계표_2.포장공(제1지구)_토공(2지구 주간)_1.토공(제2지구)" xfId="647"/>
    <cellStyle name="_전체분자재집계표_금산제수량(전체최종)" xfId="648"/>
    <cellStyle name="_전체분자재집계표_금산제수량(전체최종)_2.포장공(제1지구)" xfId="649"/>
    <cellStyle name="_전체분자재집계표_금산제수량(전체최종)_2.포장공(제1지구)_1" xfId="650"/>
    <cellStyle name="_전체분자재집계표_금산제수량(전체최종)_2.포장공(제1지구)_2.포장공(제1지구)" xfId="651"/>
    <cellStyle name="_전체분자재집계표_금산제수량(전체최종)_2.포장공(제1지구)_토공(2지구 주간)" xfId="652"/>
    <cellStyle name="_전체분자재집계표_금산제수량(전체최종)_2.포장공(제1지구)_토공(2지구 주간)_1.토공(2지구 주간)" xfId="653"/>
    <cellStyle name="_전체분자재집계표_금산제수량(전체최종)_2.포장공(제1지구)_토공(2지구 주간)_1.토공(제2지구)" xfId="654"/>
    <cellStyle name="_전체분자재집계표_금산제수량(전체최종)_토공 (1지구)" xfId="655"/>
    <cellStyle name="_전체분자재집계표_금산제수량(전체최종)_토공(2지구 주간)" xfId="656"/>
    <cellStyle name="_전체분자재집계표_금산제수량(전체최종)_토공(2지구 주간)_1.토공(2지구 주간)" xfId="657"/>
    <cellStyle name="_전체분자재집계표_금산제수량(전체최종)_토공(2지구 주간)_1.토공(제2지구)" xfId="658"/>
    <cellStyle name="_전체분자재집계표_토공 (1지구)" xfId="659"/>
    <cellStyle name="_전체분자재집계표_토공(2지구 주간)" xfId="660"/>
    <cellStyle name="_전체분자재집계표_토공(2지구 주간)_1.토공(2지구 주간)" xfId="661"/>
    <cellStyle name="_전체분자재집계표_토공(2지구 주간)_1.토공(제2지구)" xfId="662"/>
    <cellStyle name="_정사사진제작을위한수치지도제작(1000)" xfId="663"/>
    <cellStyle name="_정읍시_UIS설계서(0302)" xfId="664"/>
    <cellStyle name="_정읍시GIS 견적서_지노시스템1" xfId="665"/>
    <cellStyle name="_제안첨부 상세0411" xfId="666"/>
    <cellStyle name="_제주시_운용소프트웨어개발" xfId="667"/>
    <cellStyle name="_조달청_계약내역(기성1차)" xfId="668"/>
    <cellStyle name="_중계펌프장수량산출" xfId="669"/>
    <cellStyle name="_지네트 대비견적서" xfId="670"/>
    <cellStyle name="_지하시설물 통합정보시스템 구축 사업 예산내역서_1.1" xfId="671"/>
    <cellStyle name="_지하시설물관리현장지원시스템구축 산출내역서_1.0" xfId="672"/>
    <cellStyle name="_지하시설물통합관리설계내역서_1.0" xfId="673"/>
    <cellStyle name="_지하시설물통합및굴착복구관리 설계내역서_1.1" xfId="674"/>
    <cellStyle name="_지하통합 보완개발 예상비용_v1" xfId="675"/>
    <cellStyle name="_진도군산출내역서_060703(5000)" xfId="676"/>
    <cellStyle name="_진영이가기본도만들란다" xfId="677"/>
    <cellStyle name="_진입부포장(소로2-21)" xfId="678"/>
    <cellStyle name="_집수정" xfId="679"/>
    <cellStyle name="_집행(1)" xfId="680"/>
    <cellStyle name="_집행(1)_V. 단위수량" xfId="681"/>
    <cellStyle name="_집행(1)_V.단위수량" xfId="682"/>
    <cellStyle name="_집행(1)_선정안(삼산)" xfId="683"/>
    <cellStyle name="_집행(1)_선정안(삼산)_V. 단위수량" xfId="684"/>
    <cellStyle name="_집행(1)_선정안(삼산)_V.단위수량" xfId="685"/>
    <cellStyle name="_집행(1)_추풍령" xfId="686"/>
    <cellStyle name="_집행(1)_추풍령_V. 단위수량" xfId="687"/>
    <cellStyle name="_집행(1)_추풍령_V.단위수량" xfId="688"/>
    <cellStyle name="_집행(1)_추풍령-1" xfId="689"/>
    <cellStyle name="_집행(1)_추풍령-1_V. 단위수량" xfId="690"/>
    <cellStyle name="_집행(1)_추풍령-1_V.단위수량" xfId="691"/>
    <cellStyle name="_집행(2)" xfId="692"/>
    <cellStyle name="_집행(2)_V. 단위수량" xfId="693"/>
    <cellStyle name="_집행(2)_V.단위수량" xfId="694"/>
    <cellStyle name="_집행(2)_선정안(삼산)" xfId="695"/>
    <cellStyle name="_집행(2)_선정안(삼산)_V. 단위수량" xfId="696"/>
    <cellStyle name="_집행(2)_선정안(삼산)_V.단위수량" xfId="697"/>
    <cellStyle name="_집행(2)_추풍령" xfId="698"/>
    <cellStyle name="_집행(2)_추풍령_V. 단위수량" xfId="699"/>
    <cellStyle name="_집행(2)_추풍령_V.단위수량" xfId="700"/>
    <cellStyle name="_집행(2)_추풍령-1" xfId="701"/>
    <cellStyle name="_집행(2)_추풍령-1_V. 단위수량" xfId="702"/>
    <cellStyle name="_집행(2)_추풍령-1_V.단위수량" xfId="703"/>
    <cellStyle name="_차선도색(소로2-21)" xfId="704"/>
    <cellStyle name="_차집관로수량(수정811)" xfId="705"/>
    <cellStyle name="_차집관로수량(수정811)_토적수정  (8.13)" xfId="706"/>
    <cellStyle name="_차집관로수량(수정811)_토적수정  (8.24)" xfId="707"/>
    <cellStyle name="_천안시GIS설계제출" xfId="708"/>
    <cellStyle name="_총괄설계내역서" xfId="709"/>
    <cellStyle name="_총괄설계내역서(통영11(1).8)" xfId="710"/>
    <cellStyle name="_측  구" xfId="711"/>
    <cellStyle name="_측  구_2.포장공(제1지구)" xfId="712"/>
    <cellStyle name="_측  구_2.포장공(제1지구)_1" xfId="713"/>
    <cellStyle name="_측  구_2.포장공(제1지구)_2.포장공(제1지구)" xfId="714"/>
    <cellStyle name="_측  구_2.포장공(제1지구)_토공(2지구 주간)" xfId="715"/>
    <cellStyle name="_측  구_2.포장공(제1지구)_토공(2지구 주간)_1.토공(2지구 주간)" xfId="716"/>
    <cellStyle name="_측  구_2.포장공(제1지구)_토공(2지구 주간)_1.토공(제2지구)" xfId="717"/>
    <cellStyle name="_측  구_토공 (1지구)" xfId="718"/>
    <cellStyle name="_측  구_토공(2지구 주간)" xfId="719"/>
    <cellStyle name="_측  구_토공(2지구 주간)_1.토공(2지구 주간)" xfId="720"/>
    <cellStyle name="_측  구_토공(2지구 주간)_1.토공(제2지구)" xfId="721"/>
    <cellStyle name="_측구공" xfId="722"/>
    <cellStyle name="_측구공_2.포장공(제1지구)" xfId="723"/>
    <cellStyle name="_측구공_2.포장공(제1지구)_1" xfId="724"/>
    <cellStyle name="_측구공_2.포장공(제1지구)_2.포장공(제1지구)" xfId="725"/>
    <cellStyle name="_측구공_2.포장공(제1지구)_토공(2지구 주간)" xfId="726"/>
    <cellStyle name="_측구공_2.포장공(제1지구)_토공(2지구 주간)_1.토공(2지구 주간)" xfId="727"/>
    <cellStyle name="_측구공_2.포장공(제1지구)_토공(2지구 주간)_1.토공(제2지구)" xfId="728"/>
    <cellStyle name="_측구공_금산제수량(전체최종)" xfId="729"/>
    <cellStyle name="_측구공_금산제수량(전체최종)_2.포장공(제1지구)" xfId="730"/>
    <cellStyle name="_측구공_금산제수량(전체최종)_2.포장공(제1지구)_1" xfId="731"/>
    <cellStyle name="_측구공_금산제수량(전체최종)_2.포장공(제1지구)_2.포장공(제1지구)" xfId="732"/>
    <cellStyle name="_측구공_금산제수량(전체최종)_2.포장공(제1지구)_토공(2지구 주간)" xfId="733"/>
    <cellStyle name="_측구공_금산제수량(전체최종)_2.포장공(제1지구)_토공(2지구 주간)_1.토공(2지구 주간)" xfId="734"/>
    <cellStyle name="_측구공_금산제수량(전체최종)_2.포장공(제1지구)_토공(2지구 주간)_1.토공(제2지구)" xfId="735"/>
    <cellStyle name="_측구공_금산제수량(전체최종)_토공 (1지구)" xfId="736"/>
    <cellStyle name="_측구공_금산제수량(전체최종)_토공(2지구 주간)" xfId="737"/>
    <cellStyle name="_측구공_금산제수량(전체최종)_토공(2지구 주간)_1.토공(2지구 주간)" xfId="738"/>
    <cellStyle name="_측구공_금산제수량(전체최종)_토공(2지구 주간)_1.토공(제2지구)" xfId="739"/>
    <cellStyle name="_측구공_토공 (1지구)" xfId="740"/>
    <cellStyle name="_측구공_토공(2지구 주간)" xfId="741"/>
    <cellStyle name="_측구공_토공(2지구 주간)_1.토공(2지구 주간)" xfId="742"/>
    <cellStyle name="_측구공_토공(2지구 주간)_1.토공(제2지구)" xfId="743"/>
    <cellStyle name="_코마스HW(1023)" xfId="744"/>
    <cellStyle name="_토공" xfId="745"/>
    <cellStyle name="_토공 (1지구)" xfId="746"/>
    <cellStyle name="_토공(2지구 주간)" xfId="747"/>
    <cellStyle name="_토공(2지구 주간)_1.토공(2지구 주간)" xfId="748"/>
    <cellStyle name="_토공(2지구 주간)_1.토공(제2지구)" xfId="749"/>
    <cellStyle name="_토공_2.포장공(제1지구)" xfId="750"/>
    <cellStyle name="_토공_2.포장공(제1지구)_1" xfId="751"/>
    <cellStyle name="_토공_2.포장공(제1지구)_2.포장공(제1지구)" xfId="752"/>
    <cellStyle name="_토공_2.포장공(제1지구)_토공(2지구 주간)" xfId="753"/>
    <cellStyle name="_토공_2.포장공(제1지구)_토공(2지구 주간)_1.토공(2지구 주간)" xfId="754"/>
    <cellStyle name="_토공_2.포장공(제1지구)_토공(2지구 주간)_1.토공(제2지구)" xfId="755"/>
    <cellStyle name="_토공_고모리부대공" xfId="756"/>
    <cellStyle name="_토공_금산제수량(전체최종)" xfId="757"/>
    <cellStyle name="_토공_금산제수량(전체최종)_2.포장공(제1지구)" xfId="758"/>
    <cellStyle name="_토공_금산제수량(전체최종)_2.포장공(제1지구)_1" xfId="759"/>
    <cellStyle name="_토공_금산제수량(전체최종)_2.포장공(제1지구)_2.포장공(제1지구)" xfId="760"/>
    <cellStyle name="_토공_금산제수량(전체최종)_2.포장공(제1지구)_토공(2지구 주간)" xfId="761"/>
    <cellStyle name="_토공_금산제수량(전체최종)_2.포장공(제1지구)_토공(2지구 주간)_1.토공(2지구 주간)" xfId="762"/>
    <cellStyle name="_토공_금산제수량(전체최종)_2.포장공(제1지구)_토공(2지구 주간)_1.토공(제2지구)" xfId="763"/>
    <cellStyle name="_토공_금산제수량(전체최종)_토공 (1지구)" xfId="764"/>
    <cellStyle name="_토공_금산제수량(전체최종)_토공(2지구 주간)" xfId="765"/>
    <cellStyle name="_토공_금산제수량(전체최종)_토공(2지구 주간)_1.토공(2지구 주간)" xfId="766"/>
    <cellStyle name="_토공_금산제수량(전체최종)_토공(2지구 주간)_1.토공(제2지구)" xfId="767"/>
    <cellStyle name="_토공_토공 (1지구)" xfId="768"/>
    <cellStyle name="_토공_토공(2지구 주간)" xfId="769"/>
    <cellStyle name="_토공_토공(2지구 주간)_1.토공(2지구 주간)" xfId="770"/>
    <cellStyle name="_토공_토공(2지구 주간)_1.토공(제2지구)" xfId="771"/>
    <cellStyle name="_토공수량" xfId="772"/>
    <cellStyle name="_파주 GIS 시스템설계서(도로,상,하수 시스템)_050406" xfId="773"/>
    <cellStyle name="_파주시_도로 및 상,하수 범용 도입_050314" xfId="774"/>
    <cellStyle name="_포장수량-2" xfId="775"/>
    <cellStyle name="_포천GIS설계_전체" xfId="776"/>
    <cellStyle name="_포천시 UIS 시스템부문 설계내역서_1.0" xfId="777"/>
    <cellStyle name="_포천시 산출내역서(최종본)" xfId="778"/>
    <cellStyle name="_플로터dsj5500" xfId="779"/>
    <cellStyle name="_한강시민공원통합시스템_산출내역서_050617" xfId="780"/>
    <cellStyle name="_한천(1공구)수량산출서" xfId="781"/>
    <cellStyle name="_한천(1공구)수량산출서_2.포장공(제1지구)" xfId="782"/>
    <cellStyle name="_한천(1공구)수량산출서_2.포장공(제1지구)_1" xfId="783"/>
    <cellStyle name="_한천(1공구)수량산출서_2.포장공(제1지구)_2.포장공(제1지구)" xfId="784"/>
    <cellStyle name="_한천(1공구)수량산출서_2.포장공(제1지구)_토공(2지구 주간)" xfId="785"/>
    <cellStyle name="_한천(1공구)수량산출서_2.포장공(제1지구)_토공(2지구 주간)_1.토공(2지구 주간)" xfId="786"/>
    <cellStyle name="_한천(1공구)수량산출서_2.포장공(제1지구)_토공(2지구 주간)_1.토공(제2지구)" xfId="787"/>
    <cellStyle name="_한천(1공구)수량산출서_토공 (1지구)" xfId="788"/>
    <cellStyle name="_한천(1공구)수량산출서_토공(2지구 주간)" xfId="789"/>
    <cellStyle name="_한천(1공구)수량산출서_토공(2지구 주간)_1.토공(2지구 주간)" xfId="790"/>
    <cellStyle name="_한천(1공구)수량산출서_토공(2지구 주간)_1.토공(제2지구)" xfId="791"/>
    <cellStyle name="_합의서" xfId="792"/>
    <cellStyle name="_합의서_V. 단위수량" xfId="793"/>
    <cellStyle name="_합의서_V.단위수량" xfId="794"/>
    <cellStyle name="_합의서_선정안(삼산)" xfId="795"/>
    <cellStyle name="_합의서_선정안(삼산)_V. 단위수량" xfId="796"/>
    <cellStyle name="_합의서_선정안(삼산)_V.단위수량" xfId="797"/>
    <cellStyle name="_합의서_추풍령" xfId="798"/>
    <cellStyle name="_합의서_추풍령_V. 단위수량" xfId="799"/>
    <cellStyle name="_합의서_추풍령_V.단위수량" xfId="800"/>
    <cellStyle name="_합의서_추풍령-1" xfId="801"/>
    <cellStyle name="_합의서_추풍령-1_V. 단위수량" xfId="802"/>
    <cellStyle name="_합의서_추풍령-1_V.단위수량" xfId="803"/>
    <cellStyle name="_항공사진 관리시스템 구축" xfId="804"/>
    <cellStyle name="_항공사진DB구축 및 영상지도제작 설계" xfId="805"/>
    <cellStyle name="_항공사진측량(2007)" xfId="806"/>
    <cellStyle name="_항측" xfId="807"/>
    <cellStyle name="_호안블럭" xfId="808"/>
    <cellStyle name="_호안블럭_2.포장공(제1지구)" xfId="809"/>
    <cellStyle name="_호안블럭_2.포장공(제1지구)_1" xfId="810"/>
    <cellStyle name="_호안블럭_2.포장공(제1지구)_2.포장공(제1지구)" xfId="811"/>
    <cellStyle name="_호안블럭_2.포장공(제1지구)_토공(2지구 주간)" xfId="812"/>
    <cellStyle name="_호안블럭_2.포장공(제1지구)_토공(2지구 주간)_1.토공(2지구 주간)" xfId="813"/>
    <cellStyle name="_호안블럭_2.포장공(제1지구)_토공(2지구 주간)_1.토공(제2지구)" xfId="814"/>
    <cellStyle name="_호안블럭_토공 (1지구)" xfId="815"/>
    <cellStyle name="_호안블럭_토공(2지구 주간)" xfId="816"/>
    <cellStyle name="_호안블럭_토공(2지구 주간)_1.토공(2지구 주간)" xfId="817"/>
    <cellStyle name="_호안블럭_토공(2지구 주간)_1.토공(제2지구)" xfId="818"/>
    <cellStyle name="_횡배수관" xfId="819"/>
    <cellStyle name="_횡배수관_1" xfId="820"/>
    <cellStyle name="_횡배수관_2.포장공(제1지구)" xfId="821"/>
    <cellStyle name="_횡배수관_2.포장공(제1지구)_1" xfId="822"/>
    <cellStyle name="_횡배수관_2.포장공(제1지구)_2.포장공(제1지구)" xfId="823"/>
    <cellStyle name="_횡배수관_2.포장공(제1지구)_토공(2지구 주간)" xfId="824"/>
    <cellStyle name="_횡배수관_2.포장공(제1지구)_토공(2지구 주간)_1.토공(2지구 주간)" xfId="825"/>
    <cellStyle name="_횡배수관_2.포장공(제1지구)_토공(2지구 주간)_1.토공(제2지구)" xfId="826"/>
    <cellStyle name="_횡배수관_금산제수량(전체최종)" xfId="827"/>
    <cellStyle name="_횡배수관_금산제수량(전체최종)_2.포장공(제1지구)" xfId="828"/>
    <cellStyle name="_횡배수관_금산제수량(전체최종)_2.포장공(제1지구)_1" xfId="829"/>
    <cellStyle name="_횡배수관_금산제수량(전체최종)_2.포장공(제1지구)_2.포장공(제1지구)" xfId="830"/>
    <cellStyle name="_횡배수관_금산제수량(전체최종)_2.포장공(제1지구)_토공(2지구 주간)" xfId="831"/>
    <cellStyle name="_횡배수관_금산제수량(전체최종)_2.포장공(제1지구)_토공(2지구 주간)_1.토공(2지구 주간)" xfId="832"/>
    <cellStyle name="_횡배수관_금산제수량(전체최종)_2.포장공(제1지구)_토공(2지구 주간)_1.토공(제2지구)" xfId="833"/>
    <cellStyle name="_횡배수관_금산제수량(전체최종)_토공 (1지구)" xfId="834"/>
    <cellStyle name="_횡배수관_금산제수량(전체최종)_토공(2지구 주간)" xfId="835"/>
    <cellStyle name="_횡배수관_금산제수량(전체최종)_토공(2지구 주간)_1.토공(2지구 주간)" xfId="836"/>
    <cellStyle name="_횡배수관_금산제수량(전체최종)_토공(2지구 주간)_1.토공(제2지구)" xfId="837"/>
    <cellStyle name="_횡배수관_토공 (1지구)" xfId="838"/>
    <cellStyle name="_횡배수관_토공(2지구 주간)" xfId="839"/>
    <cellStyle name="_횡배수관_토공(2지구 주간)_1.토공(2지구 주간)" xfId="840"/>
    <cellStyle name="_횡배수관_토공(2지구 주간)_1.토공(제2지구)" xfId="841"/>
    <cellStyle name="’E‰Y [0.00]_laroux" xfId="842"/>
    <cellStyle name="’E‰Y_laroux" xfId="843"/>
    <cellStyle name="¤@?e_TEST-1 " xfId="844"/>
    <cellStyle name="+,-,0" xfId="845"/>
    <cellStyle name="=C:\WINDOWS\SYSTEM32\COMMAND.COM" xfId="846"/>
    <cellStyle name="=today()" xfId="847"/>
    <cellStyle name="△ []" xfId="848"/>
    <cellStyle name="△ [0]" xfId="849"/>
    <cellStyle name="0" xfId="850"/>
    <cellStyle name="0.0" xfId="851"/>
    <cellStyle name="0.00" xfId="852"/>
    <cellStyle name="00" xfId="853"/>
    <cellStyle name="00K000" xfId="854"/>
    <cellStyle name="00K000.000" xfId="855"/>
    <cellStyle name="¾È°ÇÈ¸°è¹ýÀÎ" xfId="856"/>
    <cellStyle name="1" xfId="857"/>
    <cellStyle name="1_laroux" xfId="858"/>
    <cellStyle name="1_laroux_ATC-YOON1" xfId="859"/>
    <cellStyle name="1_단가조사표" xfId="860"/>
    <cellStyle name="1_단가조사표_1011소각" xfId="861"/>
    <cellStyle name="1_단가조사표_1113교~1" xfId="862"/>
    <cellStyle name="1_단가조사표_121내역" xfId="863"/>
    <cellStyle name="1_단가조사표_객토량" xfId="864"/>
    <cellStyle name="1_단가조사표_교통센~1" xfId="865"/>
    <cellStyle name="1_단가조사표_교통센터412" xfId="866"/>
    <cellStyle name="1_단가조사표_교통수" xfId="867"/>
    <cellStyle name="1_단가조사표_교통수량산출서" xfId="868"/>
    <cellStyle name="1_단가조사표_구조물대가 (2)" xfId="869"/>
    <cellStyle name="1_단가조사표_내역서 (2)" xfId="870"/>
    <cellStyle name="1_단가조사표_대전관저지구" xfId="871"/>
    <cellStyle name="1_단가조사표_동측지~1" xfId="872"/>
    <cellStyle name="1_단가조사표_동측지원422" xfId="873"/>
    <cellStyle name="1_단가조사표_동측지원512" xfId="874"/>
    <cellStyle name="1_단가조사표_동측지원524" xfId="875"/>
    <cellStyle name="1_단가조사표_부대422" xfId="876"/>
    <cellStyle name="1_단가조사표_부대시설" xfId="877"/>
    <cellStyle name="1_단가조사표_소각수~1" xfId="878"/>
    <cellStyle name="1_단가조사표_소각수내역서" xfId="879"/>
    <cellStyle name="1_단가조사표_소각수목2" xfId="880"/>
    <cellStyle name="1_단가조사표_수량산출서 (2)" xfId="881"/>
    <cellStyle name="1_단가조사표_엑스포~1" xfId="882"/>
    <cellStyle name="1_단가조사표_엑스포한빛1" xfId="883"/>
    <cellStyle name="1_단가조사표_여객터미널331" xfId="884"/>
    <cellStyle name="1_단가조사표_여객터미널513" xfId="885"/>
    <cellStyle name="1_단가조사표_여객터미널629" xfId="886"/>
    <cellStyle name="1_단가조사표_외곽도로616" xfId="887"/>
    <cellStyle name="1_단가조사표_용인죽전수량" xfId="888"/>
    <cellStyle name="1_단가조사표_원가계~1" xfId="889"/>
    <cellStyle name="1_단가조사표_유기질" xfId="890"/>
    <cellStyle name="1_단가조사표_자재조서 (2)" xfId="891"/>
    <cellStyle name="1_단가조사표_총괄내역" xfId="892"/>
    <cellStyle name="1_단가조사표_총괄내역 (2)" xfId="893"/>
    <cellStyle name="1_단가조사표_터미널도로403" xfId="894"/>
    <cellStyle name="1_단가조사표_터미널도로429" xfId="895"/>
    <cellStyle name="1_단가조사표_포장일위" xfId="896"/>
    <cellStyle name="1-1" xfId="897"/>
    <cellStyle name="1-1 2" xfId="898"/>
    <cellStyle name="111" xfId="899"/>
    <cellStyle name="1월" xfId="900"/>
    <cellStyle name="2" xfId="901"/>
    <cellStyle name="2)" xfId="902"/>
    <cellStyle name="2_laroux" xfId="903"/>
    <cellStyle name="2_laroux_ATC-YOON1" xfId="904"/>
    <cellStyle name="2_단가조사표" xfId="905"/>
    <cellStyle name="2_단가조사표_1011소각" xfId="906"/>
    <cellStyle name="2_단가조사표_1113교~1" xfId="907"/>
    <cellStyle name="2_단가조사표_121내역" xfId="908"/>
    <cellStyle name="2_단가조사표_객토량" xfId="909"/>
    <cellStyle name="2_단가조사표_교통센~1" xfId="910"/>
    <cellStyle name="2_단가조사표_교통센터412" xfId="911"/>
    <cellStyle name="2_단가조사표_교통수" xfId="912"/>
    <cellStyle name="2_단가조사표_교통수량산출서" xfId="913"/>
    <cellStyle name="2_단가조사표_구조물대가 (2)" xfId="914"/>
    <cellStyle name="2_단가조사표_내역서 (2)" xfId="915"/>
    <cellStyle name="2_단가조사표_대전관저지구" xfId="916"/>
    <cellStyle name="2_단가조사표_동측지~1" xfId="917"/>
    <cellStyle name="2_단가조사표_동측지원422" xfId="918"/>
    <cellStyle name="2_단가조사표_동측지원512" xfId="919"/>
    <cellStyle name="2_단가조사표_동측지원524" xfId="920"/>
    <cellStyle name="2_단가조사표_부대422" xfId="921"/>
    <cellStyle name="2_단가조사표_부대시설" xfId="922"/>
    <cellStyle name="2_단가조사표_소각수~1" xfId="923"/>
    <cellStyle name="2_단가조사표_소각수내역서" xfId="924"/>
    <cellStyle name="2_단가조사표_소각수목2" xfId="925"/>
    <cellStyle name="2_단가조사표_수량산출서 (2)" xfId="926"/>
    <cellStyle name="2_단가조사표_엑스포~1" xfId="927"/>
    <cellStyle name="2_단가조사표_엑스포한빛1" xfId="928"/>
    <cellStyle name="2_단가조사표_여객터미널331" xfId="929"/>
    <cellStyle name="2_단가조사표_여객터미널513" xfId="930"/>
    <cellStyle name="2_단가조사표_여객터미널629" xfId="931"/>
    <cellStyle name="2_단가조사표_외곽도로616" xfId="932"/>
    <cellStyle name="2_단가조사표_용인죽전수량" xfId="933"/>
    <cellStyle name="2_단가조사표_원가계~1" xfId="934"/>
    <cellStyle name="2_단가조사표_유기질" xfId="935"/>
    <cellStyle name="2_단가조사표_자재조서 (2)" xfId="936"/>
    <cellStyle name="2_단가조사표_총괄내역" xfId="937"/>
    <cellStyle name="2_단가조사표_총괄내역 (2)" xfId="938"/>
    <cellStyle name="2_단가조사표_터미널도로403" xfId="939"/>
    <cellStyle name="2_단가조사표_터미널도로429" xfId="940"/>
    <cellStyle name="2_단가조사표_포장일위" xfId="941"/>
    <cellStyle name="20% - Accent1" xfId="942"/>
    <cellStyle name="20% - Accent2" xfId="943"/>
    <cellStyle name="20% - Accent3" xfId="944"/>
    <cellStyle name="20% - Accent4" xfId="945"/>
    <cellStyle name="20% - Accent5" xfId="946"/>
    <cellStyle name="20% - Accent6" xfId="947"/>
    <cellStyle name="20% - 강조색1 2" xfId="948"/>
    <cellStyle name="20% - 강조색2 2" xfId="949"/>
    <cellStyle name="20% - 강조색3 2" xfId="950"/>
    <cellStyle name="20% - 강조색4 2" xfId="951"/>
    <cellStyle name="20% - 강조색5 2" xfId="952"/>
    <cellStyle name="20% - 강조색6 2" xfId="953"/>
    <cellStyle name="40% - Accent1" xfId="954"/>
    <cellStyle name="40% - Accent2" xfId="955"/>
    <cellStyle name="40% - Accent3" xfId="956"/>
    <cellStyle name="40% - Accent4" xfId="957"/>
    <cellStyle name="40% - Accent5" xfId="958"/>
    <cellStyle name="40% - Accent6" xfId="959"/>
    <cellStyle name="40% - 강조색1 2" xfId="960"/>
    <cellStyle name="40% - 강조색2 2" xfId="961"/>
    <cellStyle name="40% - 강조색3 2" xfId="962"/>
    <cellStyle name="40% - 강조색4 2" xfId="963"/>
    <cellStyle name="40% - 강조색5 2" xfId="964"/>
    <cellStyle name="40% - 강조색6 2" xfId="965"/>
    <cellStyle name="60% - Accent1" xfId="966"/>
    <cellStyle name="60% - Accent2" xfId="967"/>
    <cellStyle name="60% - Accent3" xfId="968"/>
    <cellStyle name="60% - Accent4" xfId="969"/>
    <cellStyle name="60% - Accent5" xfId="970"/>
    <cellStyle name="60% - Accent6" xfId="971"/>
    <cellStyle name="60% - 강조색1 2" xfId="972"/>
    <cellStyle name="60% - 강조색2 2" xfId="973"/>
    <cellStyle name="60% - 강조색3 2" xfId="974"/>
    <cellStyle name="60% - 강조색4 2" xfId="975"/>
    <cellStyle name="60% - 강조색5 2" xfId="976"/>
    <cellStyle name="60% - 강조색6 2" xfId="977"/>
    <cellStyle name="A¨­￠￢￠O [0]_INQUIRY ￠?￥i¨u¡AAⓒ￢Aⓒª " xfId="978"/>
    <cellStyle name="A¨­￠￢￠O_INQUIRY ￠?￥i¨u¡AAⓒ￢Aⓒª " xfId="979"/>
    <cellStyle name="Accent1" xfId="980"/>
    <cellStyle name="Accent2" xfId="981"/>
    <cellStyle name="Accent3" xfId="982"/>
    <cellStyle name="Accent4" xfId="983"/>
    <cellStyle name="Accent5" xfId="984"/>
    <cellStyle name="Accent6" xfId="985"/>
    <cellStyle name="AeE­ [0]_ 2ÆAAþº° " xfId="986"/>
    <cellStyle name="ÅëÈ­ [0]_¿¹»ê¼­" xfId="987"/>
    <cellStyle name="AeE­ [0]_¿u°￡" xfId="988"/>
    <cellStyle name="ÅëÈ­ [0]_º»¼± ±æ¾î±úºÎ ¼ö·® Áý°èÇ¥ " xfId="989"/>
    <cellStyle name="AeE­_ 2ÆAAþº° " xfId="990"/>
    <cellStyle name="ÅëÈ­_¿¹»ê¼­" xfId="991"/>
    <cellStyle name="AeE­_¿u°￡" xfId="992"/>
    <cellStyle name="ÅëÈ­_º»¼± ±æ¾î±úºÎ ¼ö·® Áý°èÇ¥ " xfId="993"/>
    <cellStyle name="AeE¡ⓒ [0]_INQUIRY ￠?￥i¨u¡AAⓒ￢Aⓒª " xfId="994"/>
    <cellStyle name="AeE¡ⓒ_INQUIRY ￠?￥i¨u¡AAⓒ￢Aⓒª " xfId="995"/>
    <cellStyle name="ALIGNMENT" xfId="996"/>
    <cellStyle name="AÞ¸¶ [0]_ 2ÆAAþº° " xfId="997"/>
    <cellStyle name="ÄÞ¸¶ [0]_¿¹»ê¼­" xfId="998"/>
    <cellStyle name="AÞ¸¶ [0]_¿u°￡" xfId="999"/>
    <cellStyle name="ÄÞ¸¶ [0]_º»¼± ±æ¾î±úºÎ ¼ö·® Áý°èÇ¥ " xfId="1000"/>
    <cellStyle name="AÞ¸¶_ 2ÆAAþº° " xfId="1001"/>
    <cellStyle name="ÄÞ¸¶_¿¹»ê¼­" xfId="1002"/>
    <cellStyle name="AÞ¸¶_¿u°￡" xfId="1003"/>
    <cellStyle name="ÄÞ¸¶_º»¼± ±æ¾î±úºÎ ¼ö·® Áý°èÇ¥ " xfId="1004"/>
    <cellStyle name="BA" xfId="1005"/>
    <cellStyle name="Background" xfId="1006"/>
    <cellStyle name="Bad" xfId="1007"/>
    <cellStyle name="BoldHdr" xfId="1008"/>
    <cellStyle name="C¡IA¨ª_¡ic¨u¡A¨￢I¨￢¡Æ AN¡Æe " xfId="1009"/>
    <cellStyle name="C￥AØ_  FAB AIA¤  " xfId="1010"/>
    <cellStyle name="Ç¥ÁØ_#3E4¿î»ê" xfId="1011"/>
    <cellStyle name="C￥AØ_¸AAa.¼OAI " xfId="1012"/>
    <cellStyle name="Ç¥ÁØ_»óºÎ¼ö·®Áý°è " xfId="1013"/>
    <cellStyle name="C￥AØ_≫c¾÷ºIº° AN°e " xfId="1014"/>
    <cellStyle name="Ç¥ÁØ_°ßÀû" xfId="1015"/>
    <cellStyle name="Calc Currency (0)" xfId="1016"/>
    <cellStyle name="Calc Currency (2)" xfId="1017"/>
    <cellStyle name="Calc Percent (0)" xfId="1018"/>
    <cellStyle name="Calc Percent (1)" xfId="1019"/>
    <cellStyle name="Calc Percent (2)" xfId="1020"/>
    <cellStyle name="Calc Units (0)" xfId="1021"/>
    <cellStyle name="Calc Units (1)" xfId="1022"/>
    <cellStyle name="Calc Units (2)" xfId="1023"/>
    <cellStyle name="Calculation" xfId="1024"/>
    <cellStyle name="category" xfId="1025"/>
    <cellStyle name="Check Cell" xfId="1026"/>
    <cellStyle name="ColHdr" xfId="1027"/>
    <cellStyle name="Column Headings" xfId="1028"/>
    <cellStyle name="columns_array" xfId="1029"/>
    <cellStyle name="Comma" xfId="1030"/>
    <cellStyle name="Comma [0]" xfId="1031"/>
    <cellStyle name="Comma [0] 2" xfId="1032"/>
    <cellStyle name="Comma [00]" xfId="1033"/>
    <cellStyle name="comma zerodec" xfId="1034"/>
    <cellStyle name="comma zerodec 2" xfId="1035"/>
    <cellStyle name="Comma_ SG&amp;A Bridge " xfId="1036"/>
    <cellStyle name="Comma0" xfId="1037"/>
    <cellStyle name="Commm_laroux_12~3SO2_97회비_laroux" xfId="1038"/>
    <cellStyle name="Company Info" xfId="1039"/>
    <cellStyle name="Contents Heading 1" xfId="1040"/>
    <cellStyle name="Contents Heading 2" xfId="1041"/>
    <cellStyle name="Contents Heading 3" xfId="1042"/>
    <cellStyle name="Copied" xfId="1043"/>
    <cellStyle name="CoverHeadline1" xfId="1044"/>
    <cellStyle name="Curr" xfId="1045"/>
    <cellStyle name="Curren" xfId="1046"/>
    <cellStyle name="Curren?_x0012_퐀_x0017_?" xfId="1047"/>
    <cellStyle name="Currency" xfId="1048"/>
    <cellStyle name="Currency [0]" xfId="1049"/>
    <cellStyle name="Currency [00]" xfId="1050"/>
    <cellStyle name="Currency [ﺜ]_P&amp;L_laroux" xfId="1051"/>
    <cellStyle name="Currency(￦)" xfId="1052"/>
    <cellStyle name="Currency_ SG&amp;A Bridge " xfId="1053"/>
    <cellStyle name="Currency0" xfId="1054"/>
    <cellStyle name="Currency0 2" xfId="1055"/>
    <cellStyle name="Currency1" xfId="1056"/>
    <cellStyle name="Data" xfId="1057"/>
    <cellStyle name="Date" xfId="1058"/>
    <cellStyle name="Date Short" xfId="1059"/>
    <cellStyle name="Date_0)2011년 지하시설물통합관리체계 설계서_v0.4(방침SI)" xfId="1060"/>
    <cellStyle name="Display" xfId="1061"/>
    <cellStyle name="Display Price" xfId="1062"/>
    <cellStyle name="Dollar (zero dec)" xfId="1063"/>
    <cellStyle name="Dollar (zero dec) 2" xfId="1064"/>
    <cellStyle name="EA" xfId="1065"/>
    <cellStyle name="Enter Currency (0)" xfId="1066"/>
    <cellStyle name="Enter Currency (2)" xfId="1067"/>
    <cellStyle name="Enter Units (0)" xfId="1068"/>
    <cellStyle name="Enter Units (1)" xfId="1069"/>
    <cellStyle name="Enter Units (2)" xfId="1070"/>
    <cellStyle name="Entered" xfId="1071"/>
    <cellStyle name="Euro" xfId="1072"/>
    <cellStyle name="Explanatory Text" xfId="1073"/>
    <cellStyle name="F2" xfId="1074"/>
    <cellStyle name="F3" xfId="1075"/>
    <cellStyle name="F4" xfId="1076"/>
    <cellStyle name="F5" xfId="1077"/>
    <cellStyle name="F6" xfId="1078"/>
    <cellStyle name="F7" xfId="1079"/>
    <cellStyle name="F8" xfId="1080"/>
    <cellStyle name="FinePrint" xfId="1081"/>
    <cellStyle name="Fixed" xfId="1082"/>
    <cellStyle name="Followed Hyperlink" xfId="1083"/>
    <cellStyle name="G" xfId="1084"/>
    <cellStyle name="Good" xfId="1085"/>
    <cellStyle name="Grey" xfId="1086"/>
    <cellStyle name="H1" xfId="1087"/>
    <cellStyle name="H2" xfId="1088"/>
    <cellStyle name="HEADER" xfId="1089"/>
    <cellStyle name="Header1" xfId="1090"/>
    <cellStyle name="Header2" xfId="1091"/>
    <cellStyle name="Heading" xfId="1092"/>
    <cellStyle name="Heading 1" xfId="1093"/>
    <cellStyle name="Heading 2" xfId="1094"/>
    <cellStyle name="Heading 3" xfId="1095"/>
    <cellStyle name="Heading 3 2" xfId="1096"/>
    <cellStyle name="Heading 4" xfId="1097"/>
    <cellStyle name="Heading1" xfId="1098"/>
    <cellStyle name="Heading2" xfId="1099"/>
    <cellStyle name="Heading2Divider" xfId="1100"/>
    <cellStyle name="HelpStyle" xfId="1101"/>
    <cellStyle name="Helv8_PFD4.XLS" xfId="1102"/>
    <cellStyle name="Hyperlink" xfId="1103"/>
    <cellStyle name="Input" xfId="1104"/>
    <cellStyle name="Input [yellow]" xfId="1105"/>
    <cellStyle name="Input 2" xfId="1106"/>
    <cellStyle name="Input 3" xfId="1107"/>
    <cellStyle name="Input Price" xfId="1108"/>
    <cellStyle name="Input Quantity" xfId="1109"/>
    <cellStyle name="Input Single Cell" xfId="1110"/>
    <cellStyle name="InputBodyCurr" xfId="1111"/>
    <cellStyle name="InputBodyDate" xfId="1112"/>
    <cellStyle name="InputBodyText" xfId="1113"/>
    <cellStyle name="InputColor" xfId="1114"/>
    <cellStyle name="Item" xfId="1115"/>
    <cellStyle name="Item Input" xfId="1116"/>
    <cellStyle name="Komma [0]_BINV" xfId="1117"/>
    <cellStyle name="Komma_BINV" xfId="1118"/>
    <cellStyle name="left" xfId="1119"/>
    <cellStyle name="Link Currency (0)" xfId="1120"/>
    <cellStyle name="Link Currency (2)" xfId="1121"/>
    <cellStyle name="Link Units (0)" xfId="1122"/>
    <cellStyle name="Link Units (1)" xfId="1123"/>
    <cellStyle name="Link Units (2)" xfId="1124"/>
    <cellStyle name="Linked Cell" xfId="1125"/>
    <cellStyle name="Midtitle" xfId="1126"/>
    <cellStyle name="Milliers [0]_399GC10" xfId="1127"/>
    <cellStyle name="Milliers_399GC10" xfId="1128"/>
    <cellStyle name="Model" xfId="1129"/>
    <cellStyle name="Mon?aire [0]_399GC10" xfId="1130"/>
    <cellStyle name="Mon?aire_399GC10" xfId="1131"/>
    <cellStyle name="moon" xfId="1132"/>
    <cellStyle name="MS Proofing Tools" xfId="1133"/>
    <cellStyle name="Neutral" xfId="1134"/>
    <cellStyle name="no dec" xfId="1135"/>
    <cellStyle name="normal" xfId="1136"/>
    <cellStyle name="Normal - Style1" xfId="1137"/>
    <cellStyle name="Normal - Style2" xfId="1138"/>
    <cellStyle name="Normal - Style3" xfId="1139"/>
    <cellStyle name="Normal - Style4" xfId="1140"/>
    <cellStyle name="Normal - Style5" xfId="1141"/>
    <cellStyle name="Normal - Style6" xfId="1142"/>
    <cellStyle name="Normal - Style7" xfId="1143"/>
    <cellStyle name="Normal - Style8" xfId="1144"/>
    <cellStyle name="Normal - 유형1" xfId="1145"/>
    <cellStyle name="Normal_ SG&amp;A Bridge" xfId="1146"/>
    <cellStyle name="Note" xfId="1147"/>
    <cellStyle name="Œ…?æ맖?e [0.00]_laroux" xfId="1148"/>
    <cellStyle name="Œ…?æ맖?e_laroux" xfId="1149"/>
    <cellStyle name="oft Excel]_x000d__x000a_Comment=The open=/f lines load custom functions into the Paste Function list._x000d__x000a_Maximized=3_x000d__x000a_AutoFormat=" xfId="1150"/>
    <cellStyle name="oh" xfId="1151"/>
    <cellStyle name="Output" xfId="1152"/>
    <cellStyle name="Output Single Cell" xfId="1153"/>
    <cellStyle name="Package Size" xfId="1154"/>
    <cellStyle name="Percent" xfId="1155"/>
    <cellStyle name="Percent [0]" xfId="1156"/>
    <cellStyle name="Percent [00]" xfId="1157"/>
    <cellStyle name="Percent [2]" xfId="1158"/>
    <cellStyle name="Percent_#6 Temps &amp; Contractors" xfId="1159"/>
    <cellStyle name="PrePop Currency (0)" xfId="1160"/>
    <cellStyle name="PrePop Currency (2)" xfId="1161"/>
    <cellStyle name="PrePop Units (0)" xfId="1162"/>
    <cellStyle name="PrePop Units (1)" xfId="1163"/>
    <cellStyle name="PrePop Units (2)" xfId="1164"/>
    <cellStyle name="Print Heading" xfId="1165"/>
    <cellStyle name="Procent_BINV" xfId="1166"/>
    <cellStyle name="Ʀ" xfId="1167"/>
    <cellStyle name="Recipe" xfId="1168"/>
    <cellStyle name="Recipe Heading" xfId="1169"/>
    <cellStyle name="Recipe_3.관부설공" xfId="1170"/>
    <cellStyle name="Revenue" xfId="1171"/>
    <cellStyle name="RevList" xfId="1172"/>
    <cellStyle name="RptTitle" xfId="1173"/>
    <cellStyle name="sh" xfId="1174"/>
    <cellStyle name="SHIM" xfId="1175"/>
    <cellStyle name="ssh" xfId="1176"/>
    <cellStyle name="Standaard_BINV" xfId="1177"/>
    <cellStyle name="subhead" xfId="1178"/>
    <cellStyle name="SubHeading" xfId="1179"/>
    <cellStyle name="Subtotal" xfId="1180"/>
    <cellStyle name="Subtotal 1" xfId="1181"/>
    <cellStyle name="Suggested Quantity" xfId="1182"/>
    <cellStyle name="testtitle" xfId="1183"/>
    <cellStyle name="Text Indent A" xfId="1184"/>
    <cellStyle name="Text Indent B" xfId="1185"/>
    <cellStyle name="Text Indent C" xfId="1186"/>
    <cellStyle name="Title" xfId="1187"/>
    <cellStyle name="title [1]" xfId="1188"/>
    <cellStyle name="title [2]" xfId="1189"/>
    <cellStyle name="Title 2" xfId="1190"/>
    <cellStyle name="Title 3" xfId="1191"/>
    <cellStyle name="ton" xfId="1192"/>
    <cellStyle name="Total" xfId="1193"/>
    <cellStyle name="TotalCurr" xfId="1194"/>
    <cellStyle name="TotalHdr" xfId="1195"/>
    <cellStyle name="UM" xfId="1196"/>
    <cellStyle name="Valuta [0]_BINV" xfId="1197"/>
    <cellStyle name="Valuta_BINV" xfId="1198"/>
    <cellStyle name="W?rung [0]_laroux" xfId="1199"/>
    <cellStyle name="W?rung_FixerSetupDlg" xfId="1200"/>
    <cellStyle name="Warning Text" xfId="1201"/>
    <cellStyle name="wrap" xfId="1202"/>
    <cellStyle name="" xfId="1203"/>
    <cellStyle name="강조색1 2" xfId="1204"/>
    <cellStyle name="강조색2 2" xfId="1205"/>
    <cellStyle name="강조색3 2" xfId="1206"/>
    <cellStyle name="강조색4 2" xfId="1207"/>
    <cellStyle name="강조색5 2" xfId="1208"/>
    <cellStyle name="강조색6 2" xfId="1209"/>
    <cellStyle name="경고문 2" xfId="1210"/>
    <cellStyle name="계산 2" xfId="1211"/>
    <cellStyle name="고정소숫점" xfId="1212"/>
    <cellStyle name="고정출력1" xfId="1213"/>
    <cellStyle name="고정출력2" xfId="1214"/>
    <cellStyle name="공종-규격" xfId="1215"/>
    <cellStyle name="咬訌裝?INCOM1" xfId="1216"/>
    <cellStyle name="咬訌裝?INCOM10" xfId="1217"/>
    <cellStyle name="咬訌裝?INCOM2" xfId="1218"/>
    <cellStyle name="咬訌裝?INCOM3" xfId="1219"/>
    <cellStyle name="咬訌裝?INCOM4" xfId="1220"/>
    <cellStyle name="咬訌裝?INCOM5" xfId="1221"/>
    <cellStyle name="咬訌裝?INCOM6" xfId="1222"/>
    <cellStyle name="咬訌裝?INCOM7" xfId="1223"/>
    <cellStyle name="咬訌裝?INCOM8" xfId="1224"/>
    <cellStyle name="咬訌裝?INCOM9" xfId="1225"/>
    <cellStyle name="咬訌裝?PRIB11" xfId="1226"/>
    <cellStyle name="나쁨 2" xfId="1227"/>
    <cellStyle name="날짜" xfId="1228"/>
    <cellStyle name="내역서" xfId="1229"/>
    <cellStyle name="단위-&quot;*&quot;" xfId="1230"/>
    <cellStyle name="단위-%" xfId="1231"/>
    <cellStyle name="단위-kg" xfId="1232"/>
    <cellStyle name="단위-m" xfId="1233"/>
    <cellStyle name="단위-㎡" xfId="1234"/>
    <cellStyle name="단위-㎡/개소" xfId="1235"/>
    <cellStyle name="단위-㎡_03 토공" xfId="1236"/>
    <cellStyle name="단위-㎥" xfId="1237"/>
    <cellStyle name="단위-t=" xfId="1238"/>
    <cellStyle name="달러" xfId="1239"/>
    <cellStyle name="대공종" xfId="1240"/>
    <cellStyle name="뒤에 오는 하이퍼링크" xfId="1241"/>
    <cellStyle name="똿뗦먛귟 [0.00]_laroux" xfId="1242"/>
    <cellStyle name="똿뗦먛귟_laroux" xfId="1243"/>
    <cellStyle name="라인" xfId="1244"/>
    <cellStyle name="마이너스키" xfId="1245"/>
    <cellStyle name="메모 2" xfId="1246"/>
    <cellStyle name="메모 2 2" xfId="1247"/>
    <cellStyle name="믅됞 [0.00]_laroux" xfId="1248"/>
    <cellStyle name="믅됞_laroux" xfId="1249"/>
    <cellStyle name="배분" xfId="1250"/>
    <cellStyle name="백" xfId="1251"/>
    <cellStyle name="백분율" xfId="1252" builtinId="5"/>
    <cellStyle name="백분율 [△1]" xfId="1253"/>
    <cellStyle name="백분율 [△2]" xfId="1254"/>
    <cellStyle name="백분율 [0]" xfId="1255"/>
    <cellStyle name="백분율 [2]" xfId="1256"/>
    <cellStyle name="백분율 10" xfId="1257"/>
    <cellStyle name="백분율 11" xfId="1258"/>
    <cellStyle name="백분율 12" xfId="1259"/>
    <cellStyle name="백분율 13" xfId="1260"/>
    <cellStyle name="백분율 14" xfId="1261"/>
    <cellStyle name="백분율 15" xfId="1262"/>
    <cellStyle name="백분율 16" xfId="1263"/>
    <cellStyle name="백분율 17" xfId="1264"/>
    <cellStyle name="백분율 18" xfId="1265"/>
    <cellStyle name="백분율 19" xfId="1266"/>
    <cellStyle name="백분율 2" xfId="1267"/>
    <cellStyle name="백분율 2 2" xfId="1268"/>
    <cellStyle name="백분율 20" xfId="1269"/>
    <cellStyle name="백분율 21" xfId="1270"/>
    <cellStyle name="백분율 22" xfId="1271"/>
    <cellStyle name="백분율 3" xfId="1272"/>
    <cellStyle name="백분율 4" xfId="1273"/>
    <cellStyle name="백분율 5" xfId="1274"/>
    <cellStyle name="백분율 6" xfId="1275"/>
    <cellStyle name="백분율 7" xfId="1276"/>
    <cellStyle name="백분율 8" xfId="1277"/>
    <cellStyle name="백분율 9" xfId="1278"/>
    <cellStyle name="백분율［△1］" xfId="1279"/>
    <cellStyle name="백분율［△2］" xfId="1280"/>
    <cellStyle name="보통 2" xfId="1281"/>
    <cellStyle name="뷭?" xfId="1282"/>
    <cellStyle name="산출식" xfId="1283"/>
    <cellStyle name="常规_OPTION_9910" xfId="1284"/>
    <cellStyle name="선택영역" xfId="1285"/>
    <cellStyle name="선택영역 가운데" xfId="1286"/>
    <cellStyle name="선택영역의 가운데" xfId="1287"/>
    <cellStyle name="선택영역의 가운데로" xfId="1288"/>
    <cellStyle name="선택영영" xfId="1289"/>
    <cellStyle name="설계서" xfId="1290"/>
    <cellStyle name="설명 텍스트 2" xfId="1291"/>
    <cellStyle name="셀 확인 2" xfId="1292"/>
    <cellStyle name="소공종" xfId="1293"/>
    <cellStyle name="소숫점0" xfId="1294"/>
    <cellStyle name="소숫점3" xfId="1295"/>
    <cellStyle name="수량" xfId="1296"/>
    <cellStyle name="숫자" xfId="1297"/>
    <cellStyle name="숫자(R)" xfId="1298"/>
    <cellStyle name="숫자_04.구조물공(A)" xfId="1299"/>
    <cellStyle name="숫자1" xfId="1300"/>
    <cellStyle name="숫자3" xfId="1301"/>
    <cellStyle name="쉼표 [0]" xfId="1302" builtinId="6"/>
    <cellStyle name="쉼표 [0] 2" xfId="1303"/>
    <cellStyle name="쉼표 [0] 2 2" xfId="1304"/>
    <cellStyle name="쉼표 [0] 2 2 2" xfId="1305"/>
    <cellStyle name="쉼표 [0] 2 2 2 2" xfId="1306"/>
    <cellStyle name="쉼표 [0] 2 2 3" xfId="1307"/>
    <cellStyle name="쉼표 [0] 2 3" xfId="1308"/>
    <cellStyle name="쉼표 [0] 2 3 2" xfId="1309"/>
    <cellStyle name="쉼표 [0] 2 4" xfId="1310"/>
    <cellStyle name="쉼표 [0] 2 4 2" xfId="1311"/>
    <cellStyle name="쉼표 [0] 2 5" xfId="1312"/>
    <cellStyle name="쉼표 [0] 2 5 2" xfId="1313"/>
    <cellStyle name="쉼표 [0] 2 6" xfId="1314"/>
    <cellStyle name="쉼표 [0] 2 7" xfId="1315"/>
    <cellStyle name="쉼표 [0] 3" xfId="1316"/>
    <cellStyle name="쉼표 [0] 3 2" xfId="1317"/>
    <cellStyle name="쉼표 [0] 3 2 2" xfId="1318"/>
    <cellStyle name="쉼표 [0] 3 2 2 2" xfId="1319"/>
    <cellStyle name="쉼표 [0] 3 2 3" xfId="1320"/>
    <cellStyle name="쉼표 [0] 3 3" xfId="1321"/>
    <cellStyle name="쉼표 [0] 3 3 2" xfId="1322"/>
    <cellStyle name="쉼표 [0] 3 4" xfId="1323"/>
    <cellStyle name="쉼표 [0] 3 4 2" xfId="1324"/>
    <cellStyle name="쉼표 [0] 3 5" xfId="1325"/>
    <cellStyle name="쉼표 [0] 3 6" xfId="1326"/>
    <cellStyle name="쉼표 [0] 4" xfId="1327"/>
    <cellStyle name="쉼표 [0] 4 2" xfId="1328"/>
    <cellStyle name="쉼표 [0] 5" xfId="1329"/>
    <cellStyle name="스타일 1" xfId="1330"/>
    <cellStyle name="스타일 1 2" xfId="1331"/>
    <cellStyle name="스타일 1_08년KLIS사업설계내역서" xfId="1332"/>
    <cellStyle name="안건회계법인" xfId="1333"/>
    <cellStyle name="양식-타이틀" xfId="1334"/>
    <cellStyle name="연결된 셀 2" xfId="1335"/>
    <cellStyle name="왼쪽2" xfId="1336"/>
    <cellStyle name="요약 2" xfId="1337"/>
    <cellStyle name="우괄호_박심배수구조물공" xfId="1338"/>
    <cellStyle name="우측양괄호" xfId="1339"/>
    <cellStyle name="원" xfId="1340"/>
    <cellStyle name="원_매내천" xfId="1341"/>
    <cellStyle name="원_매내천_배수공" xfId="1342"/>
    <cellStyle name="원_매내천_배수공 (version 2)" xfId="1343"/>
    <cellStyle name="원_매내천_배수공_1" xfId="1344"/>
    <cellStyle name="원_매내천_배수공-1" xfId="1345"/>
    <cellStyle name="원_매내천_배수공1)" xfId="1346"/>
    <cellStyle name="원_매내천_산마루측구" xfId="1347"/>
    <cellStyle name="원_매내천_석축공" xfId="1348"/>
    <cellStyle name="원_매내천_수량산출서" xfId="1349"/>
    <cellStyle name="원_매내천_왕정동수량1" xfId="1350"/>
    <cellStyle name="원_매내천_측구공" xfId="1351"/>
    <cellStyle name="원_매내천_측구공1" xfId="1352"/>
    <cellStyle name="원_매내천_측구공1_000.수량산출서" xfId="1353"/>
    <cellStyle name="원_매내천_측구공1_1지구포장수량산출 " xfId="1354"/>
    <cellStyle name="원_매내천_측구공1_2공구종합" xfId="1355"/>
    <cellStyle name="원_매내천_측구공1_GABION수량" xfId="1356"/>
    <cellStyle name="원_매내천_측구공1_개거(4.0X1.5)수량" xfId="1357"/>
    <cellStyle name="원_매내천_측구공1_깨기수량" xfId="1358"/>
    <cellStyle name="원_매내천_측구공1_내역서(변경)" xfId="1359"/>
    <cellStyle name="원_매내천_측구공1_배수공-1" xfId="1360"/>
    <cellStyle name="원_매내천_측구공1_수량산출" xfId="1361"/>
    <cellStyle name="원_매내천_측구공1_수량산출 (최종)" xfId="1362"/>
    <cellStyle name="원_매내천_측구공1_수량산출(최종)" xfId="1363"/>
    <cellStyle name="원_매내천_측구공1_수량산출서1" xfId="1364"/>
    <cellStyle name="원_매내천_포장공" xfId="1365"/>
    <cellStyle name="원_배수공1" xfId="1366"/>
    <cellStyle name="유1" xfId="1367"/>
    <cellStyle name="일반" xfId="1368"/>
    <cellStyle name="一般_GARMENT STEP FORM HK" xfId="1369"/>
    <cellStyle name="입력 2" xfId="1370"/>
    <cellStyle name="자리수" xfId="1371"/>
    <cellStyle name="자리수0" xfId="1372"/>
    <cellStyle name="제곱" xfId="1373"/>
    <cellStyle name="제목 1 2" xfId="1374"/>
    <cellStyle name="제목 2 2" xfId="1375"/>
    <cellStyle name="제목 3 2" xfId="1376"/>
    <cellStyle name="제목 4 2" xfId="1377"/>
    <cellStyle name="제목 5" xfId="1378"/>
    <cellStyle name="좋음 2" xfId="1379"/>
    <cellStyle name="좌괄호_박심배수구조물공" xfId="1380"/>
    <cellStyle name="좌측양괄호" xfId="1381"/>
    <cellStyle name="지정되지 않음" xfId="1382"/>
    <cellStyle name="千分位[0]_GARMENT STEP FORM HK" xfId="1383"/>
    <cellStyle name="千分位_GARMENT STEP FORM HK" xfId="1384"/>
    <cellStyle name="출력 2" xfId="1385"/>
    <cellStyle name="측점" xfId="1386"/>
    <cellStyle name="콤" xfId="1387"/>
    <cellStyle name="콤마 [" xfId="1388"/>
    <cellStyle name="콤마 [#]" xfId="1389"/>
    <cellStyle name="콤마 []" xfId="1390"/>
    <cellStyle name="콤마 [0.00]" xfId="1391"/>
    <cellStyle name="콤마 [0]" xfId="1392"/>
    <cellStyle name="콤마 [0] 2" xfId="1393"/>
    <cellStyle name="콤마 [0]기기자재비" xfId="1394"/>
    <cellStyle name="콤마 [1]" xfId="1395"/>
    <cellStyle name="콤마 [2]" xfId="1396"/>
    <cellStyle name="콤마 [3]" xfId="1397"/>
    <cellStyle name="콤마 [금액]" xfId="1398"/>
    <cellStyle name="콤마 [소수]" xfId="1399"/>
    <cellStyle name="콤마 [수량]" xfId="1400"/>
    <cellStyle name="콤마_  종  합  " xfId="1401"/>
    <cellStyle name="타이틀" xfId="1402"/>
    <cellStyle name="토적1" xfId="1403"/>
    <cellStyle name="통" xfId="1404"/>
    <cellStyle name="통화 [" xfId="1405"/>
    <cellStyle name="통화 [0]" xfId="1406" builtinId="7"/>
    <cellStyle name="통화 [0] 2" xfId="1407"/>
    <cellStyle name="통화 [0] 2 2" xfId="1408"/>
    <cellStyle name="통화 [0] 3" xfId="1409"/>
    <cellStyle name="통화 [0] 3 2" xfId="1410"/>
    <cellStyle name="통화 [0] 4" xfId="1411"/>
    <cellStyle name="통화 [0] 4 2" xfId="1412"/>
    <cellStyle name="통화 [0] 5" xfId="1413"/>
    <cellStyle name="통화 [0㉝〸" xfId="1414"/>
    <cellStyle name="퍼센트" xfId="1415"/>
    <cellStyle name="표" xfId="1416"/>
    <cellStyle name="표_3.관부설공" xfId="1417"/>
    <cellStyle name="표_구조물토공" xfId="1418"/>
    <cellStyle name="표준" xfId="0" builtinId="0"/>
    <cellStyle name="표준 10" xfId="1419"/>
    <cellStyle name="표준 10 2" xfId="1420"/>
    <cellStyle name="표준 10 2 2" xfId="1421"/>
    <cellStyle name="표준 11" xfId="1422"/>
    <cellStyle name="표준 12" xfId="1423"/>
    <cellStyle name="표준 13" xfId="1424"/>
    <cellStyle name="표준 14" xfId="1425"/>
    <cellStyle name="표준 15" xfId="1426"/>
    <cellStyle name="표준 16" xfId="1427"/>
    <cellStyle name="표준 17" xfId="1428"/>
    <cellStyle name="표준 18" xfId="1429"/>
    <cellStyle name="표준 19" xfId="1430"/>
    <cellStyle name="표준 2" xfId="1431"/>
    <cellStyle name="표준 2 2" xfId="1432"/>
    <cellStyle name="표준 2_(연락처) KLIS 지자체담당자 연락처-0801021" xfId="1433"/>
    <cellStyle name="표준 20" xfId="1434"/>
    <cellStyle name="표준 21" xfId="1435"/>
    <cellStyle name="표준 22" xfId="1436"/>
    <cellStyle name="표준 23" xfId="1437"/>
    <cellStyle name="표준 24" xfId="1438"/>
    <cellStyle name="표준 25" xfId="1439"/>
    <cellStyle name="표준 26" xfId="1440"/>
    <cellStyle name="표준 27" xfId="1441"/>
    <cellStyle name="표준 28" xfId="1442"/>
    <cellStyle name="표준 29" xfId="1443"/>
    <cellStyle name="표준 3" xfId="1444"/>
    <cellStyle name="표준 3 2" xfId="1445"/>
    <cellStyle name="표준 30" xfId="1446"/>
    <cellStyle name="표준 31" xfId="1447"/>
    <cellStyle name="표준 32" xfId="1448"/>
    <cellStyle name="표준 33" xfId="1449"/>
    <cellStyle name="표준 34" xfId="1450"/>
    <cellStyle name="표준 35" xfId="1451"/>
    <cellStyle name="표준 36" xfId="1452"/>
    <cellStyle name="표준 37" xfId="1453"/>
    <cellStyle name="표준 38" xfId="1454"/>
    <cellStyle name="표준 39" xfId="1455"/>
    <cellStyle name="표준 4" xfId="1456"/>
    <cellStyle name="표준 4 2" xfId="1457"/>
    <cellStyle name="표준 40" xfId="1458"/>
    <cellStyle name="표준 41" xfId="1459"/>
    <cellStyle name="표준 42" xfId="1460"/>
    <cellStyle name="표준 43" xfId="1461"/>
    <cellStyle name="표준 44" xfId="1462"/>
    <cellStyle name="표준 45" xfId="1463"/>
    <cellStyle name="표준 46" xfId="1464"/>
    <cellStyle name="표준 5" xfId="1465"/>
    <cellStyle name="표준 5 2" xfId="1466"/>
    <cellStyle name="표준 6" xfId="1467"/>
    <cellStyle name="표준 7" xfId="1468"/>
    <cellStyle name="표준 8" xfId="1469"/>
    <cellStyle name="표준 9" xfId="1470"/>
    <cellStyle name="표준_2차 설계내역서(수정)" xfId="1471"/>
    <cellStyle name="標準_Akia(F）-8" xfId="1472"/>
    <cellStyle name="표준_DB설계" xfId="1473"/>
    <cellStyle name="표준_경산GIS설계서(최종)" xfId="1474"/>
    <cellStyle name="표준_토공 " xfId="1475"/>
    <cellStyle name="표준_통영시_back" xfId="1476"/>
    <cellStyle name="표준1" xfId="1477"/>
    <cellStyle name="표준123" xfId="1478"/>
    <cellStyle name="표준2" xfId="1479"/>
    <cellStyle name="표준℘Sheet8 (3)" xfId="1480"/>
    <cellStyle name="하이퍼링크_DB설계" xfId="1481"/>
    <cellStyle name="합계" xfId="1482"/>
    <cellStyle name="합계 2" xfId="1483"/>
    <cellStyle name="합산" xfId="1484"/>
    <cellStyle name="貨幣 [0]_GARMENT STEP FORM HK" xfId="1485"/>
    <cellStyle name="貨幣_GARMENT STEP FORM HK" xfId="1486"/>
    <cellStyle name="화폐기호" xfId="1487"/>
    <cellStyle name="화폐기호0" xfId="14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1.xml"/><Relationship Id="rId21" Type="http://schemas.openxmlformats.org/officeDocument/2006/relationships/externalLink" Target="externalLinks/externalLink5.xml"/><Relationship Id="rId324" Type="http://schemas.openxmlformats.org/officeDocument/2006/relationships/externalLink" Target="externalLinks/externalLink308.xml"/><Relationship Id="rId531" Type="http://schemas.openxmlformats.org/officeDocument/2006/relationships/externalLink" Target="externalLinks/externalLink515.xml"/><Relationship Id="rId629" Type="http://schemas.openxmlformats.org/officeDocument/2006/relationships/externalLink" Target="externalLinks/externalLink613.xml"/><Relationship Id="rId170" Type="http://schemas.openxmlformats.org/officeDocument/2006/relationships/externalLink" Target="externalLinks/externalLink154.xml"/><Relationship Id="rId268" Type="http://schemas.openxmlformats.org/officeDocument/2006/relationships/externalLink" Target="externalLinks/externalLink252.xml"/><Relationship Id="rId475" Type="http://schemas.openxmlformats.org/officeDocument/2006/relationships/externalLink" Target="externalLinks/externalLink459.xml"/><Relationship Id="rId32" Type="http://schemas.openxmlformats.org/officeDocument/2006/relationships/externalLink" Target="externalLinks/externalLink16.xml"/><Relationship Id="rId128" Type="http://schemas.openxmlformats.org/officeDocument/2006/relationships/externalLink" Target="externalLinks/externalLink112.xml"/><Relationship Id="rId335" Type="http://schemas.openxmlformats.org/officeDocument/2006/relationships/externalLink" Target="externalLinks/externalLink319.xml"/><Relationship Id="rId542" Type="http://schemas.openxmlformats.org/officeDocument/2006/relationships/externalLink" Target="externalLinks/externalLink526.xml"/><Relationship Id="rId181" Type="http://schemas.openxmlformats.org/officeDocument/2006/relationships/externalLink" Target="externalLinks/externalLink165.xml"/><Relationship Id="rId402" Type="http://schemas.openxmlformats.org/officeDocument/2006/relationships/externalLink" Target="externalLinks/externalLink386.xml"/><Relationship Id="rId279" Type="http://schemas.openxmlformats.org/officeDocument/2006/relationships/externalLink" Target="externalLinks/externalLink263.xml"/><Relationship Id="rId486" Type="http://schemas.openxmlformats.org/officeDocument/2006/relationships/externalLink" Target="externalLinks/externalLink470.xml"/><Relationship Id="rId43" Type="http://schemas.openxmlformats.org/officeDocument/2006/relationships/externalLink" Target="externalLinks/externalLink27.xml"/><Relationship Id="rId139" Type="http://schemas.openxmlformats.org/officeDocument/2006/relationships/externalLink" Target="externalLinks/externalLink123.xml"/><Relationship Id="rId346" Type="http://schemas.openxmlformats.org/officeDocument/2006/relationships/externalLink" Target="externalLinks/externalLink330.xml"/><Relationship Id="rId553" Type="http://schemas.openxmlformats.org/officeDocument/2006/relationships/externalLink" Target="externalLinks/externalLink537.xml"/><Relationship Id="rId192" Type="http://schemas.openxmlformats.org/officeDocument/2006/relationships/externalLink" Target="externalLinks/externalLink176.xml"/><Relationship Id="rId206" Type="http://schemas.openxmlformats.org/officeDocument/2006/relationships/externalLink" Target="externalLinks/externalLink190.xml"/><Relationship Id="rId413" Type="http://schemas.openxmlformats.org/officeDocument/2006/relationships/externalLink" Target="externalLinks/externalLink397.xml"/><Relationship Id="rId497" Type="http://schemas.openxmlformats.org/officeDocument/2006/relationships/externalLink" Target="externalLinks/externalLink481.xml"/><Relationship Id="rId620" Type="http://schemas.openxmlformats.org/officeDocument/2006/relationships/externalLink" Target="externalLinks/externalLink604.xml"/><Relationship Id="rId357" Type="http://schemas.openxmlformats.org/officeDocument/2006/relationships/externalLink" Target="externalLinks/externalLink341.xml"/><Relationship Id="rId54" Type="http://schemas.openxmlformats.org/officeDocument/2006/relationships/externalLink" Target="externalLinks/externalLink38.xml"/><Relationship Id="rId217" Type="http://schemas.openxmlformats.org/officeDocument/2006/relationships/externalLink" Target="externalLinks/externalLink201.xml"/><Relationship Id="rId564" Type="http://schemas.openxmlformats.org/officeDocument/2006/relationships/externalLink" Target="externalLinks/externalLink548.xml"/><Relationship Id="rId424" Type="http://schemas.openxmlformats.org/officeDocument/2006/relationships/externalLink" Target="externalLinks/externalLink408.xml"/><Relationship Id="rId631" Type="http://schemas.openxmlformats.org/officeDocument/2006/relationships/externalLink" Target="externalLinks/externalLink615.xml"/><Relationship Id="rId270" Type="http://schemas.openxmlformats.org/officeDocument/2006/relationships/externalLink" Target="externalLinks/externalLink254.xml"/><Relationship Id="rId65" Type="http://schemas.openxmlformats.org/officeDocument/2006/relationships/externalLink" Target="externalLinks/externalLink49.xml"/><Relationship Id="rId130" Type="http://schemas.openxmlformats.org/officeDocument/2006/relationships/externalLink" Target="externalLinks/externalLink114.xml"/><Relationship Id="rId368" Type="http://schemas.openxmlformats.org/officeDocument/2006/relationships/externalLink" Target="externalLinks/externalLink352.xml"/><Relationship Id="rId575" Type="http://schemas.openxmlformats.org/officeDocument/2006/relationships/externalLink" Target="externalLinks/externalLink559.xml"/><Relationship Id="rId228" Type="http://schemas.openxmlformats.org/officeDocument/2006/relationships/externalLink" Target="externalLinks/externalLink212.xml"/><Relationship Id="rId435" Type="http://schemas.openxmlformats.org/officeDocument/2006/relationships/externalLink" Target="externalLinks/externalLink419.xml"/><Relationship Id="rId642" Type="http://schemas.openxmlformats.org/officeDocument/2006/relationships/externalLink" Target="externalLinks/externalLink626.xml"/><Relationship Id="rId281" Type="http://schemas.openxmlformats.org/officeDocument/2006/relationships/externalLink" Target="externalLinks/externalLink265.xml"/><Relationship Id="rId502" Type="http://schemas.openxmlformats.org/officeDocument/2006/relationships/externalLink" Target="externalLinks/externalLink486.xml"/><Relationship Id="rId76" Type="http://schemas.openxmlformats.org/officeDocument/2006/relationships/externalLink" Target="externalLinks/externalLink60.xml"/><Relationship Id="rId141" Type="http://schemas.openxmlformats.org/officeDocument/2006/relationships/externalLink" Target="externalLinks/externalLink125.xml"/><Relationship Id="rId379" Type="http://schemas.openxmlformats.org/officeDocument/2006/relationships/externalLink" Target="externalLinks/externalLink363.xml"/><Relationship Id="rId586" Type="http://schemas.openxmlformats.org/officeDocument/2006/relationships/externalLink" Target="externalLinks/externalLink570.xml"/><Relationship Id="rId7" Type="http://schemas.openxmlformats.org/officeDocument/2006/relationships/worksheet" Target="worksheets/sheet7.xml"/><Relationship Id="rId239" Type="http://schemas.openxmlformats.org/officeDocument/2006/relationships/externalLink" Target="externalLinks/externalLink223.xml"/><Relationship Id="rId446" Type="http://schemas.openxmlformats.org/officeDocument/2006/relationships/externalLink" Target="externalLinks/externalLink430.xml"/><Relationship Id="rId653" Type="http://schemas.openxmlformats.org/officeDocument/2006/relationships/externalLink" Target="externalLinks/externalLink637.xml"/><Relationship Id="rId292" Type="http://schemas.openxmlformats.org/officeDocument/2006/relationships/externalLink" Target="externalLinks/externalLink276.xml"/><Relationship Id="rId306" Type="http://schemas.openxmlformats.org/officeDocument/2006/relationships/externalLink" Target="externalLinks/externalLink290.xml"/><Relationship Id="rId87" Type="http://schemas.openxmlformats.org/officeDocument/2006/relationships/externalLink" Target="externalLinks/externalLink71.xml"/><Relationship Id="rId513" Type="http://schemas.openxmlformats.org/officeDocument/2006/relationships/externalLink" Target="externalLinks/externalLink497.xml"/><Relationship Id="rId597" Type="http://schemas.openxmlformats.org/officeDocument/2006/relationships/externalLink" Target="externalLinks/externalLink581.xml"/><Relationship Id="rId152" Type="http://schemas.openxmlformats.org/officeDocument/2006/relationships/externalLink" Target="externalLinks/externalLink136.xml"/><Relationship Id="rId457" Type="http://schemas.openxmlformats.org/officeDocument/2006/relationships/externalLink" Target="externalLinks/externalLink441.xml"/><Relationship Id="rId14" Type="http://schemas.openxmlformats.org/officeDocument/2006/relationships/worksheet" Target="worksheets/sheet14.xml"/><Relationship Id="rId317" Type="http://schemas.openxmlformats.org/officeDocument/2006/relationships/externalLink" Target="externalLinks/externalLink301.xml"/><Relationship Id="rId524" Type="http://schemas.openxmlformats.org/officeDocument/2006/relationships/externalLink" Target="externalLinks/externalLink508.xml"/><Relationship Id="rId98" Type="http://schemas.openxmlformats.org/officeDocument/2006/relationships/externalLink" Target="externalLinks/externalLink82.xml"/><Relationship Id="rId163" Type="http://schemas.openxmlformats.org/officeDocument/2006/relationships/externalLink" Target="externalLinks/externalLink147.xml"/><Relationship Id="rId370" Type="http://schemas.openxmlformats.org/officeDocument/2006/relationships/externalLink" Target="externalLinks/externalLink354.xml"/><Relationship Id="rId230" Type="http://schemas.openxmlformats.org/officeDocument/2006/relationships/externalLink" Target="externalLinks/externalLink214.xml"/><Relationship Id="rId468" Type="http://schemas.openxmlformats.org/officeDocument/2006/relationships/externalLink" Target="externalLinks/externalLink452.xml"/><Relationship Id="rId25" Type="http://schemas.openxmlformats.org/officeDocument/2006/relationships/externalLink" Target="externalLinks/externalLink9.xml"/><Relationship Id="rId328" Type="http://schemas.openxmlformats.org/officeDocument/2006/relationships/externalLink" Target="externalLinks/externalLink312.xml"/><Relationship Id="rId535" Type="http://schemas.openxmlformats.org/officeDocument/2006/relationships/externalLink" Target="externalLinks/externalLink519.xml"/><Relationship Id="rId174" Type="http://schemas.openxmlformats.org/officeDocument/2006/relationships/externalLink" Target="externalLinks/externalLink158.xml"/><Relationship Id="rId381" Type="http://schemas.openxmlformats.org/officeDocument/2006/relationships/externalLink" Target="externalLinks/externalLink365.xml"/><Relationship Id="rId602" Type="http://schemas.openxmlformats.org/officeDocument/2006/relationships/externalLink" Target="externalLinks/externalLink586.xml"/><Relationship Id="rId241" Type="http://schemas.openxmlformats.org/officeDocument/2006/relationships/externalLink" Target="externalLinks/externalLink225.xml"/><Relationship Id="rId479" Type="http://schemas.openxmlformats.org/officeDocument/2006/relationships/externalLink" Target="externalLinks/externalLink463.xml"/><Relationship Id="rId36" Type="http://schemas.openxmlformats.org/officeDocument/2006/relationships/externalLink" Target="externalLinks/externalLink20.xml"/><Relationship Id="rId339" Type="http://schemas.openxmlformats.org/officeDocument/2006/relationships/externalLink" Target="externalLinks/externalLink323.xml"/><Relationship Id="rId546" Type="http://schemas.openxmlformats.org/officeDocument/2006/relationships/externalLink" Target="externalLinks/externalLink530.xml"/><Relationship Id="rId101" Type="http://schemas.openxmlformats.org/officeDocument/2006/relationships/externalLink" Target="externalLinks/externalLink85.xml"/><Relationship Id="rId185" Type="http://schemas.openxmlformats.org/officeDocument/2006/relationships/externalLink" Target="externalLinks/externalLink169.xml"/><Relationship Id="rId406" Type="http://schemas.openxmlformats.org/officeDocument/2006/relationships/externalLink" Target="externalLinks/externalLink390.xml"/><Relationship Id="rId392" Type="http://schemas.openxmlformats.org/officeDocument/2006/relationships/externalLink" Target="externalLinks/externalLink376.xml"/><Relationship Id="rId613" Type="http://schemas.openxmlformats.org/officeDocument/2006/relationships/externalLink" Target="externalLinks/externalLink597.xml"/><Relationship Id="rId252" Type="http://schemas.openxmlformats.org/officeDocument/2006/relationships/externalLink" Target="externalLinks/externalLink236.xml"/><Relationship Id="rId47" Type="http://schemas.openxmlformats.org/officeDocument/2006/relationships/externalLink" Target="externalLinks/externalLink31.xml"/><Relationship Id="rId112" Type="http://schemas.openxmlformats.org/officeDocument/2006/relationships/externalLink" Target="externalLinks/externalLink96.xml"/><Relationship Id="rId557" Type="http://schemas.openxmlformats.org/officeDocument/2006/relationships/externalLink" Target="externalLinks/externalLink541.xml"/><Relationship Id="rId196" Type="http://schemas.openxmlformats.org/officeDocument/2006/relationships/externalLink" Target="externalLinks/externalLink180.xml"/><Relationship Id="rId417" Type="http://schemas.openxmlformats.org/officeDocument/2006/relationships/externalLink" Target="externalLinks/externalLink401.xml"/><Relationship Id="rId624" Type="http://schemas.openxmlformats.org/officeDocument/2006/relationships/externalLink" Target="externalLinks/externalLink608.xml"/><Relationship Id="rId263" Type="http://schemas.openxmlformats.org/officeDocument/2006/relationships/externalLink" Target="externalLinks/externalLink247.xml"/><Relationship Id="rId470" Type="http://schemas.openxmlformats.org/officeDocument/2006/relationships/externalLink" Target="externalLinks/externalLink454.xml"/><Relationship Id="rId58" Type="http://schemas.openxmlformats.org/officeDocument/2006/relationships/externalLink" Target="externalLinks/externalLink42.xml"/><Relationship Id="rId123" Type="http://schemas.openxmlformats.org/officeDocument/2006/relationships/externalLink" Target="externalLinks/externalLink107.xml"/><Relationship Id="rId330" Type="http://schemas.openxmlformats.org/officeDocument/2006/relationships/externalLink" Target="externalLinks/externalLink314.xml"/><Relationship Id="rId568" Type="http://schemas.openxmlformats.org/officeDocument/2006/relationships/externalLink" Target="externalLinks/externalLink552.xml"/><Relationship Id="rId165" Type="http://schemas.openxmlformats.org/officeDocument/2006/relationships/externalLink" Target="externalLinks/externalLink149.xml"/><Relationship Id="rId372" Type="http://schemas.openxmlformats.org/officeDocument/2006/relationships/externalLink" Target="externalLinks/externalLink356.xml"/><Relationship Id="rId428" Type="http://schemas.openxmlformats.org/officeDocument/2006/relationships/externalLink" Target="externalLinks/externalLink412.xml"/><Relationship Id="rId635" Type="http://schemas.openxmlformats.org/officeDocument/2006/relationships/externalLink" Target="externalLinks/externalLink619.xml"/><Relationship Id="rId232" Type="http://schemas.openxmlformats.org/officeDocument/2006/relationships/externalLink" Target="externalLinks/externalLink216.xml"/><Relationship Id="rId274" Type="http://schemas.openxmlformats.org/officeDocument/2006/relationships/externalLink" Target="externalLinks/externalLink258.xml"/><Relationship Id="rId481" Type="http://schemas.openxmlformats.org/officeDocument/2006/relationships/externalLink" Target="externalLinks/externalLink465.xml"/><Relationship Id="rId27" Type="http://schemas.openxmlformats.org/officeDocument/2006/relationships/externalLink" Target="externalLinks/externalLink11.xml"/><Relationship Id="rId69" Type="http://schemas.openxmlformats.org/officeDocument/2006/relationships/externalLink" Target="externalLinks/externalLink53.xml"/><Relationship Id="rId134" Type="http://schemas.openxmlformats.org/officeDocument/2006/relationships/externalLink" Target="externalLinks/externalLink118.xml"/><Relationship Id="rId537" Type="http://schemas.openxmlformats.org/officeDocument/2006/relationships/externalLink" Target="externalLinks/externalLink521.xml"/><Relationship Id="rId579" Type="http://schemas.openxmlformats.org/officeDocument/2006/relationships/externalLink" Target="externalLinks/externalLink563.xml"/><Relationship Id="rId80" Type="http://schemas.openxmlformats.org/officeDocument/2006/relationships/externalLink" Target="externalLinks/externalLink64.xml"/><Relationship Id="rId176" Type="http://schemas.openxmlformats.org/officeDocument/2006/relationships/externalLink" Target="externalLinks/externalLink160.xml"/><Relationship Id="rId341" Type="http://schemas.openxmlformats.org/officeDocument/2006/relationships/externalLink" Target="externalLinks/externalLink325.xml"/><Relationship Id="rId383" Type="http://schemas.openxmlformats.org/officeDocument/2006/relationships/externalLink" Target="externalLinks/externalLink367.xml"/><Relationship Id="rId439" Type="http://schemas.openxmlformats.org/officeDocument/2006/relationships/externalLink" Target="externalLinks/externalLink423.xml"/><Relationship Id="rId590" Type="http://schemas.openxmlformats.org/officeDocument/2006/relationships/externalLink" Target="externalLinks/externalLink574.xml"/><Relationship Id="rId604" Type="http://schemas.openxmlformats.org/officeDocument/2006/relationships/externalLink" Target="externalLinks/externalLink588.xml"/><Relationship Id="rId646" Type="http://schemas.openxmlformats.org/officeDocument/2006/relationships/externalLink" Target="externalLinks/externalLink630.xml"/><Relationship Id="rId201" Type="http://schemas.openxmlformats.org/officeDocument/2006/relationships/externalLink" Target="externalLinks/externalLink185.xml"/><Relationship Id="rId243" Type="http://schemas.openxmlformats.org/officeDocument/2006/relationships/externalLink" Target="externalLinks/externalLink227.xml"/><Relationship Id="rId285" Type="http://schemas.openxmlformats.org/officeDocument/2006/relationships/externalLink" Target="externalLinks/externalLink269.xml"/><Relationship Id="rId450" Type="http://schemas.openxmlformats.org/officeDocument/2006/relationships/externalLink" Target="externalLinks/externalLink434.xml"/><Relationship Id="rId506" Type="http://schemas.openxmlformats.org/officeDocument/2006/relationships/externalLink" Target="externalLinks/externalLink490.xml"/><Relationship Id="rId38" Type="http://schemas.openxmlformats.org/officeDocument/2006/relationships/externalLink" Target="externalLinks/externalLink22.xml"/><Relationship Id="rId103" Type="http://schemas.openxmlformats.org/officeDocument/2006/relationships/externalLink" Target="externalLinks/externalLink87.xml"/><Relationship Id="rId310" Type="http://schemas.openxmlformats.org/officeDocument/2006/relationships/externalLink" Target="externalLinks/externalLink294.xml"/><Relationship Id="rId492" Type="http://schemas.openxmlformats.org/officeDocument/2006/relationships/externalLink" Target="externalLinks/externalLink476.xml"/><Relationship Id="rId548" Type="http://schemas.openxmlformats.org/officeDocument/2006/relationships/externalLink" Target="externalLinks/externalLink532.xml"/><Relationship Id="rId91" Type="http://schemas.openxmlformats.org/officeDocument/2006/relationships/externalLink" Target="externalLinks/externalLink75.xml"/><Relationship Id="rId145" Type="http://schemas.openxmlformats.org/officeDocument/2006/relationships/externalLink" Target="externalLinks/externalLink129.xml"/><Relationship Id="rId187" Type="http://schemas.openxmlformats.org/officeDocument/2006/relationships/externalLink" Target="externalLinks/externalLink171.xml"/><Relationship Id="rId352" Type="http://schemas.openxmlformats.org/officeDocument/2006/relationships/externalLink" Target="externalLinks/externalLink336.xml"/><Relationship Id="rId394" Type="http://schemas.openxmlformats.org/officeDocument/2006/relationships/externalLink" Target="externalLinks/externalLink378.xml"/><Relationship Id="rId408" Type="http://schemas.openxmlformats.org/officeDocument/2006/relationships/externalLink" Target="externalLinks/externalLink392.xml"/><Relationship Id="rId615" Type="http://schemas.openxmlformats.org/officeDocument/2006/relationships/externalLink" Target="externalLinks/externalLink599.xml"/><Relationship Id="rId212" Type="http://schemas.openxmlformats.org/officeDocument/2006/relationships/externalLink" Target="externalLinks/externalLink196.xml"/><Relationship Id="rId254" Type="http://schemas.openxmlformats.org/officeDocument/2006/relationships/externalLink" Target="externalLinks/externalLink238.xml"/><Relationship Id="rId657" Type="http://schemas.openxmlformats.org/officeDocument/2006/relationships/theme" Target="theme/theme1.xml"/><Relationship Id="rId49" Type="http://schemas.openxmlformats.org/officeDocument/2006/relationships/externalLink" Target="externalLinks/externalLink33.xml"/><Relationship Id="rId114" Type="http://schemas.openxmlformats.org/officeDocument/2006/relationships/externalLink" Target="externalLinks/externalLink98.xml"/><Relationship Id="rId296" Type="http://schemas.openxmlformats.org/officeDocument/2006/relationships/externalLink" Target="externalLinks/externalLink280.xml"/><Relationship Id="rId461" Type="http://schemas.openxmlformats.org/officeDocument/2006/relationships/externalLink" Target="externalLinks/externalLink445.xml"/><Relationship Id="rId517" Type="http://schemas.openxmlformats.org/officeDocument/2006/relationships/externalLink" Target="externalLinks/externalLink501.xml"/><Relationship Id="rId559" Type="http://schemas.openxmlformats.org/officeDocument/2006/relationships/externalLink" Target="externalLinks/externalLink543.xml"/><Relationship Id="rId60" Type="http://schemas.openxmlformats.org/officeDocument/2006/relationships/externalLink" Target="externalLinks/externalLink44.xml"/><Relationship Id="rId156" Type="http://schemas.openxmlformats.org/officeDocument/2006/relationships/externalLink" Target="externalLinks/externalLink140.xml"/><Relationship Id="rId198" Type="http://schemas.openxmlformats.org/officeDocument/2006/relationships/externalLink" Target="externalLinks/externalLink182.xml"/><Relationship Id="rId321" Type="http://schemas.openxmlformats.org/officeDocument/2006/relationships/externalLink" Target="externalLinks/externalLink305.xml"/><Relationship Id="rId363" Type="http://schemas.openxmlformats.org/officeDocument/2006/relationships/externalLink" Target="externalLinks/externalLink347.xml"/><Relationship Id="rId419" Type="http://schemas.openxmlformats.org/officeDocument/2006/relationships/externalLink" Target="externalLinks/externalLink403.xml"/><Relationship Id="rId570" Type="http://schemas.openxmlformats.org/officeDocument/2006/relationships/externalLink" Target="externalLinks/externalLink554.xml"/><Relationship Id="rId626" Type="http://schemas.openxmlformats.org/officeDocument/2006/relationships/externalLink" Target="externalLinks/externalLink610.xml"/><Relationship Id="rId223" Type="http://schemas.openxmlformats.org/officeDocument/2006/relationships/externalLink" Target="externalLinks/externalLink207.xml"/><Relationship Id="rId430" Type="http://schemas.openxmlformats.org/officeDocument/2006/relationships/externalLink" Target="externalLinks/externalLink414.xml"/><Relationship Id="rId18" Type="http://schemas.openxmlformats.org/officeDocument/2006/relationships/externalLink" Target="externalLinks/externalLink2.xml"/><Relationship Id="rId265" Type="http://schemas.openxmlformats.org/officeDocument/2006/relationships/externalLink" Target="externalLinks/externalLink249.xml"/><Relationship Id="rId472" Type="http://schemas.openxmlformats.org/officeDocument/2006/relationships/externalLink" Target="externalLinks/externalLink456.xml"/><Relationship Id="rId528" Type="http://schemas.openxmlformats.org/officeDocument/2006/relationships/externalLink" Target="externalLinks/externalLink512.xml"/><Relationship Id="rId125" Type="http://schemas.openxmlformats.org/officeDocument/2006/relationships/externalLink" Target="externalLinks/externalLink109.xml"/><Relationship Id="rId167" Type="http://schemas.openxmlformats.org/officeDocument/2006/relationships/externalLink" Target="externalLinks/externalLink151.xml"/><Relationship Id="rId332" Type="http://schemas.openxmlformats.org/officeDocument/2006/relationships/externalLink" Target="externalLinks/externalLink316.xml"/><Relationship Id="rId374" Type="http://schemas.openxmlformats.org/officeDocument/2006/relationships/externalLink" Target="externalLinks/externalLink358.xml"/><Relationship Id="rId581" Type="http://schemas.openxmlformats.org/officeDocument/2006/relationships/externalLink" Target="externalLinks/externalLink565.xml"/><Relationship Id="rId71" Type="http://schemas.openxmlformats.org/officeDocument/2006/relationships/externalLink" Target="externalLinks/externalLink55.xml"/><Relationship Id="rId234" Type="http://schemas.openxmlformats.org/officeDocument/2006/relationships/externalLink" Target="externalLinks/externalLink218.xml"/><Relationship Id="rId637" Type="http://schemas.openxmlformats.org/officeDocument/2006/relationships/externalLink" Target="externalLinks/externalLink62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3.xml"/><Relationship Id="rId276" Type="http://schemas.openxmlformats.org/officeDocument/2006/relationships/externalLink" Target="externalLinks/externalLink260.xml"/><Relationship Id="rId441" Type="http://schemas.openxmlformats.org/officeDocument/2006/relationships/externalLink" Target="externalLinks/externalLink425.xml"/><Relationship Id="rId483" Type="http://schemas.openxmlformats.org/officeDocument/2006/relationships/externalLink" Target="externalLinks/externalLink467.xml"/><Relationship Id="rId539" Type="http://schemas.openxmlformats.org/officeDocument/2006/relationships/externalLink" Target="externalLinks/externalLink523.xml"/><Relationship Id="rId40" Type="http://schemas.openxmlformats.org/officeDocument/2006/relationships/externalLink" Target="externalLinks/externalLink24.xml"/><Relationship Id="rId136" Type="http://schemas.openxmlformats.org/officeDocument/2006/relationships/externalLink" Target="externalLinks/externalLink120.xml"/><Relationship Id="rId178" Type="http://schemas.openxmlformats.org/officeDocument/2006/relationships/externalLink" Target="externalLinks/externalLink162.xml"/><Relationship Id="rId301" Type="http://schemas.openxmlformats.org/officeDocument/2006/relationships/externalLink" Target="externalLinks/externalLink285.xml"/><Relationship Id="rId343" Type="http://schemas.openxmlformats.org/officeDocument/2006/relationships/externalLink" Target="externalLinks/externalLink327.xml"/><Relationship Id="rId550" Type="http://schemas.openxmlformats.org/officeDocument/2006/relationships/externalLink" Target="externalLinks/externalLink534.xml"/><Relationship Id="rId82" Type="http://schemas.openxmlformats.org/officeDocument/2006/relationships/externalLink" Target="externalLinks/externalLink66.xml"/><Relationship Id="rId203" Type="http://schemas.openxmlformats.org/officeDocument/2006/relationships/externalLink" Target="externalLinks/externalLink187.xml"/><Relationship Id="rId385" Type="http://schemas.openxmlformats.org/officeDocument/2006/relationships/externalLink" Target="externalLinks/externalLink369.xml"/><Relationship Id="rId592" Type="http://schemas.openxmlformats.org/officeDocument/2006/relationships/externalLink" Target="externalLinks/externalLink576.xml"/><Relationship Id="rId606" Type="http://schemas.openxmlformats.org/officeDocument/2006/relationships/externalLink" Target="externalLinks/externalLink590.xml"/><Relationship Id="rId648" Type="http://schemas.openxmlformats.org/officeDocument/2006/relationships/externalLink" Target="externalLinks/externalLink632.xml"/><Relationship Id="rId245" Type="http://schemas.openxmlformats.org/officeDocument/2006/relationships/externalLink" Target="externalLinks/externalLink229.xml"/><Relationship Id="rId287" Type="http://schemas.openxmlformats.org/officeDocument/2006/relationships/externalLink" Target="externalLinks/externalLink271.xml"/><Relationship Id="rId410" Type="http://schemas.openxmlformats.org/officeDocument/2006/relationships/externalLink" Target="externalLinks/externalLink394.xml"/><Relationship Id="rId452" Type="http://schemas.openxmlformats.org/officeDocument/2006/relationships/externalLink" Target="externalLinks/externalLink436.xml"/><Relationship Id="rId494" Type="http://schemas.openxmlformats.org/officeDocument/2006/relationships/externalLink" Target="externalLinks/externalLink478.xml"/><Relationship Id="rId508" Type="http://schemas.openxmlformats.org/officeDocument/2006/relationships/externalLink" Target="externalLinks/externalLink492.xml"/><Relationship Id="rId105" Type="http://schemas.openxmlformats.org/officeDocument/2006/relationships/externalLink" Target="externalLinks/externalLink89.xml"/><Relationship Id="rId147" Type="http://schemas.openxmlformats.org/officeDocument/2006/relationships/externalLink" Target="externalLinks/externalLink131.xml"/><Relationship Id="rId312" Type="http://schemas.openxmlformats.org/officeDocument/2006/relationships/externalLink" Target="externalLinks/externalLink296.xml"/><Relationship Id="rId354" Type="http://schemas.openxmlformats.org/officeDocument/2006/relationships/externalLink" Target="externalLinks/externalLink338.xml"/><Relationship Id="rId51" Type="http://schemas.openxmlformats.org/officeDocument/2006/relationships/externalLink" Target="externalLinks/externalLink35.xml"/><Relationship Id="rId93" Type="http://schemas.openxmlformats.org/officeDocument/2006/relationships/externalLink" Target="externalLinks/externalLink77.xml"/><Relationship Id="rId189" Type="http://schemas.openxmlformats.org/officeDocument/2006/relationships/externalLink" Target="externalLinks/externalLink173.xml"/><Relationship Id="rId396" Type="http://schemas.openxmlformats.org/officeDocument/2006/relationships/externalLink" Target="externalLinks/externalLink380.xml"/><Relationship Id="rId561" Type="http://schemas.openxmlformats.org/officeDocument/2006/relationships/externalLink" Target="externalLinks/externalLink545.xml"/><Relationship Id="rId617" Type="http://schemas.openxmlformats.org/officeDocument/2006/relationships/externalLink" Target="externalLinks/externalLink601.xml"/><Relationship Id="rId659" Type="http://schemas.openxmlformats.org/officeDocument/2006/relationships/sharedStrings" Target="sharedStrings.xml"/><Relationship Id="rId214" Type="http://schemas.openxmlformats.org/officeDocument/2006/relationships/externalLink" Target="externalLinks/externalLink198.xml"/><Relationship Id="rId256" Type="http://schemas.openxmlformats.org/officeDocument/2006/relationships/externalLink" Target="externalLinks/externalLink240.xml"/><Relationship Id="rId298" Type="http://schemas.openxmlformats.org/officeDocument/2006/relationships/externalLink" Target="externalLinks/externalLink282.xml"/><Relationship Id="rId421" Type="http://schemas.openxmlformats.org/officeDocument/2006/relationships/externalLink" Target="externalLinks/externalLink405.xml"/><Relationship Id="rId463" Type="http://schemas.openxmlformats.org/officeDocument/2006/relationships/externalLink" Target="externalLinks/externalLink447.xml"/><Relationship Id="rId519" Type="http://schemas.openxmlformats.org/officeDocument/2006/relationships/externalLink" Target="externalLinks/externalLink503.xml"/><Relationship Id="rId116" Type="http://schemas.openxmlformats.org/officeDocument/2006/relationships/externalLink" Target="externalLinks/externalLink100.xml"/><Relationship Id="rId158" Type="http://schemas.openxmlformats.org/officeDocument/2006/relationships/externalLink" Target="externalLinks/externalLink142.xml"/><Relationship Id="rId323" Type="http://schemas.openxmlformats.org/officeDocument/2006/relationships/externalLink" Target="externalLinks/externalLink307.xml"/><Relationship Id="rId530" Type="http://schemas.openxmlformats.org/officeDocument/2006/relationships/externalLink" Target="externalLinks/externalLink514.xml"/><Relationship Id="rId20" Type="http://schemas.openxmlformats.org/officeDocument/2006/relationships/externalLink" Target="externalLinks/externalLink4.xml"/><Relationship Id="rId62" Type="http://schemas.openxmlformats.org/officeDocument/2006/relationships/externalLink" Target="externalLinks/externalLink46.xml"/><Relationship Id="rId365" Type="http://schemas.openxmlformats.org/officeDocument/2006/relationships/externalLink" Target="externalLinks/externalLink349.xml"/><Relationship Id="rId572" Type="http://schemas.openxmlformats.org/officeDocument/2006/relationships/externalLink" Target="externalLinks/externalLink556.xml"/><Relationship Id="rId628" Type="http://schemas.openxmlformats.org/officeDocument/2006/relationships/externalLink" Target="externalLinks/externalLink612.xml"/><Relationship Id="rId225" Type="http://schemas.openxmlformats.org/officeDocument/2006/relationships/externalLink" Target="externalLinks/externalLink209.xml"/><Relationship Id="rId267" Type="http://schemas.openxmlformats.org/officeDocument/2006/relationships/externalLink" Target="externalLinks/externalLink251.xml"/><Relationship Id="rId432" Type="http://schemas.openxmlformats.org/officeDocument/2006/relationships/externalLink" Target="externalLinks/externalLink416.xml"/><Relationship Id="rId474" Type="http://schemas.openxmlformats.org/officeDocument/2006/relationships/externalLink" Target="externalLinks/externalLink458.xml"/><Relationship Id="rId127" Type="http://schemas.openxmlformats.org/officeDocument/2006/relationships/externalLink" Target="externalLinks/externalLink111.xml"/><Relationship Id="rId31" Type="http://schemas.openxmlformats.org/officeDocument/2006/relationships/externalLink" Target="externalLinks/externalLink15.xml"/><Relationship Id="rId73" Type="http://schemas.openxmlformats.org/officeDocument/2006/relationships/externalLink" Target="externalLinks/externalLink57.xml"/><Relationship Id="rId169" Type="http://schemas.openxmlformats.org/officeDocument/2006/relationships/externalLink" Target="externalLinks/externalLink153.xml"/><Relationship Id="rId334" Type="http://schemas.openxmlformats.org/officeDocument/2006/relationships/externalLink" Target="externalLinks/externalLink318.xml"/><Relationship Id="rId376" Type="http://schemas.openxmlformats.org/officeDocument/2006/relationships/externalLink" Target="externalLinks/externalLink360.xml"/><Relationship Id="rId541" Type="http://schemas.openxmlformats.org/officeDocument/2006/relationships/externalLink" Target="externalLinks/externalLink525.xml"/><Relationship Id="rId583" Type="http://schemas.openxmlformats.org/officeDocument/2006/relationships/externalLink" Target="externalLinks/externalLink567.xml"/><Relationship Id="rId639" Type="http://schemas.openxmlformats.org/officeDocument/2006/relationships/externalLink" Target="externalLinks/externalLink623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4.xml"/><Relationship Id="rId236" Type="http://schemas.openxmlformats.org/officeDocument/2006/relationships/externalLink" Target="externalLinks/externalLink220.xml"/><Relationship Id="rId278" Type="http://schemas.openxmlformats.org/officeDocument/2006/relationships/externalLink" Target="externalLinks/externalLink262.xml"/><Relationship Id="rId401" Type="http://schemas.openxmlformats.org/officeDocument/2006/relationships/externalLink" Target="externalLinks/externalLink385.xml"/><Relationship Id="rId443" Type="http://schemas.openxmlformats.org/officeDocument/2006/relationships/externalLink" Target="externalLinks/externalLink427.xml"/><Relationship Id="rId650" Type="http://schemas.openxmlformats.org/officeDocument/2006/relationships/externalLink" Target="externalLinks/externalLink634.xml"/><Relationship Id="rId303" Type="http://schemas.openxmlformats.org/officeDocument/2006/relationships/externalLink" Target="externalLinks/externalLink287.xml"/><Relationship Id="rId485" Type="http://schemas.openxmlformats.org/officeDocument/2006/relationships/externalLink" Target="externalLinks/externalLink469.xml"/><Relationship Id="rId42" Type="http://schemas.openxmlformats.org/officeDocument/2006/relationships/externalLink" Target="externalLinks/externalLink26.xml"/><Relationship Id="rId84" Type="http://schemas.openxmlformats.org/officeDocument/2006/relationships/externalLink" Target="externalLinks/externalLink68.xml"/><Relationship Id="rId138" Type="http://schemas.openxmlformats.org/officeDocument/2006/relationships/externalLink" Target="externalLinks/externalLink122.xml"/><Relationship Id="rId345" Type="http://schemas.openxmlformats.org/officeDocument/2006/relationships/externalLink" Target="externalLinks/externalLink329.xml"/><Relationship Id="rId387" Type="http://schemas.openxmlformats.org/officeDocument/2006/relationships/externalLink" Target="externalLinks/externalLink371.xml"/><Relationship Id="rId510" Type="http://schemas.openxmlformats.org/officeDocument/2006/relationships/externalLink" Target="externalLinks/externalLink494.xml"/><Relationship Id="rId552" Type="http://schemas.openxmlformats.org/officeDocument/2006/relationships/externalLink" Target="externalLinks/externalLink536.xml"/><Relationship Id="rId594" Type="http://schemas.openxmlformats.org/officeDocument/2006/relationships/externalLink" Target="externalLinks/externalLink578.xml"/><Relationship Id="rId608" Type="http://schemas.openxmlformats.org/officeDocument/2006/relationships/externalLink" Target="externalLinks/externalLink592.xml"/><Relationship Id="rId191" Type="http://schemas.openxmlformats.org/officeDocument/2006/relationships/externalLink" Target="externalLinks/externalLink175.xml"/><Relationship Id="rId205" Type="http://schemas.openxmlformats.org/officeDocument/2006/relationships/externalLink" Target="externalLinks/externalLink189.xml"/><Relationship Id="rId247" Type="http://schemas.openxmlformats.org/officeDocument/2006/relationships/externalLink" Target="externalLinks/externalLink231.xml"/><Relationship Id="rId412" Type="http://schemas.openxmlformats.org/officeDocument/2006/relationships/externalLink" Target="externalLinks/externalLink396.xml"/><Relationship Id="rId107" Type="http://schemas.openxmlformats.org/officeDocument/2006/relationships/externalLink" Target="externalLinks/externalLink91.xml"/><Relationship Id="rId289" Type="http://schemas.openxmlformats.org/officeDocument/2006/relationships/externalLink" Target="externalLinks/externalLink273.xml"/><Relationship Id="rId454" Type="http://schemas.openxmlformats.org/officeDocument/2006/relationships/externalLink" Target="externalLinks/externalLink438.xml"/><Relationship Id="rId496" Type="http://schemas.openxmlformats.org/officeDocument/2006/relationships/externalLink" Target="externalLinks/externalLink480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37.xml"/><Relationship Id="rId149" Type="http://schemas.openxmlformats.org/officeDocument/2006/relationships/externalLink" Target="externalLinks/externalLink133.xml"/><Relationship Id="rId314" Type="http://schemas.openxmlformats.org/officeDocument/2006/relationships/externalLink" Target="externalLinks/externalLink298.xml"/><Relationship Id="rId356" Type="http://schemas.openxmlformats.org/officeDocument/2006/relationships/externalLink" Target="externalLinks/externalLink340.xml"/><Relationship Id="rId398" Type="http://schemas.openxmlformats.org/officeDocument/2006/relationships/externalLink" Target="externalLinks/externalLink382.xml"/><Relationship Id="rId521" Type="http://schemas.openxmlformats.org/officeDocument/2006/relationships/externalLink" Target="externalLinks/externalLink505.xml"/><Relationship Id="rId563" Type="http://schemas.openxmlformats.org/officeDocument/2006/relationships/externalLink" Target="externalLinks/externalLink547.xml"/><Relationship Id="rId619" Type="http://schemas.openxmlformats.org/officeDocument/2006/relationships/externalLink" Target="externalLinks/externalLink603.xml"/><Relationship Id="rId95" Type="http://schemas.openxmlformats.org/officeDocument/2006/relationships/externalLink" Target="externalLinks/externalLink79.xml"/><Relationship Id="rId160" Type="http://schemas.openxmlformats.org/officeDocument/2006/relationships/externalLink" Target="externalLinks/externalLink144.xml"/><Relationship Id="rId216" Type="http://schemas.openxmlformats.org/officeDocument/2006/relationships/externalLink" Target="externalLinks/externalLink200.xml"/><Relationship Id="rId423" Type="http://schemas.openxmlformats.org/officeDocument/2006/relationships/externalLink" Target="externalLinks/externalLink407.xml"/><Relationship Id="rId258" Type="http://schemas.openxmlformats.org/officeDocument/2006/relationships/externalLink" Target="externalLinks/externalLink242.xml"/><Relationship Id="rId465" Type="http://schemas.openxmlformats.org/officeDocument/2006/relationships/externalLink" Target="externalLinks/externalLink449.xml"/><Relationship Id="rId630" Type="http://schemas.openxmlformats.org/officeDocument/2006/relationships/externalLink" Target="externalLinks/externalLink614.xml"/><Relationship Id="rId22" Type="http://schemas.openxmlformats.org/officeDocument/2006/relationships/externalLink" Target="externalLinks/externalLink6.xml"/><Relationship Id="rId64" Type="http://schemas.openxmlformats.org/officeDocument/2006/relationships/externalLink" Target="externalLinks/externalLink48.xml"/><Relationship Id="rId118" Type="http://schemas.openxmlformats.org/officeDocument/2006/relationships/externalLink" Target="externalLinks/externalLink102.xml"/><Relationship Id="rId325" Type="http://schemas.openxmlformats.org/officeDocument/2006/relationships/externalLink" Target="externalLinks/externalLink309.xml"/><Relationship Id="rId367" Type="http://schemas.openxmlformats.org/officeDocument/2006/relationships/externalLink" Target="externalLinks/externalLink351.xml"/><Relationship Id="rId532" Type="http://schemas.openxmlformats.org/officeDocument/2006/relationships/externalLink" Target="externalLinks/externalLink516.xml"/><Relationship Id="rId574" Type="http://schemas.openxmlformats.org/officeDocument/2006/relationships/externalLink" Target="externalLinks/externalLink558.xml"/><Relationship Id="rId171" Type="http://schemas.openxmlformats.org/officeDocument/2006/relationships/externalLink" Target="externalLinks/externalLink155.xml"/><Relationship Id="rId227" Type="http://schemas.openxmlformats.org/officeDocument/2006/relationships/externalLink" Target="externalLinks/externalLink211.xml"/><Relationship Id="rId269" Type="http://schemas.openxmlformats.org/officeDocument/2006/relationships/externalLink" Target="externalLinks/externalLink253.xml"/><Relationship Id="rId434" Type="http://schemas.openxmlformats.org/officeDocument/2006/relationships/externalLink" Target="externalLinks/externalLink418.xml"/><Relationship Id="rId476" Type="http://schemas.openxmlformats.org/officeDocument/2006/relationships/externalLink" Target="externalLinks/externalLink460.xml"/><Relationship Id="rId641" Type="http://schemas.openxmlformats.org/officeDocument/2006/relationships/externalLink" Target="externalLinks/externalLink625.xml"/><Relationship Id="rId33" Type="http://schemas.openxmlformats.org/officeDocument/2006/relationships/externalLink" Target="externalLinks/externalLink17.xml"/><Relationship Id="rId129" Type="http://schemas.openxmlformats.org/officeDocument/2006/relationships/externalLink" Target="externalLinks/externalLink113.xml"/><Relationship Id="rId280" Type="http://schemas.openxmlformats.org/officeDocument/2006/relationships/externalLink" Target="externalLinks/externalLink264.xml"/><Relationship Id="rId336" Type="http://schemas.openxmlformats.org/officeDocument/2006/relationships/externalLink" Target="externalLinks/externalLink320.xml"/><Relationship Id="rId501" Type="http://schemas.openxmlformats.org/officeDocument/2006/relationships/externalLink" Target="externalLinks/externalLink485.xml"/><Relationship Id="rId543" Type="http://schemas.openxmlformats.org/officeDocument/2006/relationships/externalLink" Target="externalLinks/externalLink527.xml"/><Relationship Id="rId75" Type="http://schemas.openxmlformats.org/officeDocument/2006/relationships/externalLink" Target="externalLinks/externalLink59.xml"/><Relationship Id="rId140" Type="http://schemas.openxmlformats.org/officeDocument/2006/relationships/externalLink" Target="externalLinks/externalLink124.xml"/><Relationship Id="rId182" Type="http://schemas.openxmlformats.org/officeDocument/2006/relationships/externalLink" Target="externalLinks/externalLink166.xml"/><Relationship Id="rId378" Type="http://schemas.openxmlformats.org/officeDocument/2006/relationships/externalLink" Target="externalLinks/externalLink362.xml"/><Relationship Id="rId403" Type="http://schemas.openxmlformats.org/officeDocument/2006/relationships/externalLink" Target="externalLinks/externalLink387.xml"/><Relationship Id="rId585" Type="http://schemas.openxmlformats.org/officeDocument/2006/relationships/externalLink" Target="externalLinks/externalLink569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2.xml"/><Relationship Id="rId445" Type="http://schemas.openxmlformats.org/officeDocument/2006/relationships/externalLink" Target="externalLinks/externalLink429.xml"/><Relationship Id="rId487" Type="http://schemas.openxmlformats.org/officeDocument/2006/relationships/externalLink" Target="externalLinks/externalLink471.xml"/><Relationship Id="rId610" Type="http://schemas.openxmlformats.org/officeDocument/2006/relationships/externalLink" Target="externalLinks/externalLink594.xml"/><Relationship Id="rId652" Type="http://schemas.openxmlformats.org/officeDocument/2006/relationships/externalLink" Target="externalLinks/externalLink636.xml"/><Relationship Id="rId291" Type="http://schemas.openxmlformats.org/officeDocument/2006/relationships/externalLink" Target="externalLinks/externalLink275.xml"/><Relationship Id="rId305" Type="http://schemas.openxmlformats.org/officeDocument/2006/relationships/externalLink" Target="externalLinks/externalLink289.xml"/><Relationship Id="rId347" Type="http://schemas.openxmlformats.org/officeDocument/2006/relationships/externalLink" Target="externalLinks/externalLink331.xml"/><Relationship Id="rId512" Type="http://schemas.openxmlformats.org/officeDocument/2006/relationships/externalLink" Target="externalLinks/externalLink496.xml"/><Relationship Id="rId44" Type="http://schemas.openxmlformats.org/officeDocument/2006/relationships/externalLink" Target="externalLinks/externalLink28.xml"/><Relationship Id="rId86" Type="http://schemas.openxmlformats.org/officeDocument/2006/relationships/externalLink" Target="externalLinks/externalLink70.xml"/><Relationship Id="rId151" Type="http://schemas.openxmlformats.org/officeDocument/2006/relationships/externalLink" Target="externalLinks/externalLink135.xml"/><Relationship Id="rId389" Type="http://schemas.openxmlformats.org/officeDocument/2006/relationships/externalLink" Target="externalLinks/externalLink373.xml"/><Relationship Id="rId554" Type="http://schemas.openxmlformats.org/officeDocument/2006/relationships/externalLink" Target="externalLinks/externalLink538.xml"/><Relationship Id="rId596" Type="http://schemas.openxmlformats.org/officeDocument/2006/relationships/externalLink" Target="externalLinks/externalLink580.xml"/><Relationship Id="rId193" Type="http://schemas.openxmlformats.org/officeDocument/2006/relationships/externalLink" Target="externalLinks/externalLink177.xml"/><Relationship Id="rId207" Type="http://schemas.openxmlformats.org/officeDocument/2006/relationships/externalLink" Target="externalLinks/externalLink191.xml"/><Relationship Id="rId249" Type="http://schemas.openxmlformats.org/officeDocument/2006/relationships/externalLink" Target="externalLinks/externalLink233.xml"/><Relationship Id="rId414" Type="http://schemas.openxmlformats.org/officeDocument/2006/relationships/externalLink" Target="externalLinks/externalLink398.xml"/><Relationship Id="rId456" Type="http://schemas.openxmlformats.org/officeDocument/2006/relationships/externalLink" Target="externalLinks/externalLink440.xml"/><Relationship Id="rId498" Type="http://schemas.openxmlformats.org/officeDocument/2006/relationships/externalLink" Target="externalLinks/externalLink482.xml"/><Relationship Id="rId621" Type="http://schemas.openxmlformats.org/officeDocument/2006/relationships/externalLink" Target="externalLinks/externalLink605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3.xml"/><Relationship Id="rId260" Type="http://schemas.openxmlformats.org/officeDocument/2006/relationships/externalLink" Target="externalLinks/externalLink244.xml"/><Relationship Id="rId316" Type="http://schemas.openxmlformats.org/officeDocument/2006/relationships/externalLink" Target="externalLinks/externalLink300.xml"/><Relationship Id="rId523" Type="http://schemas.openxmlformats.org/officeDocument/2006/relationships/externalLink" Target="externalLinks/externalLink507.xml"/><Relationship Id="rId55" Type="http://schemas.openxmlformats.org/officeDocument/2006/relationships/externalLink" Target="externalLinks/externalLink39.xml"/><Relationship Id="rId97" Type="http://schemas.openxmlformats.org/officeDocument/2006/relationships/externalLink" Target="externalLinks/externalLink81.xml"/><Relationship Id="rId120" Type="http://schemas.openxmlformats.org/officeDocument/2006/relationships/externalLink" Target="externalLinks/externalLink104.xml"/><Relationship Id="rId358" Type="http://schemas.openxmlformats.org/officeDocument/2006/relationships/externalLink" Target="externalLinks/externalLink342.xml"/><Relationship Id="rId565" Type="http://schemas.openxmlformats.org/officeDocument/2006/relationships/externalLink" Target="externalLinks/externalLink549.xml"/><Relationship Id="rId162" Type="http://schemas.openxmlformats.org/officeDocument/2006/relationships/externalLink" Target="externalLinks/externalLink146.xml"/><Relationship Id="rId218" Type="http://schemas.openxmlformats.org/officeDocument/2006/relationships/externalLink" Target="externalLinks/externalLink202.xml"/><Relationship Id="rId425" Type="http://schemas.openxmlformats.org/officeDocument/2006/relationships/externalLink" Target="externalLinks/externalLink409.xml"/><Relationship Id="rId467" Type="http://schemas.openxmlformats.org/officeDocument/2006/relationships/externalLink" Target="externalLinks/externalLink451.xml"/><Relationship Id="rId632" Type="http://schemas.openxmlformats.org/officeDocument/2006/relationships/externalLink" Target="externalLinks/externalLink616.xml"/><Relationship Id="rId271" Type="http://schemas.openxmlformats.org/officeDocument/2006/relationships/externalLink" Target="externalLinks/externalLink255.xml"/><Relationship Id="rId24" Type="http://schemas.openxmlformats.org/officeDocument/2006/relationships/externalLink" Target="externalLinks/externalLink8.xml"/><Relationship Id="rId66" Type="http://schemas.openxmlformats.org/officeDocument/2006/relationships/externalLink" Target="externalLinks/externalLink50.xml"/><Relationship Id="rId131" Type="http://schemas.openxmlformats.org/officeDocument/2006/relationships/externalLink" Target="externalLinks/externalLink115.xml"/><Relationship Id="rId327" Type="http://schemas.openxmlformats.org/officeDocument/2006/relationships/externalLink" Target="externalLinks/externalLink311.xml"/><Relationship Id="rId369" Type="http://schemas.openxmlformats.org/officeDocument/2006/relationships/externalLink" Target="externalLinks/externalLink353.xml"/><Relationship Id="rId534" Type="http://schemas.openxmlformats.org/officeDocument/2006/relationships/externalLink" Target="externalLinks/externalLink518.xml"/><Relationship Id="rId576" Type="http://schemas.openxmlformats.org/officeDocument/2006/relationships/externalLink" Target="externalLinks/externalLink560.xml"/><Relationship Id="rId173" Type="http://schemas.openxmlformats.org/officeDocument/2006/relationships/externalLink" Target="externalLinks/externalLink157.xml"/><Relationship Id="rId229" Type="http://schemas.openxmlformats.org/officeDocument/2006/relationships/externalLink" Target="externalLinks/externalLink213.xml"/><Relationship Id="rId380" Type="http://schemas.openxmlformats.org/officeDocument/2006/relationships/externalLink" Target="externalLinks/externalLink364.xml"/><Relationship Id="rId436" Type="http://schemas.openxmlformats.org/officeDocument/2006/relationships/externalLink" Target="externalLinks/externalLink420.xml"/><Relationship Id="rId601" Type="http://schemas.openxmlformats.org/officeDocument/2006/relationships/externalLink" Target="externalLinks/externalLink585.xml"/><Relationship Id="rId643" Type="http://schemas.openxmlformats.org/officeDocument/2006/relationships/externalLink" Target="externalLinks/externalLink627.xml"/><Relationship Id="rId240" Type="http://schemas.openxmlformats.org/officeDocument/2006/relationships/externalLink" Target="externalLinks/externalLink224.xml"/><Relationship Id="rId478" Type="http://schemas.openxmlformats.org/officeDocument/2006/relationships/externalLink" Target="externalLinks/externalLink462.xml"/><Relationship Id="rId35" Type="http://schemas.openxmlformats.org/officeDocument/2006/relationships/externalLink" Target="externalLinks/externalLink19.xml"/><Relationship Id="rId77" Type="http://schemas.openxmlformats.org/officeDocument/2006/relationships/externalLink" Target="externalLinks/externalLink61.xml"/><Relationship Id="rId100" Type="http://schemas.openxmlformats.org/officeDocument/2006/relationships/externalLink" Target="externalLinks/externalLink84.xml"/><Relationship Id="rId282" Type="http://schemas.openxmlformats.org/officeDocument/2006/relationships/externalLink" Target="externalLinks/externalLink266.xml"/><Relationship Id="rId338" Type="http://schemas.openxmlformats.org/officeDocument/2006/relationships/externalLink" Target="externalLinks/externalLink322.xml"/><Relationship Id="rId503" Type="http://schemas.openxmlformats.org/officeDocument/2006/relationships/externalLink" Target="externalLinks/externalLink487.xml"/><Relationship Id="rId545" Type="http://schemas.openxmlformats.org/officeDocument/2006/relationships/externalLink" Target="externalLinks/externalLink529.xml"/><Relationship Id="rId587" Type="http://schemas.openxmlformats.org/officeDocument/2006/relationships/externalLink" Target="externalLinks/externalLink571.xml"/><Relationship Id="rId8" Type="http://schemas.openxmlformats.org/officeDocument/2006/relationships/worksheet" Target="worksheets/sheet8.xml"/><Relationship Id="rId142" Type="http://schemas.openxmlformats.org/officeDocument/2006/relationships/externalLink" Target="externalLinks/externalLink126.xml"/><Relationship Id="rId184" Type="http://schemas.openxmlformats.org/officeDocument/2006/relationships/externalLink" Target="externalLinks/externalLink168.xml"/><Relationship Id="rId391" Type="http://schemas.openxmlformats.org/officeDocument/2006/relationships/externalLink" Target="externalLinks/externalLink375.xml"/><Relationship Id="rId405" Type="http://schemas.openxmlformats.org/officeDocument/2006/relationships/externalLink" Target="externalLinks/externalLink389.xml"/><Relationship Id="rId447" Type="http://schemas.openxmlformats.org/officeDocument/2006/relationships/externalLink" Target="externalLinks/externalLink431.xml"/><Relationship Id="rId612" Type="http://schemas.openxmlformats.org/officeDocument/2006/relationships/externalLink" Target="externalLinks/externalLink596.xml"/><Relationship Id="rId251" Type="http://schemas.openxmlformats.org/officeDocument/2006/relationships/externalLink" Target="externalLinks/externalLink235.xml"/><Relationship Id="rId489" Type="http://schemas.openxmlformats.org/officeDocument/2006/relationships/externalLink" Target="externalLinks/externalLink473.xml"/><Relationship Id="rId654" Type="http://schemas.openxmlformats.org/officeDocument/2006/relationships/externalLink" Target="externalLinks/externalLink638.xml"/><Relationship Id="rId46" Type="http://schemas.openxmlformats.org/officeDocument/2006/relationships/externalLink" Target="externalLinks/externalLink30.xml"/><Relationship Id="rId293" Type="http://schemas.openxmlformats.org/officeDocument/2006/relationships/externalLink" Target="externalLinks/externalLink277.xml"/><Relationship Id="rId307" Type="http://schemas.openxmlformats.org/officeDocument/2006/relationships/externalLink" Target="externalLinks/externalLink291.xml"/><Relationship Id="rId349" Type="http://schemas.openxmlformats.org/officeDocument/2006/relationships/externalLink" Target="externalLinks/externalLink333.xml"/><Relationship Id="rId514" Type="http://schemas.openxmlformats.org/officeDocument/2006/relationships/externalLink" Target="externalLinks/externalLink498.xml"/><Relationship Id="rId556" Type="http://schemas.openxmlformats.org/officeDocument/2006/relationships/externalLink" Target="externalLinks/externalLink540.xml"/><Relationship Id="rId88" Type="http://schemas.openxmlformats.org/officeDocument/2006/relationships/externalLink" Target="externalLinks/externalLink72.xml"/><Relationship Id="rId111" Type="http://schemas.openxmlformats.org/officeDocument/2006/relationships/externalLink" Target="externalLinks/externalLink95.xml"/><Relationship Id="rId153" Type="http://schemas.openxmlformats.org/officeDocument/2006/relationships/externalLink" Target="externalLinks/externalLink137.xml"/><Relationship Id="rId195" Type="http://schemas.openxmlformats.org/officeDocument/2006/relationships/externalLink" Target="externalLinks/externalLink179.xml"/><Relationship Id="rId209" Type="http://schemas.openxmlformats.org/officeDocument/2006/relationships/externalLink" Target="externalLinks/externalLink193.xml"/><Relationship Id="rId360" Type="http://schemas.openxmlformats.org/officeDocument/2006/relationships/externalLink" Target="externalLinks/externalLink344.xml"/><Relationship Id="rId416" Type="http://schemas.openxmlformats.org/officeDocument/2006/relationships/externalLink" Target="externalLinks/externalLink400.xml"/><Relationship Id="rId598" Type="http://schemas.openxmlformats.org/officeDocument/2006/relationships/externalLink" Target="externalLinks/externalLink582.xml"/><Relationship Id="rId220" Type="http://schemas.openxmlformats.org/officeDocument/2006/relationships/externalLink" Target="externalLinks/externalLink204.xml"/><Relationship Id="rId458" Type="http://schemas.openxmlformats.org/officeDocument/2006/relationships/externalLink" Target="externalLinks/externalLink442.xml"/><Relationship Id="rId623" Type="http://schemas.openxmlformats.org/officeDocument/2006/relationships/externalLink" Target="externalLinks/externalLink607.xml"/><Relationship Id="rId15" Type="http://schemas.openxmlformats.org/officeDocument/2006/relationships/worksheet" Target="worksheets/sheet15.xml"/><Relationship Id="rId57" Type="http://schemas.openxmlformats.org/officeDocument/2006/relationships/externalLink" Target="externalLinks/externalLink41.xml"/><Relationship Id="rId262" Type="http://schemas.openxmlformats.org/officeDocument/2006/relationships/externalLink" Target="externalLinks/externalLink246.xml"/><Relationship Id="rId318" Type="http://schemas.openxmlformats.org/officeDocument/2006/relationships/externalLink" Target="externalLinks/externalLink302.xml"/><Relationship Id="rId525" Type="http://schemas.openxmlformats.org/officeDocument/2006/relationships/externalLink" Target="externalLinks/externalLink509.xml"/><Relationship Id="rId567" Type="http://schemas.openxmlformats.org/officeDocument/2006/relationships/externalLink" Target="externalLinks/externalLink551.xml"/><Relationship Id="rId99" Type="http://schemas.openxmlformats.org/officeDocument/2006/relationships/externalLink" Target="externalLinks/externalLink83.xml"/><Relationship Id="rId122" Type="http://schemas.openxmlformats.org/officeDocument/2006/relationships/externalLink" Target="externalLinks/externalLink106.xml"/><Relationship Id="rId164" Type="http://schemas.openxmlformats.org/officeDocument/2006/relationships/externalLink" Target="externalLinks/externalLink148.xml"/><Relationship Id="rId371" Type="http://schemas.openxmlformats.org/officeDocument/2006/relationships/externalLink" Target="externalLinks/externalLink355.xml"/><Relationship Id="rId427" Type="http://schemas.openxmlformats.org/officeDocument/2006/relationships/externalLink" Target="externalLinks/externalLink411.xml"/><Relationship Id="rId469" Type="http://schemas.openxmlformats.org/officeDocument/2006/relationships/externalLink" Target="externalLinks/externalLink453.xml"/><Relationship Id="rId634" Type="http://schemas.openxmlformats.org/officeDocument/2006/relationships/externalLink" Target="externalLinks/externalLink618.xml"/><Relationship Id="rId26" Type="http://schemas.openxmlformats.org/officeDocument/2006/relationships/externalLink" Target="externalLinks/externalLink10.xml"/><Relationship Id="rId231" Type="http://schemas.openxmlformats.org/officeDocument/2006/relationships/externalLink" Target="externalLinks/externalLink215.xml"/><Relationship Id="rId273" Type="http://schemas.openxmlformats.org/officeDocument/2006/relationships/externalLink" Target="externalLinks/externalLink257.xml"/><Relationship Id="rId329" Type="http://schemas.openxmlformats.org/officeDocument/2006/relationships/externalLink" Target="externalLinks/externalLink313.xml"/><Relationship Id="rId480" Type="http://schemas.openxmlformats.org/officeDocument/2006/relationships/externalLink" Target="externalLinks/externalLink464.xml"/><Relationship Id="rId536" Type="http://schemas.openxmlformats.org/officeDocument/2006/relationships/externalLink" Target="externalLinks/externalLink520.xml"/><Relationship Id="rId68" Type="http://schemas.openxmlformats.org/officeDocument/2006/relationships/externalLink" Target="externalLinks/externalLink52.xml"/><Relationship Id="rId133" Type="http://schemas.openxmlformats.org/officeDocument/2006/relationships/externalLink" Target="externalLinks/externalLink117.xml"/><Relationship Id="rId175" Type="http://schemas.openxmlformats.org/officeDocument/2006/relationships/externalLink" Target="externalLinks/externalLink159.xml"/><Relationship Id="rId340" Type="http://schemas.openxmlformats.org/officeDocument/2006/relationships/externalLink" Target="externalLinks/externalLink324.xml"/><Relationship Id="rId578" Type="http://schemas.openxmlformats.org/officeDocument/2006/relationships/externalLink" Target="externalLinks/externalLink562.xml"/><Relationship Id="rId200" Type="http://schemas.openxmlformats.org/officeDocument/2006/relationships/externalLink" Target="externalLinks/externalLink184.xml"/><Relationship Id="rId382" Type="http://schemas.openxmlformats.org/officeDocument/2006/relationships/externalLink" Target="externalLinks/externalLink366.xml"/><Relationship Id="rId438" Type="http://schemas.openxmlformats.org/officeDocument/2006/relationships/externalLink" Target="externalLinks/externalLink422.xml"/><Relationship Id="rId603" Type="http://schemas.openxmlformats.org/officeDocument/2006/relationships/externalLink" Target="externalLinks/externalLink587.xml"/><Relationship Id="rId645" Type="http://schemas.openxmlformats.org/officeDocument/2006/relationships/externalLink" Target="externalLinks/externalLink629.xml"/><Relationship Id="rId242" Type="http://schemas.openxmlformats.org/officeDocument/2006/relationships/externalLink" Target="externalLinks/externalLink226.xml"/><Relationship Id="rId284" Type="http://schemas.openxmlformats.org/officeDocument/2006/relationships/externalLink" Target="externalLinks/externalLink268.xml"/><Relationship Id="rId491" Type="http://schemas.openxmlformats.org/officeDocument/2006/relationships/externalLink" Target="externalLinks/externalLink475.xml"/><Relationship Id="rId505" Type="http://schemas.openxmlformats.org/officeDocument/2006/relationships/externalLink" Target="externalLinks/externalLink489.xml"/><Relationship Id="rId37" Type="http://schemas.openxmlformats.org/officeDocument/2006/relationships/externalLink" Target="externalLinks/externalLink21.xml"/><Relationship Id="rId79" Type="http://schemas.openxmlformats.org/officeDocument/2006/relationships/externalLink" Target="externalLinks/externalLink63.xml"/><Relationship Id="rId102" Type="http://schemas.openxmlformats.org/officeDocument/2006/relationships/externalLink" Target="externalLinks/externalLink86.xml"/><Relationship Id="rId144" Type="http://schemas.openxmlformats.org/officeDocument/2006/relationships/externalLink" Target="externalLinks/externalLink128.xml"/><Relationship Id="rId547" Type="http://schemas.openxmlformats.org/officeDocument/2006/relationships/externalLink" Target="externalLinks/externalLink531.xml"/><Relationship Id="rId589" Type="http://schemas.openxmlformats.org/officeDocument/2006/relationships/externalLink" Target="externalLinks/externalLink573.xml"/><Relationship Id="rId90" Type="http://schemas.openxmlformats.org/officeDocument/2006/relationships/externalLink" Target="externalLinks/externalLink74.xml"/><Relationship Id="rId186" Type="http://schemas.openxmlformats.org/officeDocument/2006/relationships/externalLink" Target="externalLinks/externalLink170.xml"/><Relationship Id="rId351" Type="http://schemas.openxmlformats.org/officeDocument/2006/relationships/externalLink" Target="externalLinks/externalLink335.xml"/><Relationship Id="rId393" Type="http://schemas.openxmlformats.org/officeDocument/2006/relationships/externalLink" Target="externalLinks/externalLink377.xml"/><Relationship Id="rId407" Type="http://schemas.openxmlformats.org/officeDocument/2006/relationships/externalLink" Target="externalLinks/externalLink391.xml"/><Relationship Id="rId449" Type="http://schemas.openxmlformats.org/officeDocument/2006/relationships/externalLink" Target="externalLinks/externalLink433.xml"/><Relationship Id="rId614" Type="http://schemas.openxmlformats.org/officeDocument/2006/relationships/externalLink" Target="externalLinks/externalLink598.xml"/><Relationship Id="rId656" Type="http://schemas.openxmlformats.org/officeDocument/2006/relationships/externalLink" Target="externalLinks/externalLink640.xml"/><Relationship Id="rId211" Type="http://schemas.openxmlformats.org/officeDocument/2006/relationships/externalLink" Target="externalLinks/externalLink195.xml"/><Relationship Id="rId253" Type="http://schemas.openxmlformats.org/officeDocument/2006/relationships/externalLink" Target="externalLinks/externalLink237.xml"/><Relationship Id="rId295" Type="http://schemas.openxmlformats.org/officeDocument/2006/relationships/externalLink" Target="externalLinks/externalLink279.xml"/><Relationship Id="rId309" Type="http://schemas.openxmlformats.org/officeDocument/2006/relationships/externalLink" Target="externalLinks/externalLink293.xml"/><Relationship Id="rId460" Type="http://schemas.openxmlformats.org/officeDocument/2006/relationships/externalLink" Target="externalLinks/externalLink444.xml"/><Relationship Id="rId516" Type="http://schemas.openxmlformats.org/officeDocument/2006/relationships/externalLink" Target="externalLinks/externalLink500.xml"/><Relationship Id="rId48" Type="http://schemas.openxmlformats.org/officeDocument/2006/relationships/externalLink" Target="externalLinks/externalLink32.xml"/><Relationship Id="rId113" Type="http://schemas.openxmlformats.org/officeDocument/2006/relationships/externalLink" Target="externalLinks/externalLink97.xml"/><Relationship Id="rId320" Type="http://schemas.openxmlformats.org/officeDocument/2006/relationships/externalLink" Target="externalLinks/externalLink304.xml"/><Relationship Id="rId558" Type="http://schemas.openxmlformats.org/officeDocument/2006/relationships/externalLink" Target="externalLinks/externalLink542.xml"/><Relationship Id="rId155" Type="http://schemas.openxmlformats.org/officeDocument/2006/relationships/externalLink" Target="externalLinks/externalLink139.xml"/><Relationship Id="rId197" Type="http://schemas.openxmlformats.org/officeDocument/2006/relationships/externalLink" Target="externalLinks/externalLink181.xml"/><Relationship Id="rId362" Type="http://schemas.openxmlformats.org/officeDocument/2006/relationships/externalLink" Target="externalLinks/externalLink346.xml"/><Relationship Id="rId418" Type="http://schemas.openxmlformats.org/officeDocument/2006/relationships/externalLink" Target="externalLinks/externalLink402.xml"/><Relationship Id="rId625" Type="http://schemas.openxmlformats.org/officeDocument/2006/relationships/externalLink" Target="externalLinks/externalLink609.xml"/><Relationship Id="rId222" Type="http://schemas.openxmlformats.org/officeDocument/2006/relationships/externalLink" Target="externalLinks/externalLink206.xml"/><Relationship Id="rId264" Type="http://schemas.openxmlformats.org/officeDocument/2006/relationships/externalLink" Target="externalLinks/externalLink248.xml"/><Relationship Id="rId471" Type="http://schemas.openxmlformats.org/officeDocument/2006/relationships/externalLink" Target="externalLinks/externalLink455.xml"/><Relationship Id="rId17" Type="http://schemas.openxmlformats.org/officeDocument/2006/relationships/externalLink" Target="externalLinks/externalLink1.xml"/><Relationship Id="rId59" Type="http://schemas.openxmlformats.org/officeDocument/2006/relationships/externalLink" Target="externalLinks/externalLink43.xml"/><Relationship Id="rId124" Type="http://schemas.openxmlformats.org/officeDocument/2006/relationships/externalLink" Target="externalLinks/externalLink108.xml"/><Relationship Id="rId527" Type="http://schemas.openxmlformats.org/officeDocument/2006/relationships/externalLink" Target="externalLinks/externalLink511.xml"/><Relationship Id="rId569" Type="http://schemas.openxmlformats.org/officeDocument/2006/relationships/externalLink" Target="externalLinks/externalLink553.xml"/><Relationship Id="rId70" Type="http://schemas.openxmlformats.org/officeDocument/2006/relationships/externalLink" Target="externalLinks/externalLink54.xml"/><Relationship Id="rId166" Type="http://schemas.openxmlformats.org/officeDocument/2006/relationships/externalLink" Target="externalLinks/externalLink150.xml"/><Relationship Id="rId331" Type="http://schemas.openxmlformats.org/officeDocument/2006/relationships/externalLink" Target="externalLinks/externalLink315.xml"/><Relationship Id="rId373" Type="http://schemas.openxmlformats.org/officeDocument/2006/relationships/externalLink" Target="externalLinks/externalLink357.xml"/><Relationship Id="rId429" Type="http://schemas.openxmlformats.org/officeDocument/2006/relationships/externalLink" Target="externalLinks/externalLink413.xml"/><Relationship Id="rId580" Type="http://schemas.openxmlformats.org/officeDocument/2006/relationships/externalLink" Target="externalLinks/externalLink564.xml"/><Relationship Id="rId636" Type="http://schemas.openxmlformats.org/officeDocument/2006/relationships/externalLink" Target="externalLinks/externalLink620.xml"/><Relationship Id="rId1" Type="http://schemas.openxmlformats.org/officeDocument/2006/relationships/worksheet" Target="worksheets/sheet1.xml"/><Relationship Id="rId233" Type="http://schemas.openxmlformats.org/officeDocument/2006/relationships/externalLink" Target="externalLinks/externalLink217.xml"/><Relationship Id="rId440" Type="http://schemas.openxmlformats.org/officeDocument/2006/relationships/externalLink" Target="externalLinks/externalLink424.xml"/><Relationship Id="rId28" Type="http://schemas.openxmlformats.org/officeDocument/2006/relationships/externalLink" Target="externalLinks/externalLink12.xml"/><Relationship Id="rId275" Type="http://schemas.openxmlformats.org/officeDocument/2006/relationships/externalLink" Target="externalLinks/externalLink259.xml"/><Relationship Id="rId300" Type="http://schemas.openxmlformats.org/officeDocument/2006/relationships/externalLink" Target="externalLinks/externalLink284.xml"/><Relationship Id="rId482" Type="http://schemas.openxmlformats.org/officeDocument/2006/relationships/externalLink" Target="externalLinks/externalLink466.xml"/><Relationship Id="rId538" Type="http://schemas.openxmlformats.org/officeDocument/2006/relationships/externalLink" Target="externalLinks/externalLink522.xml"/><Relationship Id="rId81" Type="http://schemas.openxmlformats.org/officeDocument/2006/relationships/externalLink" Target="externalLinks/externalLink65.xml"/><Relationship Id="rId135" Type="http://schemas.openxmlformats.org/officeDocument/2006/relationships/externalLink" Target="externalLinks/externalLink119.xml"/><Relationship Id="rId177" Type="http://schemas.openxmlformats.org/officeDocument/2006/relationships/externalLink" Target="externalLinks/externalLink161.xml"/><Relationship Id="rId342" Type="http://schemas.openxmlformats.org/officeDocument/2006/relationships/externalLink" Target="externalLinks/externalLink326.xml"/><Relationship Id="rId384" Type="http://schemas.openxmlformats.org/officeDocument/2006/relationships/externalLink" Target="externalLinks/externalLink368.xml"/><Relationship Id="rId591" Type="http://schemas.openxmlformats.org/officeDocument/2006/relationships/externalLink" Target="externalLinks/externalLink575.xml"/><Relationship Id="rId605" Type="http://schemas.openxmlformats.org/officeDocument/2006/relationships/externalLink" Target="externalLinks/externalLink589.xml"/><Relationship Id="rId202" Type="http://schemas.openxmlformats.org/officeDocument/2006/relationships/externalLink" Target="externalLinks/externalLink186.xml"/><Relationship Id="rId244" Type="http://schemas.openxmlformats.org/officeDocument/2006/relationships/externalLink" Target="externalLinks/externalLink228.xml"/><Relationship Id="rId647" Type="http://schemas.openxmlformats.org/officeDocument/2006/relationships/externalLink" Target="externalLinks/externalLink631.xml"/><Relationship Id="rId39" Type="http://schemas.openxmlformats.org/officeDocument/2006/relationships/externalLink" Target="externalLinks/externalLink23.xml"/><Relationship Id="rId286" Type="http://schemas.openxmlformats.org/officeDocument/2006/relationships/externalLink" Target="externalLinks/externalLink270.xml"/><Relationship Id="rId451" Type="http://schemas.openxmlformats.org/officeDocument/2006/relationships/externalLink" Target="externalLinks/externalLink435.xml"/><Relationship Id="rId493" Type="http://schemas.openxmlformats.org/officeDocument/2006/relationships/externalLink" Target="externalLinks/externalLink477.xml"/><Relationship Id="rId507" Type="http://schemas.openxmlformats.org/officeDocument/2006/relationships/externalLink" Target="externalLinks/externalLink491.xml"/><Relationship Id="rId549" Type="http://schemas.openxmlformats.org/officeDocument/2006/relationships/externalLink" Target="externalLinks/externalLink533.xml"/><Relationship Id="rId50" Type="http://schemas.openxmlformats.org/officeDocument/2006/relationships/externalLink" Target="externalLinks/externalLink34.xml"/><Relationship Id="rId104" Type="http://schemas.openxmlformats.org/officeDocument/2006/relationships/externalLink" Target="externalLinks/externalLink88.xml"/><Relationship Id="rId146" Type="http://schemas.openxmlformats.org/officeDocument/2006/relationships/externalLink" Target="externalLinks/externalLink130.xml"/><Relationship Id="rId188" Type="http://schemas.openxmlformats.org/officeDocument/2006/relationships/externalLink" Target="externalLinks/externalLink172.xml"/><Relationship Id="rId311" Type="http://schemas.openxmlformats.org/officeDocument/2006/relationships/externalLink" Target="externalLinks/externalLink295.xml"/><Relationship Id="rId353" Type="http://schemas.openxmlformats.org/officeDocument/2006/relationships/externalLink" Target="externalLinks/externalLink337.xml"/><Relationship Id="rId395" Type="http://schemas.openxmlformats.org/officeDocument/2006/relationships/externalLink" Target="externalLinks/externalLink379.xml"/><Relationship Id="rId409" Type="http://schemas.openxmlformats.org/officeDocument/2006/relationships/externalLink" Target="externalLinks/externalLink393.xml"/><Relationship Id="rId560" Type="http://schemas.openxmlformats.org/officeDocument/2006/relationships/externalLink" Target="externalLinks/externalLink544.xml"/><Relationship Id="rId92" Type="http://schemas.openxmlformats.org/officeDocument/2006/relationships/externalLink" Target="externalLinks/externalLink76.xml"/><Relationship Id="rId213" Type="http://schemas.openxmlformats.org/officeDocument/2006/relationships/externalLink" Target="externalLinks/externalLink197.xml"/><Relationship Id="rId420" Type="http://schemas.openxmlformats.org/officeDocument/2006/relationships/externalLink" Target="externalLinks/externalLink404.xml"/><Relationship Id="rId616" Type="http://schemas.openxmlformats.org/officeDocument/2006/relationships/externalLink" Target="externalLinks/externalLink600.xml"/><Relationship Id="rId658" Type="http://schemas.openxmlformats.org/officeDocument/2006/relationships/styles" Target="styles.xml"/><Relationship Id="rId255" Type="http://schemas.openxmlformats.org/officeDocument/2006/relationships/externalLink" Target="externalLinks/externalLink239.xml"/><Relationship Id="rId297" Type="http://schemas.openxmlformats.org/officeDocument/2006/relationships/externalLink" Target="externalLinks/externalLink281.xml"/><Relationship Id="rId462" Type="http://schemas.openxmlformats.org/officeDocument/2006/relationships/externalLink" Target="externalLinks/externalLink446.xml"/><Relationship Id="rId518" Type="http://schemas.openxmlformats.org/officeDocument/2006/relationships/externalLink" Target="externalLinks/externalLink502.xml"/><Relationship Id="rId115" Type="http://schemas.openxmlformats.org/officeDocument/2006/relationships/externalLink" Target="externalLinks/externalLink99.xml"/><Relationship Id="rId157" Type="http://schemas.openxmlformats.org/officeDocument/2006/relationships/externalLink" Target="externalLinks/externalLink141.xml"/><Relationship Id="rId322" Type="http://schemas.openxmlformats.org/officeDocument/2006/relationships/externalLink" Target="externalLinks/externalLink306.xml"/><Relationship Id="rId364" Type="http://schemas.openxmlformats.org/officeDocument/2006/relationships/externalLink" Target="externalLinks/externalLink348.xml"/><Relationship Id="rId61" Type="http://schemas.openxmlformats.org/officeDocument/2006/relationships/externalLink" Target="externalLinks/externalLink45.xml"/><Relationship Id="rId199" Type="http://schemas.openxmlformats.org/officeDocument/2006/relationships/externalLink" Target="externalLinks/externalLink183.xml"/><Relationship Id="rId571" Type="http://schemas.openxmlformats.org/officeDocument/2006/relationships/externalLink" Target="externalLinks/externalLink555.xml"/><Relationship Id="rId627" Type="http://schemas.openxmlformats.org/officeDocument/2006/relationships/externalLink" Target="externalLinks/externalLink611.xml"/><Relationship Id="rId19" Type="http://schemas.openxmlformats.org/officeDocument/2006/relationships/externalLink" Target="externalLinks/externalLink3.xml"/><Relationship Id="rId224" Type="http://schemas.openxmlformats.org/officeDocument/2006/relationships/externalLink" Target="externalLinks/externalLink208.xml"/><Relationship Id="rId266" Type="http://schemas.openxmlformats.org/officeDocument/2006/relationships/externalLink" Target="externalLinks/externalLink250.xml"/><Relationship Id="rId431" Type="http://schemas.openxmlformats.org/officeDocument/2006/relationships/externalLink" Target="externalLinks/externalLink415.xml"/><Relationship Id="rId473" Type="http://schemas.openxmlformats.org/officeDocument/2006/relationships/externalLink" Target="externalLinks/externalLink457.xml"/><Relationship Id="rId529" Type="http://schemas.openxmlformats.org/officeDocument/2006/relationships/externalLink" Target="externalLinks/externalLink513.xml"/><Relationship Id="rId30" Type="http://schemas.openxmlformats.org/officeDocument/2006/relationships/externalLink" Target="externalLinks/externalLink14.xml"/><Relationship Id="rId126" Type="http://schemas.openxmlformats.org/officeDocument/2006/relationships/externalLink" Target="externalLinks/externalLink110.xml"/><Relationship Id="rId168" Type="http://schemas.openxmlformats.org/officeDocument/2006/relationships/externalLink" Target="externalLinks/externalLink152.xml"/><Relationship Id="rId333" Type="http://schemas.openxmlformats.org/officeDocument/2006/relationships/externalLink" Target="externalLinks/externalLink317.xml"/><Relationship Id="rId540" Type="http://schemas.openxmlformats.org/officeDocument/2006/relationships/externalLink" Target="externalLinks/externalLink524.xml"/><Relationship Id="rId72" Type="http://schemas.openxmlformats.org/officeDocument/2006/relationships/externalLink" Target="externalLinks/externalLink56.xml"/><Relationship Id="rId375" Type="http://schemas.openxmlformats.org/officeDocument/2006/relationships/externalLink" Target="externalLinks/externalLink359.xml"/><Relationship Id="rId582" Type="http://schemas.openxmlformats.org/officeDocument/2006/relationships/externalLink" Target="externalLinks/externalLink566.xml"/><Relationship Id="rId638" Type="http://schemas.openxmlformats.org/officeDocument/2006/relationships/externalLink" Target="externalLinks/externalLink622.xml"/><Relationship Id="rId3" Type="http://schemas.openxmlformats.org/officeDocument/2006/relationships/worksheet" Target="worksheets/sheet3.xml"/><Relationship Id="rId235" Type="http://schemas.openxmlformats.org/officeDocument/2006/relationships/externalLink" Target="externalLinks/externalLink219.xml"/><Relationship Id="rId277" Type="http://schemas.openxmlformats.org/officeDocument/2006/relationships/externalLink" Target="externalLinks/externalLink261.xml"/><Relationship Id="rId400" Type="http://schemas.openxmlformats.org/officeDocument/2006/relationships/externalLink" Target="externalLinks/externalLink384.xml"/><Relationship Id="rId442" Type="http://schemas.openxmlformats.org/officeDocument/2006/relationships/externalLink" Target="externalLinks/externalLink426.xml"/><Relationship Id="rId484" Type="http://schemas.openxmlformats.org/officeDocument/2006/relationships/externalLink" Target="externalLinks/externalLink468.xml"/><Relationship Id="rId137" Type="http://schemas.openxmlformats.org/officeDocument/2006/relationships/externalLink" Target="externalLinks/externalLink121.xml"/><Relationship Id="rId302" Type="http://schemas.openxmlformats.org/officeDocument/2006/relationships/externalLink" Target="externalLinks/externalLink286.xml"/><Relationship Id="rId344" Type="http://schemas.openxmlformats.org/officeDocument/2006/relationships/externalLink" Target="externalLinks/externalLink328.xml"/><Relationship Id="rId41" Type="http://schemas.openxmlformats.org/officeDocument/2006/relationships/externalLink" Target="externalLinks/externalLink25.xml"/><Relationship Id="rId83" Type="http://schemas.openxmlformats.org/officeDocument/2006/relationships/externalLink" Target="externalLinks/externalLink67.xml"/><Relationship Id="rId179" Type="http://schemas.openxmlformats.org/officeDocument/2006/relationships/externalLink" Target="externalLinks/externalLink163.xml"/><Relationship Id="rId386" Type="http://schemas.openxmlformats.org/officeDocument/2006/relationships/externalLink" Target="externalLinks/externalLink370.xml"/><Relationship Id="rId551" Type="http://schemas.openxmlformats.org/officeDocument/2006/relationships/externalLink" Target="externalLinks/externalLink535.xml"/><Relationship Id="rId593" Type="http://schemas.openxmlformats.org/officeDocument/2006/relationships/externalLink" Target="externalLinks/externalLink577.xml"/><Relationship Id="rId607" Type="http://schemas.openxmlformats.org/officeDocument/2006/relationships/externalLink" Target="externalLinks/externalLink591.xml"/><Relationship Id="rId649" Type="http://schemas.openxmlformats.org/officeDocument/2006/relationships/externalLink" Target="externalLinks/externalLink633.xml"/><Relationship Id="rId190" Type="http://schemas.openxmlformats.org/officeDocument/2006/relationships/externalLink" Target="externalLinks/externalLink174.xml"/><Relationship Id="rId204" Type="http://schemas.openxmlformats.org/officeDocument/2006/relationships/externalLink" Target="externalLinks/externalLink188.xml"/><Relationship Id="rId246" Type="http://schemas.openxmlformats.org/officeDocument/2006/relationships/externalLink" Target="externalLinks/externalLink230.xml"/><Relationship Id="rId288" Type="http://schemas.openxmlformats.org/officeDocument/2006/relationships/externalLink" Target="externalLinks/externalLink272.xml"/><Relationship Id="rId411" Type="http://schemas.openxmlformats.org/officeDocument/2006/relationships/externalLink" Target="externalLinks/externalLink395.xml"/><Relationship Id="rId453" Type="http://schemas.openxmlformats.org/officeDocument/2006/relationships/externalLink" Target="externalLinks/externalLink437.xml"/><Relationship Id="rId509" Type="http://schemas.openxmlformats.org/officeDocument/2006/relationships/externalLink" Target="externalLinks/externalLink493.xml"/><Relationship Id="rId660" Type="http://schemas.openxmlformats.org/officeDocument/2006/relationships/calcChain" Target="calcChain.xml"/><Relationship Id="rId106" Type="http://schemas.openxmlformats.org/officeDocument/2006/relationships/externalLink" Target="externalLinks/externalLink90.xml"/><Relationship Id="rId313" Type="http://schemas.openxmlformats.org/officeDocument/2006/relationships/externalLink" Target="externalLinks/externalLink297.xml"/><Relationship Id="rId495" Type="http://schemas.openxmlformats.org/officeDocument/2006/relationships/externalLink" Target="externalLinks/externalLink479.xml"/><Relationship Id="rId10" Type="http://schemas.openxmlformats.org/officeDocument/2006/relationships/worksheet" Target="worksheets/sheet10.xml"/><Relationship Id="rId52" Type="http://schemas.openxmlformats.org/officeDocument/2006/relationships/externalLink" Target="externalLinks/externalLink36.xml"/><Relationship Id="rId94" Type="http://schemas.openxmlformats.org/officeDocument/2006/relationships/externalLink" Target="externalLinks/externalLink78.xml"/><Relationship Id="rId148" Type="http://schemas.openxmlformats.org/officeDocument/2006/relationships/externalLink" Target="externalLinks/externalLink132.xml"/><Relationship Id="rId355" Type="http://schemas.openxmlformats.org/officeDocument/2006/relationships/externalLink" Target="externalLinks/externalLink339.xml"/><Relationship Id="rId397" Type="http://schemas.openxmlformats.org/officeDocument/2006/relationships/externalLink" Target="externalLinks/externalLink381.xml"/><Relationship Id="rId520" Type="http://schemas.openxmlformats.org/officeDocument/2006/relationships/externalLink" Target="externalLinks/externalLink504.xml"/><Relationship Id="rId562" Type="http://schemas.openxmlformats.org/officeDocument/2006/relationships/externalLink" Target="externalLinks/externalLink546.xml"/><Relationship Id="rId618" Type="http://schemas.openxmlformats.org/officeDocument/2006/relationships/externalLink" Target="externalLinks/externalLink602.xml"/><Relationship Id="rId215" Type="http://schemas.openxmlformats.org/officeDocument/2006/relationships/externalLink" Target="externalLinks/externalLink199.xml"/><Relationship Id="rId257" Type="http://schemas.openxmlformats.org/officeDocument/2006/relationships/externalLink" Target="externalLinks/externalLink241.xml"/><Relationship Id="rId422" Type="http://schemas.openxmlformats.org/officeDocument/2006/relationships/externalLink" Target="externalLinks/externalLink406.xml"/><Relationship Id="rId464" Type="http://schemas.openxmlformats.org/officeDocument/2006/relationships/externalLink" Target="externalLinks/externalLink448.xml"/><Relationship Id="rId299" Type="http://schemas.openxmlformats.org/officeDocument/2006/relationships/externalLink" Target="externalLinks/externalLink283.xml"/><Relationship Id="rId63" Type="http://schemas.openxmlformats.org/officeDocument/2006/relationships/externalLink" Target="externalLinks/externalLink47.xml"/><Relationship Id="rId159" Type="http://schemas.openxmlformats.org/officeDocument/2006/relationships/externalLink" Target="externalLinks/externalLink143.xml"/><Relationship Id="rId366" Type="http://schemas.openxmlformats.org/officeDocument/2006/relationships/externalLink" Target="externalLinks/externalLink350.xml"/><Relationship Id="rId573" Type="http://schemas.openxmlformats.org/officeDocument/2006/relationships/externalLink" Target="externalLinks/externalLink557.xml"/><Relationship Id="rId226" Type="http://schemas.openxmlformats.org/officeDocument/2006/relationships/externalLink" Target="externalLinks/externalLink210.xml"/><Relationship Id="rId433" Type="http://schemas.openxmlformats.org/officeDocument/2006/relationships/externalLink" Target="externalLinks/externalLink417.xml"/><Relationship Id="rId640" Type="http://schemas.openxmlformats.org/officeDocument/2006/relationships/externalLink" Target="externalLinks/externalLink624.xml"/><Relationship Id="rId74" Type="http://schemas.openxmlformats.org/officeDocument/2006/relationships/externalLink" Target="externalLinks/externalLink58.xml"/><Relationship Id="rId377" Type="http://schemas.openxmlformats.org/officeDocument/2006/relationships/externalLink" Target="externalLinks/externalLink361.xml"/><Relationship Id="rId500" Type="http://schemas.openxmlformats.org/officeDocument/2006/relationships/externalLink" Target="externalLinks/externalLink484.xml"/><Relationship Id="rId584" Type="http://schemas.openxmlformats.org/officeDocument/2006/relationships/externalLink" Target="externalLinks/externalLink568.xml"/><Relationship Id="rId5" Type="http://schemas.openxmlformats.org/officeDocument/2006/relationships/worksheet" Target="worksheets/sheet5.xml"/><Relationship Id="rId237" Type="http://schemas.openxmlformats.org/officeDocument/2006/relationships/externalLink" Target="externalLinks/externalLink221.xml"/><Relationship Id="rId444" Type="http://schemas.openxmlformats.org/officeDocument/2006/relationships/externalLink" Target="externalLinks/externalLink428.xml"/><Relationship Id="rId651" Type="http://schemas.openxmlformats.org/officeDocument/2006/relationships/externalLink" Target="externalLinks/externalLink635.xml"/><Relationship Id="rId290" Type="http://schemas.openxmlformats.org/officeDocument/2006/relationships/externalLink" Target="externalLinks/externalLink274.xml"/><Relationship Id="rId304" Type="http://schemas.openxmlformats.org/officeDocument/2006/relationships/externalLink" Target="externalLinks/externalLink288.xml"/><Relationship Id="rId388" Type="http://schemas.openxmlformats.org/officeDocument/2006/relationships/externalLink" Target="externalLinks/externalLink372.xml"/><Relationship Id="rId511" Type="http://schemas.openxmlformats.org/officeDocument/2006/relationships/externalLink" Target="externalLinks/externalLink495.xml"/><Relationship Id="rId609" Type="http://schemas.openxmlformats.org/officeDocument/2006/relationships/externalLink" Target="externalLinks/externalLink593.xml"/><Relationship Id="rId85" Type="http://schemas.openxmlformats.org/officeDocument/2006/relationships/externalLink" Target="externalLinks/externalLink69.xml"/><Relationship Id="rId150" Type="http://schemas.openxmlformats.org/officeDocument/2006/relationships/externalLink" Target="externalLinks/externalLink134.xml"/><Relationship Id="rId595" Type="http://schemas.openxmlformats.org/officeDocument/2006/relationships/externalLink" Target="externalLinks/externalLink579.xml"/><Relationship Id="rId248" Type="http://schemas.openxmlformats.org/officeDocument/2006/relationships/externalLink" Target="externalLinks/externalLink232.xml"/><Relationship Id="rId455" Type="http://schemas.openxmlformats.org/officeDocument/2006/relationships/externalLink" Target="externalLinks/externalLink439.xml"/><Relationship Id="rId12" Type="http://schemas.openxmlformats.org/officeDocument/2006/relationships/worksheet" Target="worksheets/sheet12.xml"/><Relationship Id="rId108" Type="http://schemas.openxmlformats.org/officeDocument/2006/relationships/externalLink" Target="externalLinks/externalLink92.xml"/><Relationship Id="rId315" Type="http://schemas.openxmlformats.org/officeDocument/2006/relationships/externalLink" Target="externalLinks/externalLink299.xml"/><Relationship Id="rId522" Type="http://schemas.openxmlformats.org/officeDocument/2006/relationships/externalLink" Target="externalLinks/externalLink506.xml"/><Relationship Id="rId96" Type="http://schemas.openxmlformats.org/officeDocument/2006/relationships/externalLink" Target="externalLinks/externalLink80.xml"/><Relationship Id="rId161" Type="http://schemas.openxmlformats.org/officeDocument/2006/relationships/externalLink" Target="externalLinks/externalLink145.xml"/><Relationship Id="rId399" Type="http://schemas.openxmlformats.org/officeDocument/2006/relationships/externalLink" Target="externalLinks/externalLink383.xml"/><Relationship Id="rId259" Type="http://schemas.openxmlformats.org/officeDocument/2006/relationships/externalLink" Target="externalLinks/externalLink243.xml"/><Relationship Id="rId466" Type="http://schemas.openxmlformats.org/officeDocument/2006/relationships/externalLink" Target="externalLinks/externalLink450.xml"/><Relationship Id="rId23" Type="http://schemas.openxmlformats.org/officeDocument/2006/relationships/externalLink" Target="externalLinks/externalLink7.xml"/><Relationship Id="rId119" Type="http://schemas.openxmlformats.org/officeDocument/2006/relationships/externalLink" Target="externalLinks/externalLink103.xml"/><Relationship Id="rId326" Type="http://schemas.openxmlformats.org/officeDocument/2006/relationships/externalLink" Target="externalLinks/externalLink310.xml"/><Relationship Id="rId533" Type="http://schemas.openxmlformats.org/officeDocument/2006/relationships/externalLink" Target="externalLinks/externalLink517.xml"/><Relationship Id="rId172" Type="http://schemas.openxmlformats.org/officeDocument/2006/relationships/externalLink" Target="externalLinks/externalLink156.xml"/><Relationship Id="rId477" Type="http://schemas.openxmlformats.org/officeDocument/2006/relationships/externalLink" Target="externalLinks/externalLink461.xml"/><Relationship Id="rId600" Type="http://schemas.openxmlformats.org/officeDocument/2006/relationships/externalLink" Target="externalLinks/externalLink584.xml"/><Relationship Id="rId337" Type="http://schemas.openxmlformats.org/officeDocument/2006/relationships/externalLink" Target="externalLinks/externalLink321.xml"/><Relationship Id="rId34" Type="http://schemas.openxmlformats.org/officeDocument/2006/relationships/externalLink" Target="externalLinks/externalLink18.xml"/><Relationship Id="rId544" Type="http://schemas.openxmlformats.org/officeDocument/2006/relationships/externalLink" Target="externalLinks/externalLink528.xml"/><Relationship Id="rId183" Type="http://schemas.openxmlformats.org/officeDocument/2006/relationships/externalLink" Target="externalLinks/externalLink167.xml"/><Relationship Id="rId390" Type="http://schemas.openxmlformats.org/officeDocument/2006/relationships/externalLink" Target="externalLinks/externalLink374.xml"/><Relationship Id="rId404" Type="http://schemas.openxmlformats.org/officeDocument/2006/relationships/externalLink" Target="externalLinks/externalLink388.xml"/><Relationship Id="rId611" Type="http://schemas.openxmlformats.org/officeDocument/2006/relationships/externalLink" Target="externalLinks/externalLink595.xml"/><Relationship Id="rId250" Type="http://schemas.openxmlformats.org/officeDocument/2006/relationships/externalLink" Target="externalLinks/externalLink234.xml"/><Relationship Id="rId488" Type="http://schemas.openxmlformats.org/officeDocument/2006/relationships/externalLink" Target="externalLinks/externalLink472.xml"/><Relationship Id="rId45" Type="http://schemas.openxmlformats.org/officeDocument/2006/relationships/externalLink" Target="externalLinks/externalLink29.xml"/><Relationship Id="rId110" Type="http://schemas.openxmlformats.org/officeDocument/2006/relationships/externalLink" Target="externalLinks/externalLink94.xml"/><Relationship Id="rId348" Type="http://schemas.openxmlformats.org/officeDocument/2006/relationships/externalLink" Target="externalLinks/externalLink332.xml"/><Relationship Id="rId555" Type="http://schemas.openxmlformats.org/officeDocument/2006/relationships/externalLink" Target="externalLinks/externalLink539.xml"/><Relationship Id="rId194" Type="http://schemas.openxmlformats.org/officeDocument/2006/relationships/externalLink" Target="externalLinks/externalLink178.xml"/><Relationship Id="rId208" Type="http://schemas.openxmlformats.org/officeDocument/2006/relationships/externalLink" Target="externalLinks/externalLink192.xml"/><Relationship Id="rId415" Type="http://schemas.openxmlformats.org/officeDocument/2006/relationships/externalLink" Target="externalLinks/externalLink399.xml"/><Relationship Id="rId622" Type="http://schemas.openxmlformats.org/officeDocument/2006/relationships/externalLink" Target="externalLinks/externalLink606.xml"/><Relationship Id="rId261" Type="http://schemas.openxmlformats.org/officeDocument/2006/relationships/externalLink" Target="externalLinks/externalLink245.xml"/><Relationship Id="rId499" Type="http://schemas.openxmlformats.org/officeDocument/2006/relationships/externalLink" Target="externalLinks/externalLink483.xml"/><Relationship Id="rId56" Type="http://schemas.openxmlformats.org/officeDocument/2006/relationships/externalLink" Target="externalLinks/externalLink40.xml"/><Relationship Id="rId359" Type="http://schemas.openxmlformats.org/officeDocument/2006/relationships/externalLink" Target="externalLinks/externalLink343.xml"/><Relationship Id="rId566" Type="http://schemas.openxmlformats.org/officeDocument/2006/relationships/externalLink" Target="externalLinks/externalLink550.xml"/><Relationship Id="rId121" Type="http://schemas.openxmlformats.org/officeDocument/2006/relationships/externalLink" Target="externalLinks/externalLink105.xml"/><Relationship Id="rId219" Type="http://schemas.openxmlformats.org/officeDocument/2006/relationships/externalLink" Target="externalLinks/externalLink203.xml"/><Relationship Id="rId426" Type="http://schemas.openxmlformats.org/officeDocument/2006/relationships/externalLink" Target="externalLinks/externalLink410.xml"/><Relationship Id="rId633" Type="http://schemas.openxmlformats.org/officeDocument/2006/relationships/externalLink" Target="externalLinks/externalLink617.xml"/><Relationship Id="rId67" Type="http://schemas.openxmlformats.org/officeDocument/2006/relationships/externalLink" Target="externalLinks/externalLink51.xml"/><Relationship Id="rId272" Type="http://schemas.openxmlformats.org/officeDocument/2006/relationships/externalLink" Target="externalLinks/externalLink256.xml"/><Relationship Id="rId577" Type="http://schemas.openxmlformats.org/officeDocument/2006/relationships/externalLink" Target="externalLinks/externalLink561.xml"/><Relationship Id="rId132" Type="http://schemas.openxmlformats.org/officeDocument/2006/relationships/externalLink" Target="externalLinks/externalLink116.xml"/><Relationship Id="rId437" Type="http://schemas.openxmlformats.org/officeDocument/2006/relationships/externalLink" Target="externalLinks/externalLink421.xml"/><Relationship Id="rId644" Type="http://schemas.openxmlformats.org/officeDocument/2006/relationships/externalLink" Target="externalLinks/externalLink628.xml"/><Relationship Id="rId283" Type="http://schemas.openxmlformats.org/officeDocument/2006/relationships/externalLink" Target="externalLinks/externalLink267.xml"/><Relationship Id="rId490" Type="http://schemas.openxmlformats.org/officeDocument/2006/relationships/externalLink" Target="externalLinks/externalLink474.xml"/><Relationship Id="rId504" Type="http://schemas.openxmlformats.org/officeDocument/2006/relationships/externalLink" Target="externalLinks/externalLink488.xml"/><Relationship Id="rId78" Type="http://schemas.openxmlformats.org/officeDocument/2006/relationships/externalLink" Target="externalLinks/externalLink62.xml"/><Relationship Id="rId143" Type="http://schemas.openxmlformats.org/officeDocument/2006/relationships/externalLink" Target="externalLinks/externalLink127.xml"/><Relationship Id="rId350" Type="http://schemas.openxmlformats.org/officeDocument/2006/relationships/externalLink" Target="externalLinks/externalLink334.xml"/><Relationship Id="rId588" Type="http://schemas.openxmlformats.org/officeDocument/2006/relationships/externalLink" Target="externalLinks/externalLink572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4.xml"/><Relationship Id="rId448" Type="http://schemas.openxmlformats.org/officeDocument/2006/relationships/externalLink" Target="externalLinks/externalLink432.xml"/><Relationship Id="rId655" Type="http://schemas.openxmlformats.org/officeDocument/2006/relationships/externalLink" Target="externalLinks/externalLink639.xml"/><Relationship Id="rId294" Type="http://schemas.openxmlformats.org/officeDocument/2006/relationships/externalLink" Target="externalLinks/externalLink278.xml"/><Relationship Id="rId308" Type="http://schemas.openxmlformats.org/officeDocument/2006/relationships/externalLink" Target="externalLinks/externalLink292.xml"/><Relationship Id="rId515" Type="http://schemas.openxmlformats.org/officeDocument/2006/relationships/externalLink" Target="externalLinks/externalLink499.xml"/><Relationship Id="rId89" Type="http://schemas.openxmlformats.org/officeDocument/2006/relationships/externalLink" Target="externalLinks/externalLink73.xml"/><Relationship Id="rId154" Type="http://schemas.openxmlformats.org/officeDocument/2006/relationships/externalLink" Target="externalLinks/externalLink138.xml"/><Relationship Id="rId361" Type="http://schemas.openxmlformats.org/officeDocument/2006/relationships/externalLink" Target="externalLinks/externalLink345.xml"/><Relationship Id="rId599" Type="http://schemas.openxmlformats.org/officeDocument/2006/relationships/externalLink" Target="externalLinks/externalLink583.xml"/><Relationship Id="rId459" Type="http://schemas.openxmlformats.org/officeDocument/2006/relationships/externalLink" Target="externalLinks/externalLink443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205.xml"/><Relationship Id="rId319" Type="http://schemas.openxmlformats.org/officeDocument/2006/relationships/externalLink" Target="externalLinks/externalLink303.xml"/><Relationship Id="rId526" Type="http://schemas.openxmlformats.org/officeDocument/2006/relationships/externalLink" Target="externalLinks/externalLink510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40</xdr:row>
      <xdr:rowOff>95250</xdr:rowOff>
    </xdr:from>
    <xdr:to>
      <xdr:col>7</xdr:col>
      <xdr:colOff>95250</xdr:colOff>
      <xdr:row>85</xdr:row>
      <xdr:rowOff>114300</xdr:rowOff>
    </xdr:to>
    <xdr:pic>
      <xdr:nvPicPr>
        <xdr:cNvPr id="3448" name="그림 2">
          <a:extLst>
            <a:ext uri="{FF2B5EF4-FFF2-40B4-BE49-F238E27FC236}">
              <a16:creationId xmlns:a16="http://schemas.microsoft.com/office/drawing/2014/main" id="{AAEA7E72-43A9-4812-83D6-B0848CFE0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258175"/>
          <a:ext cx="7086600" cy="966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504825</xdr:colOff>
      <xdr:row>0</xdr:row>
      <xdr:rowOff>57150</xdr:rowOff>
    </xdr:from>
    <xdr:to>
      <xdr:col>24</xdr:col>
      <xdr:colOff>571500</xdr:colOff>
      <xdr:row>48</xdr:row>
      <xdr:rowOff>180975</xdr:rowOff>
    </xdr:to>
    <xdr:pic>
      <xdr:nvPicPr>
        <xdr:cNvPr id="3449" name="그림 4">
          <a:extLst>
            <a:ext uri="{FF2B5EF4-FFF2-40B4-BE49-F238E27FC236}">
              <a16:creationId xmlns:a16="http://schemas.microsoft.com/office/drawing/2014/main" id="{FBA48CD8-29FA-4B72-9725-2F8E1288D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97650" y="57150"/>
          <a:ext cx="7058025" cy="1003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3295650</xdr:colOff>
      <xdr:row>0</xdr:row>
      <xdr:rowOff>57150</xdr:rowOff>
    </xdr:from>
    <xdr:to>
      <xdr:col>14</xdr:col>
      <xdr:colOff>390525</xdr:colOff>
      <xdr:row>48</xdr:row>
      <xdr:rowOff>200025</xdr:rowOff>
    </xdr:to>
    <xdr:pic>
      <xdr:nvPicPr>
        <xdr:cNvPr id="3450" name="그림 6">
          <a:extLst>
            <a:ext uri="{FF2B5EF4-FFF2-40B4-BE49-F238E27FC236}">
              <a16:creationId xmlns:a16="http://schemas.microsoft.com/office/drawing/2014/main" id="{208CC76E-088F-4BAA-A81B-650570B93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8175" y="57150"/>
          <a:ext cx="7115175" cy="1005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1456;\&#50689;&#52380;&#49884;&#44552;&#54840;&#51648;&#44396;&#54616;&#49688;&#44288;&#44144;(&#51089;&#50629;&#51473;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TOTAL.XL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44049;&#51228;~&#51312;&#50689;&#44036;&#46020;&#47196;&#54869;&#54252;&#51109;&#44277;&#49324;&#48156;&#51452;&#48516;\&#53664;&#47785;&#48512;&#47928;\&#49688;&#47049;&#49328;&#52636;&#49436;\1&#44277;&#44396;\&#51088;&#51116;&#51665;&#44228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4620;&#51652;&#51221;&#48372;&#53685;&#49888;(HIST)/&#51648;&#48169;&#51088;&#52824;&#45800;&#52404;/&#44221;&#49345;&#48513;&#46020;/&#47928;&#44221;&#49884;/GIS/1&#52264;&#49324;&#50629;/&#49444;&#44228;&#45236;&#50669;&#49436;/WINDOWS/&#48148;&#53461;%20&#54868;&#47732;/&#52632;&#52380;/&#44396;&#48120;/&#51068;&#50948;/&#45800;&#440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1456;\&#50689;&#52380;&#49884;&#44552;&#54840;&#51648;&#44396;&#54616;&#49688;&#44288;&#44144;(&#51089;&#50629;&#51473;)\Project2005\02.&#50689;&#52380;&#44552;&#54840;&#54616;&#49688;&#44288;&#44144;&#51221;&#48708;\&#51089;&#50629;&#48169;\&#49688;&#47049;\0325\&#44036;&#49440;&#44288;&#44144;&#51221;&#475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689;\&#49688;&#47049;\project\&#51032;&#49457;&#44400;&#50504;&#44228;&#54616;&#49688;&#52376;&#47532;&#49884;&#49444;\&#53664;&#47785;\&#49688;&#47049;\1-&#50504;&#44228;&#47732;\00.&#54224;&#44592;&#47932;&#51665;&#442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&#44049;&#51228;&#48156;&#51452;\PROJECT\&#44049;&#51228;~&#51312;&#50689;\&#44049;&#51228;~&#51312;&#50689;&#44036;&#46020;&#47196;&#54869;&#54252;&#51109;&#44277;&#49324;\&#49688;&#47049;&#49328;&#52636;&#49436;\1&#44277;&#44396;\&#51088;&#51116;&#51665;&#44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ho\c\Documents%20and%20Settings\lionets\My%20Documents\&#44204;&#51201;&#47784;&#46280;\&#53356;&#47084;&#49828;&#53944;&#47553;\&#51060;&#49345;&#51333;&#44284;&#51109;&#457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00.&#44284;&#50629;\2014&#45380;\01.&#49436;&#44480;&#54252;%20&#50696;&#47000;&#12685;&#45824;&#47452;%20&#54616;&#49688;&#44288;&#44144;%20&#51221;&#48708;&#49324;&#50629;%20&#49892;&#49884;&#49444;&#44228;&#50857;&#50669;\02.&#49892;&#49884;&#49444;&#44228;\98.&#46041;&#54861;&#52380;&#52264;&#51665;&#44288;&#47196;\&#46041;&#48512;2(&#49436;&#44480;&#48516;&#44396;)(gis)&#48156;&#51452;&#46020;&#49436;\&#46041;&#48512;2(&#49436;&#44480;&#48516;&#44396;)&#51648;&#54616;&#49884;&#49444;&#47932;%20DB%20&#44396;&#52629;%20&#50857;&#50669;%20&#49444;&#44228;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Documents%20and%20Settings\ChoYooBok\&#48148;&#53461;%20&#54868;&#47732;\Book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9324;&#50629;&#44288;&#47532;/&#49324;&#50629;&#51648;&#50669;&#44396;&#48516;/&#44221;&#44592;&#51648;&#50669;/&#50504;&#50577;&#49884;&#52397;/&#44228;&#50557;/&#52509;&#44292;/&#52509;&#44292;&#44228;&#50557;&#50756;&#49457;/&#50504;&#50577;&#49884;&#52509;&#44292;(2001)_&#49688;&#5122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2K&#44204;&#51201;/NT&#49436;&#48260;&#44204;&#51201;&#47784;&#4628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652;2\D\My%20Documents\&#49437;&#48393;&#51648;&#54616;&#52264;&#46020;\&#50900;&#49569;Ic&#44368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4608;&#52380;&#49884;&#44592;&#48376;&#44228;&#54925;&#50696;&#49328;/&#44608;&#52380;&#49884;(GIS)/&#47928;&#49436;&#51221;&#47532;/&#44148;&#49444;&#44368;&#53685;&#48512;/&#44148;&#44368;&#48512;&#51221;&#47532;&#512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ho\c\My%20document\&#44204;&#51201;PG\&#44204;&#51201;&#49436;\L2000\&#45348;&#50724;&#49884;&#498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068;&#51068;&#47932;&#46041;%20&#48512;&#4403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INATION\&#49324;&#50629;&#51312;&#51221;&#44536;&#47353;\My%20Documents\&#49324;&#51060;&#53944;\&#50808;&#54872;&#51008;&#54665;\&#44204;&#51201;\&#50629;&#52404;&#48324;&#44204;&#51201;&#49436;2\704SUN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85;&#49688;\&#51201;&#48393;0406&#52572;&#51333;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ongmin\&#50872;&#51652;&#49892;&#49884;&#49444;&#44228;\My%20Documents\&#49884;-&#50577;-&#4416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51061;\&#55141;&#50629;&#54616;&#49688;&#52264;&#51665;&#44288;&#44144;&#49892;&#49884;&#49444;&#44228;\&#45347;&#50612;&#51452;&#49464;&#50836;\&#49688;&#47049;&#49328;&#52636;&#49436;\..&#44396;&#51312;&#47932;&#49884;&#49444;..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9655;&#51088;&#47308;&#9665;\&#9654;&#52280;&#44256;&#51088;&#47308;\&#49345;&#54616;&#49688;\&#49436;&#44480;&#54252;&#49884;%20&#51021;&#47732;&#51648;&#50669;%20&#54616;&#49688;&#44288;&#44144;%20&#51221;&#48708;&#44277;&#49324;\3.&#49457;&#49328;1&#44277;&#44396;%20&#54616;&#49688;&#44288;&#44144;%20&#51221;&#48708;&#44277;&#49324;(2008.04)\5.&#49688;&#47049;&#49328;&#52636;&#49436;\1_&#49888;&#52380;&#52376;&#47532;&#48516;&#44396;\1.&#50724;&#49688;&#44288;&#47196;&#44277;\5.&#47592;&#54848;&#54156;&#54532;&#51109;&#4427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0_Project\&#9655;&#51228;&#51452;&#51228;&#50896;\&#49457;&#49328;&#54616;&#49688;&#52376;&#47532;&#44396;&#50669;%20&#54616;&#49688;&#44288;&#44144;%20&#51221;&#48708;&#49324;&#50629;\&#49688;&#47049;&#49328;&#52636;\101129_&#50724;&#49688;&#44288;&#47196;\1.&#49888;&#49444;&#50724;&#49688;&#44277;\1.2%20&#44288;&#47196;&#442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ho\c\Documents%20and%20Settings\lionets\My%20Documents\&#44204;&#51201;&#47784;&#46280;\&#44204;&#51201;&#49436;\L2000\&#45348;&#50724;&#49884;&#498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4620;&#51652;&#51221;&#48372;&#53685;&#49888;(HIST)/&#51648;&#48169;&#51088;&#52824;&#45800;&#52404;/&#44221;&#49345;&#48513;&#46020;/&#47928;&#44221;&#49884;/GIS/1&#52264;&#49324;&#50629;/&#49444;&#44228;&#45236;&#50669;&#49436;/Documents%20and%20Settings/&#52572;&#51064;&#49437;/My%20Documents/&#51652;&#54665;&#51473;/&#54620;&#44397;&#49345;&#50629;&#50857;&#51312;&#47532;&#44592;&#44228;&#44277;&#50629;&#54801;&#46041;&#51312;&#54633;/&#52632;&#52380;/&#44396;&#48120;/&#51068;&#50948;/&#45800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56;&#50577;&#44288;&#5111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0857;&#51060;&#51032;&#54924;&#49324;&#52980;\&#50689;&#52380;%20&#44552;&#54840;&#51648;&#50669;\&#48372;&#51312;&#44592;&#5278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54952;&#52380;2&#51648;&#44396;\&#54952;&#52380;%20&#49345;&#54616;&#49688;&#49884;&#49444;&#47932;%20db&#44396;&#52629;-&#49444;&#44228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DOCUME~1/1/LOCALS~1/Temp/handy/mySingle/Temp/&#49444;&#44228;3&#52264;/5)&#51648;&#47532;&#51221;&#48372;&#49436;&#48708;&#49828;/&#54868;&#49457;&#49884;%20&#46020;&#49884;&#51221;&#48372;&#49884;&#49828;&#53596;%20&#44396;&#52629;(&#46020;&#47196;%20&#48143;%20&#46020;&#47196;&#51064;&#53552;&#45367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DOCUME~1/1/LOCALS~1/Temp/handy/mySingle/Temp/5)&#51648;&#47532;&#51221;&#48372;&#49436;&#48708;&#49828;/&#54868;&#49457;&#49884;%20&#46020;&#49884;&#51221;&#48372;&#49884;&#49828;&#53596;%20&#44396;&#52629;(&#46020;&#47196;%20&#48143;%20&#46020;&#47196;&#51064;&#53552;&#45367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2628;&#51652;&#49324;&#50629;/&#44277;&#44277;&#48516;&#50556;/&#51648;&#51088;&#52404;/&#44221;&#49345;&#46020;/&#48512;&#49328;&#44305;&#50669;&#49884;/SDW&#49324;&#50629;/&#49324;&#50629;&#51228;&#50504;/SDW_&#44592;&#45733;&#47785;&#4719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50629;&#47924;\&#51064;&#49688;&#51064;&#44228;\08_&#50696;&#49828;&#54268;\&#50696;&#49828;&#54268;%20&#49436;&#49885;\&#50641;&#49472;&#49436;&#49885;\&#50641;&#49472;&#49892;&#47924;\&#44204;&#51201;&#49436;(&#50756;&#49457;&#54028;&#5106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9324;&#50629;&#44288;&#47532;/&#49324;&#50629;&#51648;&#50669;&#44396;&#48516;/&#44221;&#44592;&#51648;&#50669;/&#50504;&#50577;&#49884;&#52397;/&#51648;&#54616;&#49884;&#49444;&#47932;&#51204;&#49328;&#54868;&#49324;&#50629;/&#50504;&#50577;&#49884;&#52628;&#44032;&#49444;&#44228;&#51473;/&#49688;&#52824;&#51648;&#46020;&#48512;&#48516;/&#50504;&#50577;&#49688;&#52824;&#51648;&#46020;&#44288;&#4714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4608;&#52380;&#49884;&#44592;&#48376;&#44228;&#54925;&#50696;&#49328;/&#44608;&#52380;&#49884;(GIS)/&#47928;&#49436;&#51221;&#47532;/&#44148;&#49444;&#44368;&#53685;&#48512;/&#51068;&#50948;&#45824;&#4403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&#49688;&#47049;&#52572;&#51333;-2002-07\project\2002\&#51228;&#52380;&#46020;&#45812;&#49892;&#49884;&#49444;&#44228;\&#49688;&#47049;sample\2000\1-1%20(&#49345;&#47196;)&#51109;&#54217;&#52380;\&#44368;&#458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7588;&#51068;&#47588;&#51068;/23&#51068;/3&#50900;%2023&#51068;/&#44396;&#51312;&#54868;%20&#48143;%20&#49549;&#49457;%20DB&#51077;&#47141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54952;&#52380;2&#51648;&#44396;\2007%20&#50689;&#50629;_&#52572;&#51652;&#50725;\&#51064;&#52380;&#49884;\1&#50504;+3&#50504;&#51201;&#50857;&#49444;&#4422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9324;&#50629;&#44288;&#47532;/&#49324;&#50629;&#51648;&#50669;&#44396;&#48516;/&#44221;&#45224;&#51648;&#50669;/&#51652;&#54644;&#49884;&#52397;/2002&#45380;&#48376;&#49324;&#50629;/1&#52264;&#45380;&#46020;_&#49444;&#44228;&#51221;&#49328;&#44288;&#47144;/&#52628;&#44032;/DB&#48376;&#49324;&#50629;/&#49444;&#44228;11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Documents%20and%20Settings/Administrator/&#48148;&#53461;%20&#54868;&#47732;/&#46164;&#54252;&#51648;&#44396;&#45236;&#50669;&#49436;(&#49464;&#51068;&#46020;&#47196;&#48512;)/1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0629;&#47924;&#48169;(&#49324;&#50629;)/&#47928;&#49436;&#51088;&#47308;/1&#54532;&#47196;&#51229;&#53944;/&#46020;&#49884;&#51221;&#48372;&#49884;&#49828;&#53596;(UIS)/&#46020;&#49884;&#44592;&#48152;&#51221;&#48372;/&#44221;&#44592;&#46020;/2006&#45380;&#46020;&#54252;&#52380;/&#44228;&#50557;&#49436;&#47448;/&#51312;&#45804;&#44228;&#50557;&#49436;&#47448;/&#54252;&#52380;&#49884;%20&#49328;&#52636;&#45236;&#50669;&#49436;(&#52572;&#51333;&#4837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DOCUME~1/1/LOCALS~1/Temp/handy/ysw_data/2003/&#54620;&#48120;&#47476;/&#51228;&#50504;&#51089;&#50629;/&#48324;&#52392;4%20&#54620;&#48120;&#47476;%20&#49324;&#50629;&#49444;&#44228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54952;&#52380;2&#51648;&#44396;\&#50689;&#50629;&#48512;\&#49324;&#50629;\&#44277;&#49324;\&#44397;&#53664;&#51648;&#47532;&#51221;&#48372;&#50896;\2010\&#44305;&#50669;&#46020;&#49884;&#44428;%20&#54637;&#44277;&#49324;&#51652;&#52524;&#50689;%20(3&#51648;&#44396;)\&#44228;&#50557;&#45236;&#50669;&#49436;\&#54637;&#44277;&#49324;&#51652;&#52769;&#47049;(&#49368;&#54540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chang\2&#50504;-%202001&#48124;&#44036;&#50948;&#53441;&#49444;&#44228;1400\&#51648;&#54805;&#46020;&#47932;&#4704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01.&#51089;&#50629;&#49892;/01.&#50629;&#47924;&#54260;&#45908;/02.&#44204;&#51201;&#49436;&#50577;&#49885;/new/&#49884;&#55141;&#49884;&#51116;&#51221;&#48708;/&#51116;&#51221;&#48708;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ho\c\My%20document\&#44204;&#51201;PG\&#44204;&#51201;&#49436;\L1000\&#53092;&#53581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49324;&#50629;&#44288;&#47532;/&#49324;&#50629;&#51648;&#50669;&#44396;&#48516;/&#44221;&#44592;&#51648;&#50669;/&#50504;&#50577;&#49884;&#52397;/&#51648;&#54616;&#49884;&#49444;&#47932;&#51204;&#49328;&#54868;&#49324;&#50629;/&#50504;&#50577;&#49884;&#52628;&#44032;&#49444;&#44228;&#51473;/&#49688;&#52824;&#51648;&#46020;&#48512;&#48516;/04&#50504;&#50577;&#49688;&#52824;&#51648;&#46020;&#51228;&#5108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689;\&#49688;&#47049;\W_EXCEL\ABUT\source\PIL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INATION\&#49324;&#50629;&#51312;&#51221;&#44536;&#47353;\WINDOWS\temp\speedtemp\BO+&#52968;&#49444;&#54021;)-032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DOCUME~1/1/LOCALS~1/Temp/handy/&#45208;&#51032;%20&#51089;&#50629;&#51109;/&#51648;&#51088;&#52404;/&#44608;&#51228;&#49884;/&#44228;&#50557;/&#44228;&#50557;&#50857;%20&#52572;&#51333;/&#44608;&#51228;&#49884;%20&#46020;&#47196;&#50752;%20&#51648;&#54616;&#49884;&#49444;&#47932;%20&#44277;&#46041;&#44396;&#52629;&#49324;&#50629;%20&#49444;&#44228;&#49436;_&#44228;&#50557;(1&#52264;&#45380;&#46020;)_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1221;&#54788;&#49688;/&#44277;&#44277;&#44592;&#44288;/&#51064;&#49688;&#51064;&#44228;(&#49436;&#51221;&#52384;-080430)/&#50577;&#52380;&#44396;&#52397;/&#50577;&#52380;&#44396;&#52397;(&#53685;&#49888;,%20&#51204;&#47141;%20&#51312;&#49324;,&#53456;&#49324;)/&#45236;&#50669;&#49436;(&#50577;&#52380;&#44396;&#52397;-&#51648;&#54616;&#47588;&#49444;&#47932;(&#53685;&#49888;,&#51204;&#47141;)%20&#54364;&#48376;&#51312;&#49324;%20&#50857;&#50669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4620;&#51652;&#51221;&#48372;&#53685;&#49888;(HIST)/&#51648;&#48169;&#51088;&#52824;&#45800;&#52404;/&#44221;&#49345;&#48513;&#46020;/&#47928;&#44221;&#49884;/GIS/1&#52264;&#49324;&#50629;/&#49444;&#44228;&#45236;&#50669;&#49436;/2003/&#51032;&#51221;&#48512;&#49884;/&#51032;&#51221;&#48512;%20%20&#49345;&#54616;&#49688;&#46020;%20&#49444;&#44228;&#45236;&#50669;&#49436;_1.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mySingle/Temp/&#51089;&#50629;&#54260;&#45908;/95.%20&#52380;&#50504;&#49884;%20&#49373;&#54876;&#51648;&#47532;&#54252;&#53560;%20&#49324;&#50629;/100.%20&#52280;&#44256;&#51088;&#47308;/&#52380;&#50504;&#49884;_&#49328;&#52636;&#45236;&#50669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Documents%20and%20Settings/Administrator/My%20Documents/&#50836;&#54616;&#45768;&#47928;&#49436;/&#50629;&#47924;&#54260;&#45908;/&#44204;&#51201;&#49436;/&#44204;&#51201;&#49436;&#50577;&#49885;/&#54364;&#51456;&#45800;&#44032;&#49328;&#52636;&#50577;&#49885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ho\c\My%20Documents\&#44204;&#51201;&#49436;\L2000\&#50689;&#508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WINDOWS/Temporary%20Internet%20Files/Content.IE5/SHK5G3KT/&#45208;&#52649;&#50685;/&#44228;&#50557;&#49324;&#50629;&#44288;&#47532;/2000&#45380;/&#51204;&#51452;&#49884;(&#54616;&#49688;GIS)/&#48156;&#51452;&#49444;&#44228;(&#54869;&#51221;)/&#47928;&#49436;&#51221;&#47532;/&#44148;&#49444;&#44368;&#53685;&#48512;/&#44148;&#44368;&#48512;&#51221;&#47532;&#5120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285;&#50857;\&#48512;&#50668;&#53685;&#54633;&#54616;&#49688;&#46020;\PROJECT\YR1\STRUC\SYJ-E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44592;&#53440;&#51088;&#47308;&#48372;&#44288;&#54632;\&#51228;&#50504;&#49436;&#51089;&#50629;\&#51032;&#50773;&#49345;&#49688;&#46020;&#44288;&#47532;\&#51648;&#54616;&#49884;&#49444;&#47932;&#49324;&#50629;&#48708;&#49328;&#51221;\&#51068;&#50948;&#45824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&#49324;&#50629;&#44288;&#47144;\2008&#45380;\SDW\DB_SW&#49324;&#50629;&#45824;&#44032;&#44592;&#51456;(2007)_&#52280;&#5131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&#44608;&#44221;&#47000;\My%20Documents\&#48155;&#51008;%20&#54028;&#51068;\&#46020;&#47196;&#44288;&#47532;&#49884;&#49828;&#53596;&#49444;&#44228;&#49436;\&#52572;&#51333;&#46020;&#47196;&#48143;web&#54532;&#47196;&#44536;&#47016;&#49444;&#44228;&#49436;\WINDOWS\&#48148;&#53461;%20&#54868;&#47732;\&#52632;&#52380;\&#44396;&#48120;\&#51068;&#50948;\&#45800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&#54200;&#51648;&#54632;/&#51473;&#50521;/&#49444;&#44228;&#49436;00_&#51021;&#51068;&#4851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1&#51648;&#47532;&#51221;&#48372;&#44288;&#47144;&#51088;&#47308;&#47784;&#51020;&#54260;&#45908;/&#52572;&#51333;&#51088;&#47308;&#51077;&#45768;&#45796;/&#49444;&#44228;&#49436;/&#49324;&#50629;/&#44288;&#44277;&#49436;/&#44221;&#44592;&#46020;/&#54028;&#51452;&#49884;/&#51648;&#47532;&#51221;&#48372;/&#49888;&#49688;&#44221;/&#54028;&#51452;&#49884;_UIS&#49444;&#44228;&#49436;&#49440;&#46020;(0302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228;&#50504;&#51089;&#50629;\&#49436;&#49328;&#49884;%20&#49324;&#51204;&#44508;&#44201;&#44277;&#44256;\&#49436;&#49328;&#49884;%20&#49324;&#51204;&#44508;&#44201;&#44277;&#44256;\&#49444;&#44228;&#45236;&#50669;&#49436;%20&#48143;%20&#44204;&#51201;&#49436;\&#51204;&#51452;&#49884;%20&#51648;&#47532;&#51221;&#48372;&#49884;&#49828;&#53596;%20&#44204;&#51201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wa.hanjingroup.net/01.&#51089;&#50629;&#49892;/04.&#51652;&#54665;&#50629;&#47924;/02.UIS/01.&#44400;&#49328;&#49884;UIS/2004/&#49444;&#44228;&#51089;&#50629;/New/0513/SI&#48512;&#47928;_&#44608;&#52380;&#4988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2268;\E\DATA-99\&#47928;&#44221;\&#51032;&#44257;-&#44060;&#44144;\&#51032;&#44257;&#44060;&#44144;&#49688;&#4704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101\d\1.&#49324;&#50629;&#52628;&#51652;&#49436;&#47448;\3.&#46020;&#49884;&#44228;&#54925;&#51221;&#48372;&#54868;(UPIS)\02.&#44144;&#52285;&#44400;_&#44288;&#47532;&#44228;&#54925;&#51204;&#49328;&#54868;\2007_02_&#51648;&#54805;&#46020;&#47732;&#51204;&#49328;&#54868;\&#44144;&#52285;&#44400;_SW&#44396;&#47588;_2007_022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4840;\&#46020;&#49884;&#44228;&#54925;\&#54408;&#49480;\&#54408;&#49480;\&#54408;&#49480;(&#44060;&#51221;&#54032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C\WORK\&#52649;&#51452;\&#50896;&#44032;&#44228;&#49328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1061;\&#44277;&#50976;&#48169;\WORK\&#52649;&#51452;\&#50896;&#44032;&#44228;&#49328;&#494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2285;&#50857;\&#52649;&#45224;&#45224;&#48512;&#44428;&#44305;&#50669;&#49345;&#49688;&#46020;\&#51076;&#49884;\&#44277;&#53685;\&#44288;&#44221;&#44208;&#51221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Project\0.&#49688;&#54665;&#51473;\(02-2008-050)&#54616;&#49688;&#44288;&#44144;&#49888;&#49444;(&#54869;&#52649;)&#44277;&#49324;%5b&#49688;&#50689;&#52376;&#47532;&#44396;&#50669;(&#49688;&#50689;&#44368;&#52264;&#47196;%20&#51068;&#50896;)%5d%20&#44592;&#48376;%20&#48143;%20&#49892;&#49884;&#49444;&#44228;\&#54665;&#51221;&#49324;&#54637;\&#44228;&#50557;&#49324;&#54637;\&#49688;&#50689;&#52376;&#47532;&#44396;&#50669;(&#49688;&#50689;&#44368;&#52264;&#47196;)-&#45209;&#52272;&#44032;&#51201;&#50857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45236;%20&#47928;%20&#49436;\&#44144;&#47928;&#51453;&#52492;\STA%208+667&#53685;&#4719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54616;&#45720;\&#48148;&#53461;%20&#54868;&#47732;\&#47928;&#49436;(&#49884;&#44277;,&#49444;&#44228;)\&#49884;&#44277;,&#49444;&#44228;\2005%20&#55141;&#49328;(&#49884;&#44277;)\&#49324;&#51060;&#54532;&#47084;&#49828;CC\KKH\96047\XLS\XLS\ALL-XLS\ULSAN\PRIC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053;&#53468;&#50577;\&#46020;&#49884;&#44228;&#54925;&#44284;\&#51221;&#48708;&#54016;\05.%20&#44277;&#49324;&#51652;&#54665;\21&#45380;&#46020;%20&#49892;&#49884;&#49444;&#44228;%20&#50857;&#50669;\kang(&#46020;&#49884;&#44228;&#54925;&#44284;)\!!!&#49324;&#50629;!!!\&#48393;&#44060;&#46041;(&#49548;&#47196;1-4&#54840;&#49440;&#50808;%202&#44060;&#45432;&#49440;)&#51452;&#44144;&#51648;&#50669;%20&#46020;&#49884;&#44228;&#54925;&#46020;&#47196;%20&#44060;&#49444;&#49324;&#50629;\&#49892;&#49884;&#49444;&#44228;\&#45236;&#50669;&#49436;-&#49345;&#49688;&#46020;%20&#44553;&#48176;&#49688;&#44288;%20&#54869;&#51109;%20&#48143;%20&#45432;&#54980;&#44288;%20&#44368;&#52404;&#49324;&#50629;%20&#49892;&#49884;&#49444;&#44228;&#50857;&#5066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&#54620;&#51008;&#51221;\D\2003&#9827;PJ\&#54801;&#51032;\&#49436;&#50872;\&#51064;&#51228;\Pcf-5\&#45824;&#50864;&#44400;&#49328;\&#44277;&#51221;&#54364;(&#44400;&#49328;&#51088;&#46041;&#52264;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564;&#50865;\2004\2004\04005(&#54644;&#48337;&#45824;-&#44148;&#54868;&#45800;&#51648;&#48512;)\04005&#49444;&#44228;&#46020;&#49436;\6&#50668;&#45800;&#51221;&#48708;&#51473;&#45824;(5&#53668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kang(&#46020;&#49884;&#44228;&#54925;&#44284;)/!!!&#49324;&#50629;!!!/&#48512;&#47548;&#47004;&#46300;~1100&#46020;&#47196;/&#49892;&#49884;&#49444;&#44228;%20&#50857;&#50669;/&#45236;&#50669;&#49436;(&#48512;&#47548;&#47004;&#46300;~1100&#46020;&#47196;)&#49892;&#49884;&#49444;&#44228;&#50857;&#5066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7928;&#52268;&#55148;\&#44277;&#44048;\&#47928;&#54868;&#47560;&#51012;\&#44277;&#49457;\&#48320;&#44221;\&#44277;&#49457;&#48320;&#44221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&#54532;&#47196;&#51229;&#53944;\&#44400;&#46020;(&#45824;&#54868;-&#44060;&#49688;)\&#48512;&#45824;&#49688;&#47049;-&#45208;&#47672;&#516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EXCEL'97\&#51648;&#44172;4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49569;&#54028;&#44144;&#50668;&#44148;&#49444;&#45800;\&#50857;&#50669;\&#54637;&#44277;&#52769;&#47049;\&#48156;&#51452;&#49444;&#44228;&#49436;\&#51648;&#54805;&#44228;&#49688;%20&#49328;&#52636;&#44540;&#4414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8;&#49688;\WORK\pro\d\&#47448;&#52384;\UFEEXCEL\&#44400;&#51109;&#54224;&#49688;\WORK\project\1999\&#48169;&#52492;&#46041;\&#50857;&#47049;\&#44305;&#50577;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473;&#50521;&#49440;\&#49688;&#47049;\&#52384;&#46020;&#49345;&#4851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85;\D\&#50641;&#49472;DATA\&#54861;&#51452;&#51076;\Book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0629;&#47924;\&#49548;&#44508;&#47784;%20&#54616;&#49688;&#52376;&#47532;&#49884;&#49444;(&#47560;&#51012;&#54616;&#49688;&#46020;)\2011&#45380;\&#49688;&#47532;%20&#48143;%20&#48372;&#49688;\&#49548;&#44508;&#47784;%20&#54616;&#49688;&#52376;&#47532;&#49884;&#49444;%20&#48372;&#49688;&#44277;&#49324;(&#52628;&#51088;&#47732;)_11.07\&#51228;&#51452;&#49884;%20&#52628;&#51088;&#47732;%20&#45453;&#50612;&#52492;%20&#47560;&#51012;&#54616;&#49688;&#46020;%20&#49548;&#44508;&#47784;%20&#49688;&#47532;&#44277;&#49324;_11.07.2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my%20docu\&#45236;&#50669;&#44592;&#51456;\&#45800;&#44032;&#49328;&#526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i12\c\XLS\&#49688;&#49345;\&#49688;&#49345;1&#44368;\&#49688;&#49345;1&#44368;%20&#53664;&#44277;%20&#52509;&#44292;.XLT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&#54620;&#48731;%204&#50900;%20&#51089;&#50629;\DOOSAN\RAHMEN\R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69;&#52629;&#51648;&#44396;\&#44033;&#51333;&#54217;&#44032;\&#50689;&#54693;&#54217;&#44032;&#45236;&#50669;&#4943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4872;1\C\&#53664;&#47785;\My%20Documents\&#45796;&#51060;&#45320;&#49828;&#54000;(&#51068;&#50948;&#45824;&#44032;,&#51068;&#44292;&#52509;&#44292;,&#45236;&#50669;&#49436;,&#52509;&#44292;&#45236;&#50669;&#49436;,&#44277;&#49324;&#50896;&#44032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Documents%20and%20Settings\Owner\My%20Documents\&#52572;&#51456;&#49453;\&#45236;&#50669;&#49436;\&#45236;&#50669;&#49436;\'03&#45380;&#51456;&#44277;\&#49324;&#48376;%20-%20&#52509;&#44292;(&#52572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6;&#52285;&#49688;\&#49892;&#51221;&#48372;&#44256;\&#49892;&#51221;&#48372;&#44256;\&#45236;&#50669;&#49436;\&#44277;&#49324;&#45236;&#50669;\&#48516;&#54624;&#45236;&#50669;&#53664;&#47785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7749;&#55148;\data\DWG\ILOT-MI\SUNGNAM\TAL\SUNGNAM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7749;&#55148;\data\DWG\ILOT-MI\YUNCH\PLOT\SD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&#44060;&#48156;&#49444;&#44228;&#48512;(1)\&#45236;&#50669;&#49436;\&#50900;&#48324;&#49444;&#44228;&#51032;&#47280;&#52376;&#47532;\&#54788;&#49328;&#51648;&#44396;20042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53664;&#47785;\&#52769;&#47049;-&#51648;&#5165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SAMPLE\&#44397;&#46020;\&#45224;&#49324;&#47560;&#51012;\02-&#49688;&#47049;\04-&#48512;&#45824;&#44277;(&#45224;&#49324;&#51648;&#44396;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4532;&#47196;&#51229;&#53944;\&#50500;&#47532;&#46993;&#44256;&#44060;&#46020;&#47196;&#44060;&#49444;&#49324;&#50629;\&#49688;&#47049;&#49328;&#52636;&#49436;\&#51088;&#51116;&#51665;&#4422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4616;&#52380;&#52280;&#44256;&#51088;&#47308;\&#52285;&#51312;&#44148;&#49444;\&#50516;&#44144;\&#44396;&#51312;\&#49688;&#47196;\&#44368;&#44033;&#44396;&#51312;3&#5145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j\&#44608;&#47564;&#51456;\&#54861;&#49457;&#47928;&#54868;&#47560;&#51012;\&#49688;&#47049;\&#50864;&#49688;&#48155;&#51060;&#53664;&#44277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5148;\&#47196;&#52972;%20&#46356;&#49828;&#53356;%20(d)\&#49892;&#51221;&#48372;&#44256;\B-LINE&#52628;&#51652;&#48320;&#44221;(&#9675;)\&#49324;&#51652;&#45824;&#5164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xcel\My%20Documents\ESC\&#51312;&#45804;&#49324;&#51204;&#44160;&#53664;&#50857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2002&#45380;\&#44552;&#54840;eng\&#44592;&#49328;&#49345;&#49688;&#46020;\&#49688;&#47049;\4.&#48176;&#49688;&#44288;&#47196;\06&#54840;&#50504;&#4427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44\work(&#45800;)\&#50857;&#50669;&#49444;&#44228;&#49436;\&#53685;&#50689;&#49884;\&#48513;&#49888;&#46020;&#49884;&#44228;&#54925;&#46020;&#47196;\&#48513;&#49888;&#46020;&#49884;&#44228;&#54925;&#46020;&#47196;&#50857;&#50669;&#49444;&#44228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DATA\PHUNGTAK\&#44592;&#4459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49457;I.C\1&#52264;&#49444;&#44228;&#48320;&#44221;\&#54057;&#49828;&#52964;&#48260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\D\project\&#44144;&#51228;&#49444;&#44228;&#48320;&#44221;\&#48320;&#44221;\xls\&#50864;&#49688;&#44277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&#54620;&#48731;%204&#50900;%20&#51089;&#50629;\My%20Documents\&#49884;-&#50577;-&#44160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5824;&#49688;\D\2001&#45380;&#48169;\&#44204;&#51201;&#49436;&#52509;&#44292;\LG&#44148;&#49444;\&#50696;&#49328;&#44204;&#51201;\&#44053;&#52492;&#47532;&#51312;&#53944;\&#45800;&#44032;&#48708;&#44368;&#54364;(1&#45800;&#44228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7928;&#49436;\&#44204;&#51201;\&#51333;&#47448;&#48324;%20&#48516;&#47448;\&#51068;&#50948;&#45824;&#44032;\040615-&#45796;&#49328;(&#50668;&#51452;&#44264;&#54532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984;&#48124;\&#51228;&#51452;&#46020;\&#51228;&#51452;&#46020;\3.&#44396;&#51312;&#47932;&#44277;&#49688;&#47049;\&#50724;&#46972;&#49324;&#54217;-%20&#44396;&#51312;&#47932;&#44277;\L&#54805;&#50745;&#4831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2002&#45380;&#51088;&#47308;\&#48372;&#49457;\&#48149;&#49828;&#49688;&#47049;\&#46020;&#47196;&#52509;&#53664;&#4427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0689;\MY%20DOCUMENTS\&#51020;&#49457;&#47928;&#49436;\&#51473;&#54872;&#47928;&#49436;\&#48376;&#49324;&#48372;&#44256;\&#49548;&#51109;&#45800;&#54924;&#51032;\2000&#45380;&#48320;&#44221;&#44228;&#54925;\&#51221;&#51333;&#55148;\&#50696;&#49345;&#49892;&#54665;1\&#51221;&#51333;&#55148;%20&#47928;&#49436;\&#51020;&#49457;-&#49373;&#44537;\&#23565;&#20839;\KDS\PROJECT\&#52628;%20&#54413;%20&#47161;\&#52628;&#54413;&#52572;&#51333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2002&#45380;\&#46041;&#48512;eng\&#53468;&#48177;&#49884;\&#44552;&#52380;&#46041;\&#49688;&#47049;\1&#44277;&#44396;\Book3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0577;&#54861;&#49437;\&#46020;&#49884;&#44228;&#54925;%20&#51221;&#48708;(2014&#45380;&#46020;)\&#44277;&#49324;&#44288;&#44228;\&#50672;&#50724;&#47196;,%20&#46041;&#49457;&#47196;%20&#49892;&#49884;&#49444;&#44228;&#50857;&#50669;\&#50672;&#50724;&#47196;(&#49324;&#51204;&#51116;&#54644;-&#50672;&#51109;&#44592;&#51456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KHJ\XLS\DATA\&#51473;&#49328;&#4436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TEST\&#51473;&#49328;&#4436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KHJ\XLS\RC%20RAHMEN\&#54616;&#47548;\&#48169;&#52629;&#49548;&#44368;(12M,90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hwp\&#45236;&#50669;&#49436;\&#53468;&#48177;&#49440;\hwp\&#52280;&#44256;\&#52572;&#47749;&#49437;\&#50857;&#49328;&#49548;&#54868;&#47932;\&#51068;&#50948;&#45824;&#4403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&#46020;&#47196;&#48512;%20&#44284;&#50629;\&#51473;&#47928;~&#54924;&#49688;\&#49688;&#47049;\&#48176;&#49688;&#44277;\&#51333;&#54633;\&#52769;&#44396;&#44277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6;&#49453;\&#51221;&#49688;&#51109;\&#50696;&#49328;&#50416;&#47112;&#44592;\&#44048;&#47532;&#45800;\&#44048;&#47532;&#48372;&#44256;&#49436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85;\D\&#54952;&#44305;&#44277;&#44256;-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0641;&#49472;&#49688;&#47049;\&#50689;&#44305;&#49436;&#45817;&#44368;\&#49324;&#45817;&#44368;&#49688;&#4704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juns1107\&#45236;&#50669;&#49436;\&#51648;&#44396;&#48324;%20&#49444;&#44228;&#45236;&#50669;\&#47785;&#54252;&#49884;&#52397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8;&#49688;\WORK\pro\d\&#47448;&#52384;\UFEEXCEL\&#44400;&#51109;&#54224;&#49688;\WORK\project\1999\&#48169;&#52492;&#46041;\&#50857;&#47049;\&#48169;&#52492;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project\&#52488;&#49324;&#51648;&#44396;\&#50689;&#54693;&#54217;&#44032;\&#52488;&#49324;&#51648;&#44396;&#50689;&#54693;&#54217;&#44032;&#50857;&#50669;&#49444;&#44228;&#45236;&#50669;&#4943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EPO-4\GUJO\&#49688;&#47049;&#49328;&#52636;\END\ANIMAL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47928;&#49436;\&#44204;&#51201;\&#51333;&#47448;&#48324;%20&#48516;&#47448;\&#51068;&#50948;&#45824;&#44032;\040615-&#45796;&#49328;(&#50668;&#51452;&#44264;&#54532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KHJ\XLS\RC&#49836;&#46972;&#48652;\&#51109;&#45236;&#44368;(&#54620;&#44221;46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01%20Project\&#44400;&#50948;\04%20&#52572;&#51333;&#46020;&#47732;%20rev3\&#49688;&#47049;\&#50864;&#48372;&#51060;&#54868;\A-LINE\SAMPLE\4.0%20&#54252;&#51109;&#44277;(A-00new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47785;&#54252;&#44288;&#47144;\0710&#47785;&#54252;&#52572;&#51333;\&#49688;&#47049;\4&#44396;&#50669;\5.4&#54252;&#51109;&#44277;\4&#44288;&#47196;&#44288;&#48512;&#4944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053;&#53468;&#50577;\&#46020;&#49884;&#44228;&#54925;&#44284;\&#51221;&#48708;&#54016;\05.%20&#44277;&#49324;&#51652;&#54665;\21&#45380;&#46020;%20&#49892;&#49884;&#49444;&#44228;%20&#50857;&#50669;\kang(&#46020;&#49884;&#44228;&#54925;&#44284;)\!!!&#49324;&#50629;!!!\&#48393;&#44060;&#46041;(&#49548;&#47196;1-4&#54840;&#49440;&#50808;%202&#44060;&#45432;&#49440;)&#51452;&#44144;&#51648;&#50669;%20&#46020;&#49884;&#44228;&#54925;&#46020;&#47196;%20&#44060;&#49444;&#49324;&#50629;\&#49892;&#49884;&#49444;&#44228;\&#44277;&#50896;%20&#50857;&#50669;%20&#52280;&#44256;!\&#54620;&#44221;&#47732;%20&#47691;&#46041;&#49328;&#44277;&#50896;%20&#51312;&#49457;&#44277;&#49324;%20&#49892;&#49884;&#49444;&#4422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site2\&#50629;&#47924;&#51068;&#51648;\&#50629;&#47924;&#51068;&#5164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44396;&#49888;&#52488;&#46321;\&#51025;&#50857;\&#49688;&#47049;\&#49345;&#51064;&#50864;&#49688;&#44277;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pc\&#48148;&#53461;%20&#54868;&#47732;\&#44608;&#54788;&#49457;\&#44277;&#49324;\&#49884;&#44277;&#46020;&#47732;(&#52280;&#44256;)\&#48169;&#54840;&#48317;%20&#49444;&#52824;&#46020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52;&#54620;\D\PROJECT-DWG\&#51221;&#49440;&#44397;&#46020;\&#51109;&#51204;&#51648;&#44396;\&#49688;&#47049;\&#52509;&#44292;&#49688;&#47049;&#51665;&#4422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70725\usb-20070726\project\&#51089;&#50629;&#51652;&#54665;\&#44404;&#52265;&#48143;&#48708;&#44404;&#52265;\&#51204;&#52404;&#48372;&#49688;setec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4620;&#44053;&#49688;&#44228;TK\&#44592;&#48376;&#49444;&#44228;\&#49688;&#47049;&#49328;&#52636;(4.29)\&#44305;&#51452;&#49884;\2&#44277;&#44396;(&#44305;&#51452;2,&#49340;&#49457;,&#48516;&#50896;,&#44480;&#50668;,&#44305;&#46041;)\&#44305;&#51452;2\1.&#49888;&#49444;&#50724;&#49688;&#44288;&#47196;\&#50896;&#54805;&#47592;&#54848;&#49688;&#4704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4156;&#54532;&#51109;\&#50896;&#54805;&#47592;~1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\C\My%20Documents\&#49688;&#47049;&#49328;&#52636;&#49436;\444444.&#49688;&#47049;&#49328;&#52636;excel&#50577;&#49885;\&#48176;&#49688;&#44277;\SURAENG2\BUDAE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@2004&#45380;&#48169;\&#44204;&#51201;&#49436;&#44288;&#47144;\&#50980;&#54644;&#49885;&#49345;&#47924;\&#49888;&#49464;&#44228;&#44148;&#49444;\&#51312;&#49440;&#48288;&#51060;&#52964;&#47532;\&#52572;&#51333;&#48320;&#44221;&#48516;\&#49892;&#54665;&#45236;&#50669;\&#52572;&#51333;&#54028;&#51452;&#49892;&#54665;2003.07.28\&#49549;&#52488;&#45236;&#50669;&#48516;&#49437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4620;&#44053;&#49688;&#44228;TK\&#44592;&#48376;&#49444;&#44228;\&#49688;&#47049;&#49328;&#52636;\&#50857;&#51064;&#49884;\2%20&#44277;&#44396;(&#51204;&#45824;,&#46164;&#51204;,&#44256;&#47548;2)\&#52509;&#44292;&#53664;&#44277;&#51665;&#44228;(2&#44277;&#44396;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49;&#44148;&#49345;\&#50577;&#49885;\&#45236;&#50669;&#51089;&#49457;prgPGS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72;&#50864;\C\00&#44608;&#53468;&#54620;\&#49688;&#47049;\&#51473;&#50521;\&#48512;&#49437;&#46020;&#44228;&#52769;&#44396;&#44277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WORK\&#44221;&#52632;&#49440;\P2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&#48276;\&#51089;&#50629;&#51109;\WINDOWS.000\TEMP\consol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02'&#51089;&#50629;&#54868;&#51068;\&#45812;&#50577;&#49688;&#54644;&#48373;&#44396;\CD&#50857;\&#44305;&#45909;&#52380;\&#49688;&#47049;\&#48176;&#49688;&#44277;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372;&#49457;%20&#44288;&#47144;\9&#52264;&#48156;&#49569;(050122)\&#49688;&#47049;&#49328;&#52636;-&#48372;&#49457;\&#50896;&#54805;&#47592;&#54848;&#49688;&#4704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KHJ\XLS\RC&#49836;&#46972;&#48652;\&#51109;&#45236;&#44368;(&#54620;&#44221;46)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&#54633;&#45909;&#52264;&#51665;\My%20Documents\&#51228;&#51452;&#50724;&#46972;\&#49345;&#49688;\PHASE1-1&#49688;&#47049;&#49328;&#52636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&#54620;&#48731;%204&#50900;%20&#51089;&#50629;\project\&#46041;&#47749;\&#51109;&#54637;&#49440;\&#44396;&#51312;&#44228;&#49328;\BO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54532;&#47196;&#51117;&#53944;\&#54644;&#45224;&#48152;&#44228;&#51648;&#44396;&#49373;&#54876;&#50857;&#49688;\&#50529;&#49472;\&#51088;&#51116;&#51665;&#44228;&#543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368;&#50977;&#49324;\DATA\0COMPANY\GEONHOA\PAENGSEO\YESAN\YES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0857;\My%20Documents\Documents%20and%20Settings\&#47928;&#44508;&#54840;\My%20Documents\Book1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4620;&#44053;&#49688;&#44228;(&#49688;\&#48513;&#47732;\&#44060;&#48372;&#49688;&#44277;\&#50724;&#49688;\&#48513;&#47732;-&#44060;&#48372;&#49688;(&#50724;&#49688;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68;&#47532;&#44732;\&#51068;&#54616;&#45716;&#48169;\&#51060;&#49849;&#49688;\&#45796;&#50868;&#47196;&#46300;\&#52264;&#47329;&#47196;&#44060;&#49444;\&#54252;&#51109;\PROJECT\&#46020;&#48393;&#44396;\&#49688;&#47049;\&#44396;&#51312;&#47932;&#44277;\&#44396;&#51312;&#47932;&#44277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1061;\&#44277;&#50976;&#48169;\&#54532;&#47196;&#51117;&#53944;\bak\&#49688;&#47049;&#51088;&#47308;%5d\01\&#50724;&#49688;&#52280;&#4425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11\&#50724;&#49688;&#44288;(&#48393;&#44257;-\&#45225;&#54408;2000\&#50724;&#49688;&#44288;(&#44396;&#48120;&#49884;)\&#49888;&#54217;1&#46041;\&#49688;&#47049;\&#44288;&#47196;&#44277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1818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0689;&#54644;&#54616;&#49688;&#51333;&#47568;&#52376;&#47532;&#49884;&#49444;\3.&#52264;&#51665;&#44288;&#47196;&#49688;&#47049;&#49328;&#52636;\&#52572;&#51333;&#49688;&#47049;\&#45824;&#51652;%20LINE\&#45824;&#51652;-1line\&#45824;&#51652;-1&#45800;&#50948;&#49688;&#47049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MY%20DOCUMENTS\My%20Documents\&#51109;&#49457;\&#54616;&#49688;&#44288;&#44144;\&#49888;&#44592;&#52492;-&#54616;&#49688;&#52376;&#47532;&#51109;\&#49688;&#47049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50868;&#50516;&#53469;&#51648;&#44060;&#48156;&#49324;&#50629;\&#49444;&#44228;&#48320;&#44221;&#45236;&#50669;&#49436;(&#51312;&#51221;&#51204;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CT\BOX\LD\B3@4030h2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&#49900;&#50948;&#48372;&#51089;&#50629;&#48169;\&#54532;&#47196;&#44536;&#47016;\&#44368;&#45824;&#50745;&#48317;\&#44368;&#45824;-&#50745;&#48317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Windows\&#48148;&#53461;%20&#54868;&#47732;\&#44277;&#45236;&#50669;\&#44592;&#44228;\YANGGU\douc\YG-NEWNY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PROJET\1999&#45380;\11&#50900;\&#45817;&#50984;&#44368;\&#49688;&#47049;\&#45817;&#50984;&#4436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1088;&#47308;\2006&#45380;%20&#49444;&#44228;.&#49884;&#44277;(&#55141;&#49328;)\&#49688;&#47581;&#44288;&#44305;&#51648;&#44396;\&#49444;&#44228;&#45236;&#50669;\03.&#44592;&#44228;&#44277;&#49324;(&#51228;&#51452;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&#48513;&#44400;&#52397;\&#48148;&#53461;%20&#54868;&#47732;\&#44608;&#51652;&#49688;\&#44033;&#51333;%20&#44277;&#49324;%20&#44288;&#47144;\2004&#45380;%20&#49444;&#44228;\&#53664;&#44277;,&#48373;&#44396;&#44277;,&#48512;&#45824;&#44277;%20&#45800;&#44032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&#54788;&#49328;&#51648;&#44396;200420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44284;&#50629;\G-PJT\&#54633;&#49324;&#49436;&#47448;\&#49324;&#50629;&#48708;&#49328;&#52636;&#44540;&#44144;&#51088;&#47308;\&#49324;&#50629;&#44228;&#54925;&#49436;%20&#49324;&#50629;&#48708;%20&#49328;&#52636;\4.&#51064;&#54728;&#44032;&#44288;&#47144;(2006-05-11-2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STA%208+667&#53685;&#47196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\PROJECT\project\&#44592;&#49688;&#54665;\&#44144;&#51228;&#52832;&#52380;\&#49892;&#49884;&#49444;&#44228;\&#52832;&#52380;&#50672;&#50977;&#44368;\xls\&#54252;&#51109;&#47732;&#51201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&#49900;&#50948;&#48372;&#51089;&#50629;&#48169;\&#54532;&#47196;&#44536;&#47016;\&#44368;&#45824;&#50745;&#48317;\djdg_A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984;&#48124;\&#51228;&#51452;&#46020;\1999\GUNIL&#45824;&#44396;\PROJECT\QUANT\gasul\JB-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sorce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368;&#50977;&#49324;\&#49324;&#50629;&#47749;\&#54620;&#51333;\&#44032;&#52285;&#51221;&#49688;&#51109;\&#51204;&#44592;\&#50696;&#49328;&#49436;\4&#52264;&#50696;&#49328;\YE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GOOMI\APO-1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64;&#54868;&#47532;&#44400;&#46020;\&#49688;&#47049;&#49328;&#52636;&#49436;\&#51088;&#51116;&#51665;&#44228;&#54364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54217;&#53469;\&#53685;&#48373;&#49688;&#47049;\&#47592;&#54848;%20&#49688;&#47049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My%20Documents\&#49457;&#49688;&#45824;&#44368;(98&#45380;11&#50900;18)AGAIN\&#48513;&#45800;(RAMP)&#49688;&#47049;\&#48376;&#49440;(PL.GIRDER)&#49688;&#47049;\&#51221;&#50857;&#55148;\KMJ\WELL\FOUND\S\SD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AA-21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@2004&#45380;&#48169;\&#44204;&#51201;&#49436;&#44288;&#47144;\&#50980;&#54644;&#49885;&#49345;&#47924;\&#49888;&#49464;&#44228;&#44148;&#49444;\&#51312;&#49440;&#48288;&#51060;&#52964;&#47532;\&#52572;&#51333;&#48320;&#44221;&#48516;\&#49892;&#54665;&#45236;&#50669;\WORK\&#51221;&#54868;&#51312;&#49444;&#44228;(&#52572;&#51333;&#49849;&#51064;)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6\C\WORK\&#44148;&#52380;&#46020;&#47196;\&#44288;&#47196;&#44277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KHJ\XLS\RC%20RAHMEN\&#54620;&#44397;\&#51473;&#49328;&#44368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!Dwg\&#49352;%20&#54260;&#45908;\&#53664;&#44277;RAMP-A&#44368;&#44033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&#45224;&#51221;&#50864;\&#54861;&#49328;&#52380;\&#45224;&#52492;&#51648;&#44396;\&#49688;&#47049;(&#45224;&#52492;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4788;&#50577;&#51452;\work(2001)\&#50516;&#44144;&#44396;&#51312;&#44228;&#49328;\&#44396;&#51312;&#54644;&#49437;(2001)\&#44288;&#44553;\&#49457;&#46041;&#44396;&#52397;(&#49888;&#54788;&#51649;)\2518&#52572;&#51333;\&#49688;&#47049;&#49328;&#52636;&#49436;(&#52572;&#51333;)\&#52572;&#51333;&#45225;&#54408;\&#49457;&#49688;&#50669;%20&#51452;&#48320;%20&#54616;&#49688;&#50516;&#44144;%20&#54869;&#51109;&#49324;&#50629;\&#49688;&#47049;&#49328;&#52636;&#49436;\PCBOX%20&#49444;&#52824;&#44277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RIM\&#51204;&#48708;\123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D\My%20Work\UV\Quot\OZ049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JANGNAE2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49689;\02PROJECT\&#44305;&#50577;&#44288;&#44144;&#51221;&#48708;\&#44277;&#49324;&#48708;\&#44305;&#50577;&#51021;&#47732;&#51201;&#44396;&#51201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55148;\D\2002&#44608;&#51228;\&#44368;&#52264;&#47196;\&#49688;&#47049;\&#49884;&#52397;\&#52769;&#44396;&#44277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2&#52380;&#45380;&#48156;&#51452;&#44277;&#49324;\&#46041;&#51064;&#52380;&#50669;\MSOffice\Excel\9706F\OUT\YES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324;&#46608;\&#48320;&#49324;&#46608;D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WINDOWS\MSOFFICE\EXCEL\DATA\ASAN-96\DO-KUB\COST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2000D\&#54868;&#52380;\N-gate\&#45236;&#50669;&#50808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m\&#47196;&#52972;%20&#46356;&#49828;&#53356;%20(d)\DOCUME~1\open\LOCALS~1\Temp\KSMBR(&#50857;&#47049;&#44228;&#49328;&#49436;%20&#48143;%20&#47932;&#51656;&#49688;&#51648;%2040ton)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51109;&#50672;&#51116;\&#54616;&#49688;&#52376;&#47532;&#51109;\PJT\&#50872;&#51652;\&#51077;&#52272;&#49444;&#44228;\&#45236;&#50669;&#49436;\&#51089;&#49457;&#50857;\YOUNG-WE\&#50689;&#50900;\&#54861;&#49688;-SAN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77;&#50629;\DWG\2002%20&#49688;&#54644;&#48373;&#44396;\&#48128;&#50577;%20&#49688;&#54644;&#48373;&#44396;&#44277;&#49324;\&#49688;&#54644;&#48373;&#44396;%20&#52572;&#51333;\&#46160;&#44257;&#51228;&#50808;%207&#44060;&#49548;%20&#49688;&#54644;&#48373;&#44396;&#44277;&#49324;\&#45909;&#50516;&#51228;\EXCEL\&#45796;&#51453;&#51228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5141;&#54644;&#51021;&#54616;&#49688;&#44288;&#44144;&#51221;&#48708;\Documents%20and%20Settings\&#44592;&#48376;\&#48148;&#53461;%20&#54868;&#47732;\&#51089;&#50629;&#51473;\&#48372;&#49457;&#44400;&#54616;&#49688;&#44288;&#44144;&#51221;&#48708;&#44277;&#49324;\&#51032;&#49457;\&#55120;&#47492;&#46020;_&#50641;&#49472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&#44060;&#48156;&#49444;&#44228;&#48512;(1)\&#45236;&#50669;&#49436;\&#50900;&#48324;&#49444;&#44228;&#51032;&#47280;&#52376;&#47532;\&#54788;&#49328;&#51648;&#44396;200420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Sp00c033(&#51204;&#51452;&#52264;&#51665;&#44288;&#47196;)\&#49688;&#47049;&#49328;&#52636;&#52572;&#51333;\&#49688;&#47049;&#49328;&#52636;&#49436;(&#54036;&#48373;)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Book2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44608;&#44256;&#48373;\&#49688;&#47049;&#49328;&#52636;\&#46321;&#44305;&#45453;&#44221;&#51648;(&#46321;&#44305;&#47532;)\&#52769;&#44396;&#44277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4805;&#50864;\C\KHJ\XLS\RC%20RAHMEN\&#54620;&#44221;\&#54620;&#44397;\&#51473;&#49328;&#44368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5;&#55148;&#49345;\&#49440;&#52265;&#51109;\My%20Documents\&#44608;&#51228;\&#45236;&#50669;\&#45236;&#50669;(2)\&#44144;&#50556;&#45236;&#50669;&#49436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217;3\C\&#54644;&#47329;&#49345;&#49340;\box&#44396;&#51312;&#44228;&#49328;(&#49888;)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5\c\&#49888;&#51648;&#49884;&#54665;&#48516;\&#49888;&#51648;&#49884;&#54665;&#48516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project-dwg\&#44053;&#47497;&#44397;&#46020;&#50976;&#51648;\&#49444;&#44228;&#45236;&#50669;&#49436;(&#44053;&#47497;)\&#44053;&#47497;&#49884;&#50725;&#44228;&#47732;&#45209;&#54413;&#47532;(&#51652;&#49457;&#53664;&#44148;&#50526;)&#50808;1&#44060;&#49548;&#49688;&#54644;&#48373;&#44396;&#45236;&#50669;&#49436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9688;&#47049;&#51025;&#50857;\&#49688;&#47049;&#51665;&#44228;&#52509;&#44228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1109;&#45236;&#44368;(&#54620;&#44221;46)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&#48148;&#53461;%20&#54868;&#47732;\&#44608;&#51652;&#49688;!\&#49444;&#44228;\&#49444;&#44228;&#50641;&#49472;\&#45800;&#44032;&#44228;&#49328;&#49436;\&#53664;&#44277;,&#48373;&#44396;&#44277;,&#48512;&#45824;&#44277;%20&#45800;&#44032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1652;\C\1.2002&#50629;&#47924;\&#51652;&#45236;&#51648;&#44396;&#47588;&#47549;&#44277;&#49324;\&#49688;&#47049;(02.11.1)\&#48277;&#49457;1&#44368;\&#48277;1&#51665;&#44228;&#54364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_bank\yooku\4&#44277;&#44396;\2&#52264;&#48516;\4-BOQ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03\d\&#44284;&#50629;&#50756;&#47308;(2001.10&#50900;&#48512;&#53552;~)\&#50896;&#51452;&#51333;&#54633;&#47112;&#54252;&#52768;&#49468;&#53440;&#44148;&#47549;&#44277;&#49324;\3-&#52572;&#51333;&#45225;&#54408;&#50857;(2001.11.23)\2.&#49688;&#47049;&#49328;&#52636;&#49436;\&#54252;&#51109;&#44277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YANG\&#51089;&#50629;\&#45208;&#51452;&#49884;\000&#54616;&#49688;&#44288;&#44144;&#51221;&#48708;&#44592;&#48376;&#48143;&#49892;&#49884;&#49444;&#44228;\&#52280;&#44256;\&#50689;&#50516;&#44400;-&#44228;&#50557;%20&#45236;&#50669;&#49436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\C\My%20Documents\&#49688;&#47049;&#49328;&#52636;&#49436;\444444.&#49688;&#47049;&#49328;&#52636;excel&#50577;&#49885;\&#48176;&#49688;&#44277;\SURAENG\&#48149;&#44592;&#49324;-&#50745;&#48317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324;&#46608;\&#48320;&#49324;&#46608;D\Office\&#48149;&#44592;&#49324;%20&#51089;&#50629;&#50857;\DATA\MR-BAB\&#50641;&#49472;DATA\3.&#48176;&#49688;&#44277;\2.&#53664;&#44277;\&#48149;&#44592;&#49324;-&#45800;&#50948;&#49688;&#47049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WINDOWS\Personal\&#44396;&#50516;&#51473;&#54617;&#44368;\&#49688;&#47049;&#51665;&#44228;&#54364;1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72;&#50864;\C\2001&#54532;&#47196;&#51229;&#53944;\&#54620;&#49437;\&#54633;&#44053;&#47532;2&#51648;&#44396;\&#44032;&#51256;&#50724;&#44592;\..&#44396;&#51312;&#47932;&#49884;&#49444;..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&#44305;&#51452;\&#49888;&#44508;&#54532;&#47196;&#51229;&#53944;\&#44305;&#51452;\&#49569;&#49688;&#44288;&#47196;\&#49444;&#44228;&#45236;&#50669;&#49436;(&#49569;&#49688;)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\&#45208;&#51452;&#49884;\000&#54616;&#49688;&#44288;&#44144;&#51221;&#48708;&#44592;&#48376;&#48143;&#49892;&#49884;&#49444;&#44228;\000&#52376;&#47532;&#44396;&#50669;&#54616;&#49688;&#44288;&#44144;&#51221;&#48708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JAKUP\NoHyung\&#50864;&#49688;&#49688;&#47049;&#49328;&#52636;0313\box&#47592;&#54848;&#45800;&#50948;&#49688;&#47049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unzipped\1&#44277;&#44396;&#44277;&#45236;&#50669;\&#51204;&#44592;&#44228;&#51109;\&#54032;&#51221;&#54364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12;&#50577;\&#48176;&#49688;&#44277;(&#44032;-&#54924;)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4396;\C\XLS\SINPYUNG\slab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608;&#52285;&#51068;\&#44148;&#52629;2&#52264;&#49444;&#44228;&#49436;&#50504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689;&#55148;\&#49688;&#47049;&#49328;&#52636;&#49436;\TEST\&#51473;&#49328;&#44368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&#54620;&#48731;%204&#50900;%20&#51089;&#50629;\BUSAN\303\SAP\YD\T-DREP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16;&#44144;&#51665;&#44228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$$&#49345;&#54616;&#49688;&#46020;&#48512;%20&#45236;&#47928;&#49436;%20FILE\%5b$$&#49345;&#54616;&#49688;&#46020;2&#48512;%5d\&#49436;&#49328;&#49884;&#49836;&#47084;&#51648;&#51088;&#50896;&#54868;&#49884;&#49444;\02.%20&#49436;&#49328;&#49884;%20&#49836;&#47084;&#51648;&#51088;&#50896;&#54868;%20&#48143;%20&#49548;&#54868;&#51312;&#44060;&#49440;&#49324;&#50629;%20&#45236;&#50669;&#49436;\&#49444;&#44228;&#45236;&#50669;&#49436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project-dwg\&#44053;&#47497;&#44397;&#46020;&#50976;&#51648;\&#49444;&#44228;&#45236;&#50669;&#49436;(&#44053;&#47497;)\&#44053;&#47497;&#49884;&#44053;&#46041;&#47732;&#49328;&#49457;&#50864;&#47532;(&#47924;&#51648;&#44060;&#49324;&#47308;&#50526;)&#50808;1&#44060;&#49548;&#49688;&#54644;&#48373;&#44396;&#45236;&#50669;&#49436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6.2003&#45380;&#49444;&#44228;\2303&#44257;&#49457;&#51452;&#48124;&#49689;&#50896;&#49324;&#50629;\4.&#50724;&#44257;&#47732;\5.&#50724;&#44257;5&#44396;&#47560;&#51012;&#50504;&#44600;&#54869;&#54252;&#51109;\3.&#49688;&#47049;\&#48320;&#44221;\03&#54252;&#51109;&#44277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03pj\&#50500;&#47532;&#46993;&#44256;&#44060;&#46020;&#47196;&#44060;&#49444;&#49324;&#50629;\&#47785;&#54252;&#46020;&#47196;&#54889;\&#54252;&#51109;&#48376;&#49440;&#48512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&#54633;&#45909;&#52264;&#51665;\My%20Documents\&#50577;&#49436;&#48516;&#47448;&#44288;&#44277;&#49324;\&#44288;&#47196;&#44277;\&#50724;&#49688;&#44288;&#47196;&#44277;&#49688;&#47049;&#49328;&#52636;-&#50857;&#45812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&#49688;&#47049;\&#49688;&#47049;\A%20LINE\A%20LINE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8124;\&#44305;&#51452;&#54840;\sanchon\&#51204;&#48513;&#44552;&#45817;&#51204;&#44592;\&#51076;&#50984;&#52492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&#44608;\&#44284;&#50629;&#51221;&#47532;\&#44284;&#50629;-2001\2001-11\&#52572;&#51333;\&#48276;&#50864;\&#49688;&#47049;\&#44032;&#51104;&#49688;&#47049;\&#44036;&#51648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592;&#51204;&#49324;&#50629;&#52376;\&#51204;&#44592;&#48512;&#51088;&#47308;\&#49444;&#44228;\2004&#49444;&#44228;\&#51648;&#49324;&#49324;&#50725;\&#54861;&#48372;&#49324;&#50629;&#49548;\&#45236;&#50669;&#49436;\&#50689;&#54872;&#51060;&#44732;\&#47928;&#54868;&#47560;&#51012;\&#54868;&#49692;&#47928;&#54868;&#47560;&#51012;\&#51076;&#50984;&#52492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00;&#44032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hwp\&#45236;&#50669;&#49436;\&#52509;&#44292;&#45236;&#50669;Book1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44277;&#50976;\&#45824;&#50808;&#54028;&#51068;\&#51060;&#49849;&#51652;\&#45824;&#50808;&#54028;&#51068;\&#48512;&#45824;&#44277;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12;\&#44277;&#50976;\&#44305;&#50577;&#44288;&#44144;&#51221;&#48708;\&#44277;&#49324;&#48708;\&#44305;&#50577;&#51021;&#47732;&#51201;&#44396;&#51201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&#49457;\C\My%20Documents\1&#48173;&#44592;&#48152;\1&#54217;&#49328;&#51648;&#44396;\&#48173;&#44592;&#48152;st\&#48155;&#51088;&#51116;&#51665;&#44228;&#54364;(&#50724;&#49328;)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4592;&#48376;&#49444;&#44228;\&#45236;&#44396;\excel\&#45236;&#44396;&#44277;&#49324;&#48708;1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3468;\D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0689;&#54644;&#54616;&#49688;&#51333;&#47568;&#52376;&#47532;&#49884;&#49444;\3.&#52264;&#51665;&#44288;&#47196;&#49688;&#47049;&#49328;&#52636;\&#50689;&#54644;%20LINE\&#50689;&#54644;-1LINE\&#45824;&#51652;-1&#45800;&#50948;&#49688;&#47049;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&#54633;&#45909;&#52264;&#51665;\My%20Documents\&#54532;&#47196;&#51229;&#53944;2002\02-08%20&#50504;&#49328;&#49884;%202002&#45380;%20&#54616;&#49688;&#46020;%20&#51116;&#51221;&#48708;%20&#44277;&#49324;\03.%20&#50752;&#46041;%203&#48516;&#44396;\30.%20&#47592;&#54848;&#44277;\&#47592;&#54848;&#44277;&#49688;&#47049;&#49328;&#52636;-&#52488;&#51648;&#46041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4616;&#45224;\&#50724;&#49688;&#48155;&#51060;&#49688;&#47049;&#49328;&#52636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55148;\D\&#51088;&#47308;\&#51061;&#49328;\&#54632;&#50676;&#50668;&#44256;-%20&#51221;&#51088;&#44036;\&#49688;&#47049;\&#48373;&#49324;&#48376;%20&#50864;&#49688;&#44277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9\C\WORK\&#44148;&#52380;&#46020;&#47196;\&#44288;&#47196;&#44277;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0689;\MY%20DOCUMENTS\&#51020;&#49457;&#47928;&#49436;\&#51473;&#54872;&#47928;&#49436;\&#48376;&#49324;&#48372;&#44256;\&#49548;&#51109;&#45800;&#54924;&#51032;\2000&#45380;&#48320;&#44221;&#44228;&#54925;\&#51221;&#51333;&#55148;\&#50696;&#49345;&#49892;&#54665;1\&#51221;&#51333;&#55148;%20&#47928;&#49436;\&#51020;&#49457;-&#49373;&#44537;\&#23565;&#20839;\&#52628;&#54413;&#47161;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40;&#50689;\&#44277;&#44060;&#48169;\&#47588;&#51221;&#51648;&#44396;\&#50872;&#51652;&#44221;&#51222;\&#44048;&#50984;&#46308;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976;&#52384;\&#51204;&#52404;&#44277;&#50976;\My%20Documents\&#49464;&#48120;&#49892;&#46300;&#54788;&#51109;\&#45824;&#44396;&#51648;&#49328;&#54616;&#49688;&#51333;&#47568;&#52376;&#47532;&#51109;\My%20Documents\&#49464;&#48120;&#49892;&#46300;&#54788;&#51109;\&#51473;&#50521;&#54616;&#49688;&#52376;&#47532;&#51109;\&#53664;&#44277;(&#51473;&#50521;)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4616;&#45224;\&#50724;&#49688;&#48155;&#51060;&#49688;&#47049;&#49328;&#52636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1228;&#51452;&#50724;&#46972;\&#49345;&#49688;\&#44277;&#44592;&#48320;&#49892;&#49688;&#47049;&#49328;&#52636;-&#48176;&#49688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1&#45800;&#44228;&#48176;&#49688;&#44288;&#47196;&#51060;&#54805;&#44288;&#50672;&#51109;&#49328;&#52636;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1&#45800;&#44228;&#50672;&#51109;&#51312;&#49436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&#47196;&#52972;%20&#46356;&#49828;&#53356;%20(d)\&#44608;&#50980;&#49688;\&#44608;&#50980;&#49688;(2004)\&#49884;&#44400;\&#51652;&#46020;&#44400;\&#44032;&#54617;,&#49548;&#54252;,&#50724;&#49328;\&#44032;&#54617;\&#45236;&#50669;\&#49548;&#54252;&#45236;&#50669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Project\0.&#49688;&#54665;&#51473;\(02-2007-089)&#50689;&#45909;&#44400;%20&#49688;&#46020;&#51221;&#48708;%20&#44592;&#48376;&#44228;&#54925;%20&#48320;&#44221;\&#54665;&#51221;&#49324;&#54637;\&#48156;&#51452;&#52376;\&#50689;&#45909;&#44400;&#49688;&#46020;&#51221;&#48708;&#50696;&#49328;&#49436;(8&#50900;10&#51068;)(1)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PHASE1-1&#49688;&#47049;&#49328;&#52636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YUBAI\&#54924;&#49324;&#50629;&#47924;\WORK\&#51068;&#48152;%20&#47928;&#49436;\&#49324;&#54980;&#44288;&#47532;&#48708;(&#49892;&#54665;)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384;&#45432;\C\&#53664;&#52712;&#51109;\&#51228;3&#53664;&#52712;&#51109;\20010416&#52572;&#51333;&#54869;&#51221;\&#54788;&#54889;&#48372;&#51316;(2001&#45380;02&#50900;)84.508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2004&#49444;&#44228;&#45800;&#44032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608;&#51452;&#53469;1\&#49444;&#44228;&#51088;&#47308;\&#49888;&#44592;&#49696;(&#49688;&#51088;&#50896;&#44277;&#49324;)\&#49888;&#44592;&#49696;%20&#47932;&#47049;&#49328;&#52636;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8337;&#51456;\&#51648;&#48337;&#51456;(D)\&#50725;&#52380;&#44400;&#51060;&#50896;&#47732;\&#47592;&#54848;\DATAROOM\CO-RELA\MANHOLE\&#50724;&#49688;&#48155;~2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kang(&#46020;&#49884;&#44228;&#54925;&#44284;)/!!!&#49324;&#50629;!!!/&#48512;&#47548;&#47004;&#46300;~1100&#46020;&#47196;/&#49892;&#49884;&#49444;&#44228;%20&#50857;&#50669;/&#49569;&#50864;&#52384;/2.%20&#44277;&#49324;&#44288;&#47144;/&#50672;&#46020;&#47196;/&#49892;&#49884;&#49444;&#44228;/http:%01@192.9.200.4:8080/&#51068;&#49328;(cho)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08;&#50672;\@&#44396;&#52824;&#52380;%20&#52572;&#51333;\@&#49436;&#45209;&#46041;&#44053;01\&#49688;&#47049;\&#52509;&#44292;&#54364;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12;\&#44277;&#50976;\&#50577;&#44257;~&#44600;&#49345;\&#50577;&#44257;~&#44600;&#49345;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03\C\C\2_Excel\Excel'2001\&#51652;&#46020;\&#52285;&#47532;&#50976;&#53664;200-&#48320;(&#52572;&#51333;)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6020;&#47732;&#51089;&#50629;\My%20Documents\&#50689;&#50516;&#44400;\&#50896;&#47785;\&#53664;&#51201;&#54364;-&#50896;&#47785;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277;&#50976;&#48169;\3.0%20&#44288;&#44144;&#44277;&#49324;&#48708;\&#45800;&#44032;2000\&#44277;&#49324;&#48708;-&#53664;&#47448;&#48317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2384;\D\CDRV\My%20Documents\&#45824;&#52380;&#44368;&#49688;&#47049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364;\&#45817;&#51652;%20&#54633;&#45909;&#54616;\&#44628;&#44628;&#51060;\Hap%20Duck%20Project\&#51648;&#49440;&#44288;&#47196;\&#45236;&#50669;&#49436;9-24\2003project\&#54633;&#45909;&#44288;&#44144;\&#51228;&#44221;&#48708;&#54633;&#45909;&#44592;&#51456;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PROJECT\&#49688;&#47049;&#49328;&#52636;&#49436;\00&#51088;&#51116;&#51665;&#44228;\&#51088;&#51116;&#51665;&#44228;&#54364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1204;&#54861;&#51068;\&#44277;&#51333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48;&#54785;\C\&#51089;&#50629;&#49892;\&#50672;&#52380;&#44400;\&#50857;&#51064;&#49884;\wp\&#44032;&#49437;&#51648;&#44396;\&#45236;&#50669;&#49436;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257;&#49457;%20&#50724;&#44257;&#51648;&#44396;%20&#54616;&#49688;&#44288;&#44144;%20&#51221;&#48708;&#49324;&#50629;\&#50641;&#49472;\&#51021;&#45236;&#51648;&#44396;\3&#54840;&#49440;&#50724;&#49688;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y%20Documentsm\99\99&#49444;&#44228;\&#45800;&#50577;&#50669;&#50808;6&#44060;&#49548;\&#45800;&#50577;&#50669;&#50808;6&#44060;&#49548;%20&#51204;&#47141;&#49444;&#48708;&#48372;&#49688;&#44277;&#49324;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44284;&#50629;&#49688;&#54665;&#51473;\2004&#45380;&#46020;\&#49884;&#55141;&#49884;\2.&#51221;&#50773;4&#46041;&#51064;&#46972;&#51064;&#49828;&#52992;&#51060;&#53944;&#51109;(&#45236;&#50669;&#51089;&#50629;)\&#49444;&#44228;&#49436;(&#51221;&#50773;&#46041;)0510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5148;\C\My%20Documents\&#49548;&#51109;&#45800;&#54924;&#51032;\3&#50900;&#51221;&#49328;\3&#50900;&#51221;&#49328;1\3&#50900;&#51221;&#49328;&#54869;&#51221;\0209&#51221;&#49328;\&#51221;&#51333;&#55148;\&#50696;&#49345;&#49892;&#54665;1\&#51221;&#51333;&#55148;%20&#47928;&#49436;\&#51020;&#49457;-&#49373;&#44537;\&#23565;&#20839;\&#44608;&#50857;&#44592;\&#50641;&#49472;\GUMI4B2\&#51228;&#51452;&#50672;&#46041;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&#51088;&#47308;&#48169;\&#49444;&#44228;&#48169;\GUSI\DAN5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Documents%20and%20Settings\open\&#48148;&#53461;%20&#54868;&#47732;\&#47924;&#50504;\&#44608;&#51228;&#49436;&#51221;(&#49345;&#49688;&#46020;&#52280;&#44256;)\&#45236;&#50669;\&#49436;&#51221;&#45236;&#50669;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053;&#53468;&#50577;\&#46020;&#49884;&#44228;&#54925;&#44284;\&#51221;&#48708;&#54016;\05.%20&#44277;&#49324;&#51652;&#54665;\21&#45380;&#46020;%20&#49892;&#49884;&#49444;&#44228;%20&#50857;&#50669;\&#45236;&#50669;&#49436;=&#46020;&#45224;%20&#54620;&#50500;&#47492;&#47560;&#53944;%20&#45224;&#52769;(&#51473;&#47196;3-1-102&#54840;&#49440;)%20&#46020;&#49884;&#44228;&#54925;&#46020;&#47196;%20&#44060;&#49444;&#49324;&#50629;%20&#49892;&#49884;&#49444;&#44228;&#50857;&#50669;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592;&#48376;&#53664;&#49324;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5;&#44592;&#52572;&#44053;&#51060;&#44508;&#46973;\C\&#28961;&#39080;&#22320;&#24118;\&#47928;&#44221;&#47560;&#49457;\&#47560;&#49457;&#49892;&#51221;&#48372;&#44256;\1&#52264;&#48320;&#44221;&#49884;&#44277;\&#44148;&#54868;eng&#45236;&#50669;&#49436;\&#47560;&#49457;&#50696;&#49328;(&#53664;&#47785;)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user\LAST\&#51060;&#49569;&#44288;&#47196;\&#48512;&#45824;&#44277;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My%20Music\My%20Documents\&#49352;%20&#54260;&#45908;\&#50672;&#44032;&#44400;\11,&#51652;&#51032;&#48169;&#52629;&#47532;&#46020;&#47196;&#54252;&#51109;&#44277;&#49324;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Project\RAMP%20B&#49688;&#47049;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345;&#44397;\D\My%20Documents\kct\001\&#45224;&#50577;&#51452;&#51089;&#50629;\&#45224;&#50577;&#51452;0101\&#51204;&#44592;&#45236;&#50669;&#49884;&#48169;\&#50977;&#46041;&#49328;&#52636;&#49436;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&#44256;&#44049;&#51221;\&#44256;C\PROJECT\&#44396;&#46993;&#51652;&#45224;\&#49688;&#47049;\2.&#54616;&#48512;\23.&#44368;&#44033;\&#53664;&#44277;\&#48376;&#49440;(PL.GIRDER)&#49688;&#47049;\&#51221;&#50857;&#55148;\KMJ\WELL\FOUND\S\SD.XLS" TargetMode="External"/></Relationships>
</file>

<file path=xl/externalLinks/_rels/externalLink3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&#44256;&#44049;&#51221;\&#44256;C\&#44396;&#46993;&#49688;&#47049;\&#44396;&#46993;2&#44368;\&#52384;&#44540;&#51665;&#44228;&#54364;\&#52384;&#44540;&#51665;&#44228;&#54364;(&#44396;&#46993;2).xls" TargetMode="External"/></Relationships>
</file>

<file path=xl/externalLinks/_rels/externalLink3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0689;\MY%20DOCUMENTS\&#51020;&#49457;&#47928;&#49436;\&#51473;&#54872;&#47928;&#49436;\&#48376;&#49324;&#48372;&#44256;\&#49548;&#51109;&#45800;&#54924;&#51032;\2000&#45380;&#48320;&#44221;&#44228;&#54925;\&#51221;&#51333;&#55148;\&#50696;&#49345;&#49892;&#54665;1\&#51221;&#51333;&#55148;%20&#47928;&#49436;\&#51020;&#49457;-&#49373;&#44537;\&#23565;&#20839;\&#44608;&#50857;&#44592;\&#50641;&#49472;\GUMI4B2\&#51077;&#52272;&#45236;&#50669;\&#52380;&#50504;-~1\&#52380;&#50504;F.XLS" TargetMode="External"/></Relationships>
</file>

<file path=xl/externalLinks/_rels/externalLink3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3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3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c\Excel\Excel'2000\&#44397;&#48169;&#48512;3\&#44397;&#48169;&#48512;1.xls" TargetMode="External"/></Relationships>
</file>

<file path=xl/externalLinks/_rels/externalLink3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54616;&#45720;\&#48148;&#53461;%20&#54868;&#47732;\&#47928;&#49436;(&#49884;&#44277;,&#49444;&#44228;)\&#49884;&#44277;,&#49444;&#44228;\2005%20&#55141;&#49328;(&#49884;&#44277;)\&#49324;&#51060;&#54532;&#47084;&#49828;CC\&#54616;&#49688;&#52376;&#47532;\&#45236;&#50669;&#49436;&#51089;&#50629;\&#50872;&#51652;&#45236;&#50669;-&#44592;&#44228;.XLS" TargetMode="External"/></Relationships>
</file>

<file path=xl/externalLinks/_rels/externalLink3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C\My%20Documents\&#44608;&#51228;\&#45236;&#50669;\&#45236;&#50669;(2)\&#44144;&#50556;&#45236;&#50669;&#49436;.XLS" TargetMode="External"/></Relationships>
</file>

<file path=xl/externalLinks/_rels/externalLink3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hwp\&#45236;&#50669;&#49436;\3-&#51204;&#47141;&#44288;&#47144;\&#50504;&#46041;&#50669;\&#50504;&#46041;&#50669;&#52572;&#51333;\3-&#50504;&#46041;&#50669;&#52572;&#51333;&#49688;&#51221;&#45225;&#54408;0802\&#49444;&#44228;&#46020;&#54364;&#51648;.xls" TargetMode="External"/></Relationships>
</file>

<file path=xl/externalLinks/_rels/externalLink3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5824;&#50808;&#54028;&#51068;\&#51060;&#49849;&#51652;\&#45824;&#50808;&#54028;&#51068;\&#48512;&#45824;&#44277;.XLS" TargetMode="External"/></Relationships>
</file>

<file path=xl/externalLinks/_rels/externalLink3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5&#45380;&#49444;&#44228;.&#49884;&#44277;%20(&#55141;&#49328;)\&#51228;&#51452;&#49324;&#51060;&#54532;&#47084;&#49828;C.C\&#44228;&#50557;\KKH\96047\XLS\XLS\ALL-XLS\ULSAN\PRICE.XLS" TargetMode="External"/></Relationships>
</file>

<file path=xl/externalLinks/_rels/externalLink3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w1\my%20documents\Documents%20and%20Settings\kw1\My%20Documents\&#51008;&#51060;\&#50629;&#47924;&#44288;&#47144;\&#45800;&#44592;&#44277;&#49324;&#45236;&#50669;&#51089;&#49457;test.xls" TargetMode="External"/></Relationships>
</file>

<file path=xl/externalLinks/_rels/externalLink3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2009&#45380;\&#51228;&#51452;&#48156;&#51452;\&#54616;&#52380;&#51221;&#48708;\&#51221;&#47049;&#52380;&#44592;&#48376;&#49444;&#44228;&#50696;&#49328;&#49436;(&#53685;&#50689;).xls" TargetMode="External"/></Relationships>
</file>

<file path=xl/externalLinks/_rels/externalLink3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03\C\C\2_Excel\Excel'2000\&#49548;&#50984;100\&#49548;&#50984;&#52265;&#44277;.xls" TargetMode="External"/></Relationships>
</file>

<file path=xl/externalLinks/_rels/externalLink3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3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72;&#51333;\d%20&#46300;&#46972;&#51060;&#48652;\$&#44608;&#54861;&#49885;%20&#45824;&#51109;&#45784;\ENERGY\&#45236;&#50669;&#49436;\&#49328;&#50629;&#51088;&#50896;&#48512;(&#50504;)%20.xls" TargetMode="External"/></Relationships>
</file>

<file path=xl/externalLinks/_rels/externalLink3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49692;\&#51221;&#46041;&#51652;&#52376;&#47532;&#51109;\2&#45236;&#50669;_&#44284;&#50629;&#51648;&#49884;&#49436;\2001\&#51064;&#51228;&#44400;\&#49548;&#54616;&#52380;JH.xls" TargetMode="External"/></Relationships>
</file>

<file path=xl/externalLinks/_rels/externalLink3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99&#45380;&#49324;&#50629;\seoul\C-LINE\sorce.xls" TargetMode="External"/></Relationships>
</file>

<file path=xl/externalLinks/_rels/externalLink3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8124;\&#44305;&#51452;&#54840;\sanchon\&#51076;&#50984;&#52492;.XLS" TargetMode="External"/></Relationships>
</file>

<file path=xl/externalLinks/_rels/externalLink3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3\&#50896;&#44264;&#51648;&#44396;(90\project2002\SMMIAR\&#52397;&#50577;200\FRP&#44396;&#51312;\&#49688;&#47049;\&#48176;&#49688;&#44288;&#47196;\&#53664;&#44277;(1&#44277;&#44396;).xls" TargetMode="External"/></Relationships>
</file>

<file path=xl/externalLinks/_rels/externalLink3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3\&#50896;&#44264;&#51648;&#44396;(90\project2002\SMMIAR\&#52280;&#44256;&#49688;&#47049;\&#53664;&#44277;(1&#44277;&#44396;).xls" TargetMode="External"/></Relationships>
</file>

<file path=xl/externalLinks/_rels/externalLink3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4872;\D\&#51088;&#47308;\BOX.xls" TargetMode="External"/></Relationships>
</file>

<file path=xl/externalLinks/_rels/externalLink3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50756;&#46020;&#44400;(2002)\&#45453;&#46020;301&#54840;&#48320;&#44221;\&#48320;&#44221;&#49688;&#47049;\1&#44277;&#44396;(&#49440;&#52285;&#47532;)\&#52769;&#44396;&#44277;.XLS" TargetMode="External"/></Relationships>
</file>

<file path=xl/externalLinks/_rels/externalLink3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3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55148;\D\&#54616;&#45768;&#51088;&#47308;\&#51088;&#52404;&#49444;&#44228;\&#49688;&#50896;&#51221;&#51088;2\&#51221;&#51088;2&#45236;&#50669;&#49436;\&#45800;&#50948;&#49688;&#47049;&#49328;&#52636;1(&#44396;&#44040;&#52636;).xls" TargetMode="External"/></Relationships>
</file>

<file path=xl/externalLinks/_rels/externalLink3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46020;&#47196;&#48143;&#44277;&#54637;\&#46020;&#47196;\&#49569;&#50516;&#49440;\&#50516;&#44144;&#44277;-&#49569;&#50516;.xls" TargetMode="External"/></Relationships>
</file>

<file path=xl/externalLinks/_rels/externalLink3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2;&#51109;\C\&#50641;&#49472;&#44288;&#47144;\&#44305;&#51452;&#49884;&#52397;\&#44305;&#51452;11&#44148;\&#54840;&#46041;&#44036;&#52380;\&#44264;&#51116;.xls" TargetMode="External"/></Relationships>
</file>

<file path=xl/externalLinks/_rels/externalLink3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TEST\&#51473;&#49328;&#44368;.XLS" TargetMode="External"/></Relationships>
</file>

<file path=xl/externalLinks/_rels/externalLink3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cbi\naju\naju\&#51060;&#49569;&#44288;&#47196;\&#48512;&#45824;&#44277;.xls" TargetMode="External"/></Relationships>
</file>

<file path=xl/externalLinks/_rels/externalLink3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99&#45380;5&#50900;\&#50756;&#46020;&#44400;\&#45432;&#54868;\&#54252;&#51204;~&#54252;&#51204;\123\&#51201;&#50857;&#54840;&#54364;.XLS" TargetMode="External"/></Relationships>
</file>

<file path=xl/externalLinks/_rels/externalLink3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(WON)\DRAWING\&#54532;&#47196;&#51229;&#53944;00\&#49340;&#54617;&#46020;\&#50641;&#49472;\&#44033;&#51333;&#51665;&#44228;&#54364;.xls" TargetMode="External"/></Relationships>
</file>

<file path=xl/externalLinks/_rels/externalLink3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49692;&#52380;&#49884;\2001.12&#50900;&#47548;~&#50808;&#46041;&#44036;&#45453;&#50612;&#52492;&#46020;&#47196;&#54869;&#54252;&#51109;&#44277;&#49324;\&#49688;&#47049;\1&#44277;&#44396;\&#52769;&#44396;&#44277;.XLS" TargetMode="External"/></Relationships>
</file>

<file path=xl/externalLinks/_rels/externalLink3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4;&#46041;&#44368;.XLS" TargetMode="External"/></Relationships>
</file>

<file path=xl/externalLinks/_rels/externalLink3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XLSDATA\KJH\A\&#49688;&#47049;&#51665;&#44228;.XLS" TargetMode="External"/></Relationships>
</file>

<file path=xl/externalLinks/_rels/externalLink3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3468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3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My%20Documents\&#45800;&#50948;&#49688;&#47049;&#50641;&#49472;\&#52769;&#44396;&#44277;.xls" TargetMode="External"/></Relationships>
</file>

<file path=xl/externalLinks/_rels/externalLink3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&#47196;&#52972;%20&#46356;&#49828;&#53356;%20(d)\2004,&#51089;&#50629;&#54868;&#51068;\&#45812;&#50577;&#45453;&#50612;&#52492;&#46020;&#47196;\&#50724;&#44228;~&#49457;&#46020;&#44036;&#45453;&#50612;&#52492;&#46020;&#47196;&#54869;&#54252;&#51109;&#44277;&#49324;\&#49688;&#47049;\5.&#50516;&#44144;&#44277;.XLS" TargetMode="External"/></Relationships>
</file>

<file path=xl/externalLinks/_rels/externalLink3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My%20Documents\&#54924;&#47329;&#44592;&#48376;\&#44277;&#49324;&#48708;.xls" TargetMode="External"/></Relationships>
</file>

<file path=xl/externalLinks/_rels/externalLink3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77;&#51333;&#48324;&#49444;&#44228;&#51088;&#47308;\&#49688;&#47049;&#49328;&#52636;(&#51200;&#49688;&#51648;)\&#52397;&#47329;&#51228;\&#44277;&#49324;&#48708;(&#49688;&#50896;&#44277;).XLS" TargetMode="External"/></Relationships>
</file>

<file path=xl/externalLinks/_rels/externalLink3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333;&#52384;\&#45812;&#50577;&#50724;&#51648;\&#49884;&#47785;\&#48176;&#49688;&#44277;~2.XLS" TargetMode="External"/></Relationships>
</file>

<file path=xl/externalLinks/_rels/externalLink3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\My%20Documents\My%20Documents\&#51076;&#49892;\&#49324;&#50577;\&#45236;&#50669;\&#49324;&#50577;&#45236;&#50669;.XLS" TargetMode="External"/></Relationships>
</file>

<file path=xl/externalLinks/_rels/externalLink3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c\&#47928;&#49436;\&#50689;&#50516;\&#45236;&#50669;&#44049;&#51648;.xls" TargetMode="External"/></Relationships>
</file>

<file path=xl/externalLinks/_rels/externalLink3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3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3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48372;&#50756;.xls" TargetMode="External"/></Relationships>
</file>

<file path=xl/externalLinks/_rels/externalLink3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ARDY\&#49688;&#47049;\STEEL\GOOMI\APO-1.XLS" TargetMode="External"/></Relationships>
</file>

<file path=xl/externalLinks/_rels/externalLink3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54805;\&#45824;&#44221;\&#54924;&#49324;&#45936;&#51060;&#53440;\&#54924;&#49324;&#54532;&#47196;&#51229;&#53944;\&#44148;&#54868;eng\2002&#45380;(&#50724;&#49688;)\2002&#49444;&#44228;&#50857;&#50669;\&#49444;&#44228;&#48372;&#44256;&#49436;(&#44053;&#44284;&#51109;)\10&#53668;\10&#53668;&#45236;&#50669;.xls" TargetMode="External"/></Relationships>
</file>

<file path=xl/externalLinks/_rels/externalLink3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1201;&#49328;\&#51064;&#51452;&#47732;\Program%20Files\WebApp\System\3&#44592;&#51456;.xls" TargetMode="External"/></Relationships>
</file>

<file path=xl/externalLinks/_rels/externalLink3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999\&#51064;&#52380;.xls" TargetMode="External"/></Relationships>
</file>

<file path=xl/externalLinks/_rels/externalLink386.xml.rels><?xml version="1.0" encoding="UTF-8" standalone="yes"?>
<Relationships xmlns="http://schemas.openxmlformats.org/package/2006/relationships"><Relationship Id="rId1" Type="http://schemas.openxmlformats.org/officeDocument/2006/relationships/externalLinkPath" Target="kang(&#46020;&#49884;&#44228;&#54925;&#44284;)/!!!&#49324;&#50629;!!!/&#48512;&#47548;&#47004;&#46300;~1100&#46020;&#47196;/&#49892;&#49884;&#49444;&#44228;%20&#50857;&#50669;/&#49569;&#50864;&#52384;/2.%20&#44277;&#49324;&#44288;&#47144;/&#50672;&#46020;&#47196;/&#49892;&#49884;&#49444;&#44228;/http:%01@mail.empas.com/&#46020;&#47196;&#49444;&#44228;&#49436;/&#52264;&#49440;&#46020;&#49353;&#44277;&#49324;/&#49324;&#52380;&#49884;&#52264;&#49440;&#46020;&#49353;/&#44396;&#54252;&#48176;&#49688;&#47928;.xls" TargetMode="External"/></Relationships>
</file>

<file path=xl/externalLinks/_rels/externalLink3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3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9688;\&#50577;&#54217;%20&#48393;&#49457;&#47532;\&#50641;&#49472;\&#48512;&#45824;&#44277;&#49688;&#47049;.xls" TargetMode="External"/></Relationships>
</file>

<file path=xl/externalLinks/_rels/externalLink3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51204;&#46972;&#45224;&#46020;\&#44284;&#50669;\&#48177;&#44540;&#49440;\123\&#51201;&#50857;&#54840;&#54364;.XLS" TargetMode="External"/></Relationships>
</file>

<file path=xl/externalLinks/_rels/externalLink3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6020;&#47196;&#48143;&#44277;&#54637;\&#46020;&#47196;\&#49569;&#50516;&#49440;\&#50516;&#44144;&#44277;-&#49569;&#50516;.xls" TargetMode="External"/></Relationships>
</file>

<file path=xl/externalLinks/_rels/externalLink3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064;&#54812;\C\WINDOWS\Profiles\&#51312;&#51064;&#54812;\My%20Documents\&#51452;&#44036;&#44277;&#51221;&#54364;2&#52264;.xls" TargetMode="External"/></Relationships>
</file>

<file path=xl/externalLinks/_rels/externalLink3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2&#52380;&#45380;&#48156;&#51452;&#44277;&#49324;\&#46041;&#51064;&#52380;&#50669;\MSOffice\Excel\9706F\IL-3.XLS" TargetMode="External"/></Relationships>
</file>

<file path=xl/externalLinks/_rels/externalLink3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&#50500;&#49328;&#49884;&#49328;&#47548;&#44284;\&#49324;&#48376;%20-%20&#49444;&#44228;&#49436;&#52572;&#51333;\7,&#49888;&#45824;-&#49457;&#51228;%20&#50672;&#44208;&#46020;&#47196;&#51221;&#48708;&#44277;&#49324;.xls" TargetMode="External"/></Relationships>
</file>

<file path=xl/externalLinks/_rels/externalLink3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01\D\&#51068;&#49440;\&#46041;&#54868;&#47560;&#51012;\&#51204;&#52404;&#45236;&#50669;.xls" TargetMode="External"/></Relationships>
</file>

<file path=xl/externalLinks/_rels/externalLink3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3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8124;\&#44305;&#51452;&#54840;\&#49444;&#44228;&#48169;\&#49892;&#49884;&#49444;&#44228;\&#51088;&#46041;&#54868;&#49324;&#50629;\&#51020;&#49457;&#51648;&#44396;\&#45236;&#50669;&#49436;\&#51204;&#44592;\&#54028;&#51452;&#51088;&#46041;&#54868;&#49884;&#49828;&#53596;&#51452;&#50836;&#51088;&#51116;.xls" TargetMode="External"/></Relationships>
</file>

<file path=xl/externalLinks/_rels/externalLink3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H\96047\XLS\XLS\ALL-XLS\ULSAN\PRICE.XLS" TargetMode="External"/></Relationships>
</file>

<file path=xl/externalLinks/_rels/externalLink3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1\C\WORK\&#44148;&#52380;&#46020;&#47196;\&#44288;&#47196;&#44277;.xls" TargetMode="External"/></Relationships>
</file>

<file path=xl/externalLinks/_rels/externalLink3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4592;&#49324;\&#50872;&#51652;&#46020;&#49884;&#44228;&#54925;\WORK\&#44148;&#52380;&#46020;&#47196;\&#44288;&#47196;&#44277;.xls" TargetMode="External"/></Relationships>
</file>

<file path=xl/externalLinks/_rels/externalLink4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PROJECT\&#54620;&#46972;&#49328;&#50629;&#44060;&#48156;\PJ_WWT\MS\&#45236;&#50669;&#44288;&#47144;\DATA\XLS\PCI\XLW\Y-J\Y-J.XLW" TargetMode="External"/></Relationships>
</file>

<file path=xl/externalLinks/_rels/externalLink4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9.7.10.5/&#51648;&#51088;&#52404;&#48324;/&#50668;&#49688;&#49884;/&#45453;&#50612;&#52492;%20&#49345;&#49688;&#46020;(&#49892;&#49884;&#49444;&#44228;)/&#49892;&#51221;&#48372;&#44256;(2004-12)/&#44228;&#50557;&#48320;&#44221;(&#51613;&#50529;&#49884;)/WINDOWS/TEMP/_hztmp_/&#44032;&#51256;&#44032;&#49800;/&#12615;&#12615;&#51648;&#44396;%20&#46020;&#49884;&#44060;&#48156;&#49324;&#50629;.xls" TargetMode="External"/></Relationships>
</file>

<file path=xl/externalLinks/_rels/externalLink4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work\&#51228;&#51452;&#53945;&#48324;&#51088;&#52824;&#46020;\&#51228;&#51452;&#46020;_&#49324;&#51204;&#51116;&#54644;&#50689;&#54693;&#49457;&#44160;&#53664;.xls" TargetMode="External"/></Relationships>
</file>

<file path=xl/externalLinks/_rels/externalLink4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&#48148;&#53461;%20&#54868;&#47732;\&#44608;&#51652;&#49688;\&#49444;&#44228;\&#49444;&#44228;&#50641;&#49472;\&#53664;&#44277;,&#48373;&#44396;&#44277;,&#48512;&#45824;&#44277;%20&#45800;&#44032;.xls" TargetMode="External"/></Relationships>
</file>

<file path=xl/externalLinks/_rels/externalLink4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4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8;&#44288;\C\My%20Documents\&#54945;&#48176;&#49688;&#44288;.XLS" TargetMode="External"/></Relationships>
</file>

<file path=xl/externalLinks/_rels/externalLink4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849;&#48176;\C\&#50641;&#49472;-&#45936;&#51060;&#53440;\&#49444;&#44228;&#48320;&#44221;\&#52264;&#49688;&#48324;\1&#52264;1&#54924;\1&#52264;&#44277;&#49324;&#48320;&#44221;&#45236;&#50669;&#49436;\1&#52264;&#49444;&#44228;&#48320;&#44221;&#45236;&#50669;(&#53664;&#47785;&#48143;&#51312;&#44221;).xls" TargetMode="External"/></Relationships>
</file>

<file path=xl/externalLinks/_rels/externalLink4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2\d\2001\&#49692;&#52380;&#44053;&#48320;\&#49688;&#47049;\&#52572;&#51333;&#49688;&#47049;\&#54252;&#51109;&#44277;&#52628;&#44032;.xls" TargetMode="External"/></Relationships>
</file>

<file path=xl/externalLinks/_rels/externalLink4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45224;&#50577;&#51648;&#44396;\&#48372;&#50756;\&#50516;&#45432;&#52636;&#54788;&#54889;.xls" TargetMode="External"/></Relationships>
</file>

<file path=xl/externalLinks/_rels/externalLink4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608;&#51452;&#53469;1\&#9679;KSMBR&#49444;&#44228;&#51088;&#47308;\&#50629;&#52404;&#48324;\SM&#44148;&#49444;\&#54632;&#54217;&#47560;&#51012;&#54616;&#49688;60&#53668;\&#49688;&#51221;\&#49345;&#44257;&#51221;&#54868;&#51312;(&#49688;&#51221;)S.06.05.10-2.xls" TargetMode="External"/></Relationships>
</file>

<file path=xl/externalLinks/_rels/externalLink4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2002&#44257;&#49457;&#49688;&#54644;&#48373;&#44396;\1&#44277;&#44396;&#49688;&#47049;\&#44288;&#47196;&#44277;.xls" TargetMode="External"/></Relationships>
</file>

<file path=xl/externalLinks/_rels/externalLink4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999\98&#49888;&#46028;&#49437;.XLS" TargetMode="External"/></Relationships>
</file>

<file path=xl/externalLinks/_rels/externalLink4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50668;&#49688;&#49884;\&#45909;&#44060;&#52380;%20&#49688;&#47049;(&#52509;&#44292;)\&#52509;&#49688;&#47049;.XLS" TargetMode="External"/></Relationships>
</file>

<file path=xl/externalLinks/_rels/externalLink4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4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1228;2&#44277;&#44396;\14%20DWG-FILE\&#51228;2&#44277;&#44396;\&#53664;&#51201;&#54364;\&#50976;&#47049;&#44228;&#49892;(&#50577;&#54217;).xls" TargetMode="External"/></Relationships>
</file>

<file path=xl/externalLinks/_rels/externalLink4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9688;&#46020;&#49688;&#47049;.xls" TargetMode="External"/></Relationships>
</file>

<file path=xl/externalLinks/_rels/externalLink4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&#48176;&#49688;&#44277;~2.XLS" TargetMode="External"/></Relationships>
</file>

<file path=xl/externalLinks/_rels/externalLink4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1008;&#51221;\&#45224;&#51228;&#51452;\My%20Documents\&#51228;&#51452;&#50724;&#46972;\&#49345;&#49688;\&#44277;&#44592;&#48320;&#49892;&#49688;&#47049;&#49328;&#52636;-&#48176;&#49688;.XLS" TargetMode="External"/></Relationships>
</file>

<file path=xl/externalLinks/_rels/externalLink4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&#52572;&#50980;&#47925;&#50629;&#47924;&#54260;&#45908;\&#51068;&#48152;&#50629;&#47924;\&#54788;&#49328;&#51648;&#44396;200420.xls" TargetMode="External"/></Relationships>
</file>

<file path=xl/externalLinks/_rels/externalLink4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8;&#48264;\C\WINJOB\&#44256;&#48516;&#45236;&#50669;\&#45208;&#51452;&#45824;&#50504;&#45909;&#49328;.xls" TargetMode="External"/></Relationships>
</file>

<file path=xl/externalLinks/_rels/externalLink4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jinju\local%20(c)\&#49688;&#47049;&#49328;&#52636;&#49436;\&#44257;&#49457;\&#50724;&#49328;&#47732;\&#50504;&#54217;&#47532;\&#49688;&#47049;&#51665;&#44228;.xls" TargetMode="External"/></Relationships>
</file>

<file path=xl/externalLinks/_rels/externalLink4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nts%20and%20Settings\Owner\&#48148;&#53461;%20&#54868;&#47732;\&#51221;&#44396;\&#50641;&#49472;&#47928;&#49436;\&#45236;&#48512;&#50696;&#49328;&#51665;&#54665;&#44228;&#54925;&#49688;&#51221;&#49436;(0127).xls" TargetMode="External"/></Relationships>
</file>

<file path=xl/externalLinks/_rels/externalLink4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&#54644;&#52285;&#51088;&#46041;&#48708;200324.xls" TargetMode="External"/></Relationships>
</file>

<file path=xl/externalLinks/_rels/externalLink4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51068;\D\My%20Documents\&#49692;&#52380;\&#47588;&#44257;&#46041;&#49324;&#47924;&#49548;\&#52769;&#44396;2.XLS" TargetMode="External"/></Relationships>
</file>

<file path=xl/externalLinks/_rels/externalLink42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65;\D\DMPRO\DOWN\HUN\&#51204;&#52404;&#49444;~1.XLS" TargetMode="External"/></Relationships>
</file>

<file path=xl/externalLinks/_rels/externalLink4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453;&#51204;&#51648;&#44396;\&#44032;&#50517;&#51109;\&#44032;&#50517;&#51109;%20&#49688;&#47049;&#49328;&#52636;.XLS" TargetMode="External"/></Relationships>
</file>

<file path=xl/externalLinks/_rels/externalLink4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1&#50896;&#54805;&#47592;&#54848;.xls" TargetMode="External"/></Relationships>
</file>

<file path=xl/externalLinks/_rels/externalLink4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217;3\C\My%20Documents\&#44305;&#50577;&#50724;&#51648;\&#48176;&#49688;&#44277;~2.XLS" TargetMode="External"/></Relationships>
</file>

<file path=xl/externalLinks/_rels/externalLink4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4\&#51652;&#44368;&#45453;&#44277;&#45800;&#51648;\WINDOWS\TEMP\_hztmp_\&#49688;&#47049;\&#46972;&#47704;&#44368;&#54252;&#51109;.xls" TargetMode="External"/></Relationships>
</file>

<file path=xl/externalLinks/_rels/externalLink4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4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7924;\&#54924;&#51032;&#51088;&#47308;\&#44305;&#50577;&#50724;&#51648;&#44060;&#48156;&#49324;&#50629;\&#50641;&#49472;&#54028;&#51068;\&#51652;&#49345;&#47732;\&#47785;&#46041;&#45453;&#47196;&#54252;&#51109;.xls" TargetMode="External"/></Relationships>
</file>

<file path=xl/externalLinks/_rels/externalLink4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&#47784;&#47000;90.xls" TargetMode="External"/></Relationships>
</file>

<file path=xl/externalLinks/_rels/externalLink4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4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Documents%20and%20Settings\020924\My%20Documents\2003&#49444;&#44228;\&#51109;&#49688;\&#44552;&#52380;\&#45236;&#50669;\7&#52264;&#51665;&#44288;&#44144;&#44277;.XLS" TargetMode="External"/></Relationships>
</file>

<file path=xl/externalLinks/_rels/externalLink4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57;&#51456;\&#45224;&#51228;&#51452;\My%20Documents\&#51228;&#51452;&#50724;&#46972;\&#49345;&#49688;\&#44277;&#44592;&#48320;&#49892;&#49688;&#47049;&#49328;&#52636;-&#48176;&#49688;.XLS" TargetMode="External"/></Relationships>
</file>

<file path=xl/externalLinks/_rels/externalLink4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EXCEL\&#48124;&#47672;&#47532;\&#52769;&#44396;2.XLS" TargetMode="External"/></Relationships>
</file>

<file path=xl/externalLinks/_rels/externalLink4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8\&#52488;&#47049;&#51648;&#44396;\WINDOWS\TEMP\_hztmp_\&#49688;&#47049;\&#46972;&#47704;&#44368;&#54252;&#51109;.xls" TargetMode="External"/></Relationships>
</file>

<file path=xl/externalLinks/_rels/externalLink4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99&#45380;5&#50900;\&#50756;&#46020;&#44400;\&#45432;&#54868;\&#54252;&#51204;~&#54252;&#51204;\123\&#51201;&#50857;&#54840;&#54364;.XLS" TargetMode="External"/></Relationships>
</file>

<file path=xl/externalLinks/_rels/externalLink4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poject\&#50668;&#49688;&#49884;%20&#49548;&#48169;&#46020;&#47196;\&#49688;&#47049;&#49328;&#52636;&#49436;\&#51228;1&#44277;&#44396;\&#44592;&#51316;&#44396;&#51312;&#47932;&#44648;&#44592;(&#44060;&#44144;&#48143;&#54252;&#51109;).xls" TargetMode="External"/></Relationships>
</file>

<file path=xl/externalLinks/_rels/externalLink4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50668;&#49688;&#49884;\&#45909;&#44060;&#52380;%20&#49688;&#47049;(&#52509;&#44292;)\&#48177;&#44540;&#49440;\123\&#51201;&#50857;&#54840;&#54364;.XLS" TargetMode="External"/></Relationships>
</file>

<file path=xl/externalLinks/_rels/externalLink4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50668;&#49688;&#49884;\&#50808;&#52397;&#52380;%20&#49688;&#47049;(&#52509;&#44292;)\123\&#51201;&#50857;&#54840;&#54364;.XLS" TargetMode="External"/></Relationships>
</file>

<file path=xl/externalLinks/_rels/externalLink4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&#54633;&#45909;&#52264;&#51665;\My%20Documents\&#44053;&#48337;&#45432;&#50641;&#49472;\&#49688;&#47049;&#49345;&#49464;\&#44033;&#51333;&#48320;&#49892;\&#44033;&#51333;&#48320;&#49892;&#52384;&#44540;&#51116;&#47308;&#54364;.xls" TargetMode="External"/></Relationships>
</file>

<file path=xl/externalLinks/_rels/externalLink4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44508;\&#50416;&#44592;&#48169;\&#44404;&#54252;&#52380;\&#49688;&#47049;&#49688;&#51221;(6&#50900;25&#51068;)\&#50696;&#49328;&#49436;0525-&#49340;&#50504;.xls" TargetMode="External"/></Relationships>
</file>

<file path=xl/externalLinks/_rels/externalLink4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My%20Documents\2001&#51221;&#50672;\HIH\BATGIBAN\&#48173;&#44592;&#48152;97.XLS" TargetMode="External"/></Relationships>
</file>

<file path=xl/externalLinks/_rels/externalLink4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337;&#54732;\&#44256;&#52285;-&#48512;&#44257;\Work\2002\&#48372;&#52380;-&#54616;&#45817;(&#45225;&#54408;)\&#49688;&#47049;&#49328;&#52636;&#49436;\&#51204;&#52404;&#48516;\Book2.xls" TargetMode="External"/></Relationships>
</file>

<file path=xl/externalLinks/_rels/externalLink4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My%20Documents\&#50641;&#49472;&#51088;&#47308;\&#44305;&#50577;&#50724;&#51648;&#44060;&#48156;&#49324;&#50629;\&#45796;&#50517;&#47732;\&#44288;&#46041;\&#47785;&#46041;&#45453;&#47196;&#54252;&#51109;.xls" TargetMode="External"/></Relationships>
</file>

<file path=xl/externalLinks/_rels/externalLink4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3664;&#49328;-&#49464;&#54868;&#49688;&#47049;(1&#44396;&#44036;)\&#45824;&#44396;&#44397;&#46020;&#50976;&#51648;\&#52769;&#47049;\&#45824;&#44396;&#48176;&#49688;&#49688;&#47049;\&#44305;&#51452;&#48176;&#49688;&#49688;&#47049;.XLS" TargetMode="External"/></Relationships>
</file>

<file path=xl/externalLinks/_rels/externalLink4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com\&#49569;&#44305;&#44148;&#49444;\2003&#45380;&#46020;%20&#52628;&#51652;&#44284;&#50629;\&#45224;&#51228;&#51452;&#44400;\&#50504;&#45909;&#47588;&#47549;&#51109;\&#53664;&#44277;\&#53664;&#44277;(&#52572;&#51333;).xls" TargetMode="External"/></Relationships>
</file>

<file path=xl/externalLinks/_rels/externalLink4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6;&#51452;-2&#53664;&#51656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4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9;&#50629;&#49892;\&#46020;&#49884;&#53664;&#47785;&#48512;\3_&#51228;&#51452;&#45432;&#54805;&#51648;&#44396;&#45824;&#51648;&#51312;&#49457;&#44277;&#49324;\&#49345;&#49688;&#44396;&#54028;&#51068;-&#45824;16&#54252;&#54632;\&#49688;&#47049;\&#49345;&#49688;(&#53664;&#44277;).xls" TargetMode="External"/></Relationships>
</file>

<file path=xl/externalLinks/_rels/externalLink4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4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2280;&#44256;&#51088;&#47308;\&#44592;&#48376;&#49688;&#47049;\&#52769;&#44396;&#44277;.XLS" TargetMode="External"/></Relationships>
</file>

<file path=xl/externalLinks/_rels/externalLink4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KBS\&#51076;&#50984;&#52492;.XLS" TargetMode="External"/></Relationships>
</file>

<file path=xl/externalLinks/_rels/externalLink4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4\&#51452;&#44144;&#54872;&#44221;&#44060;&#49440;\WINDOWS\TEMP\_hztmp_\&#49688;&#47049;\&#46972;&#47704;&#44368;&#54252;&#51109;.xls" TargetMode="External"/></Relationships>
</file>

<file path=xl/externalLinks/_rels/externalLink4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4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4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4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4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y%20Documentsm\99\99&#49444;&#44228;\&#45800;&#50577;&#50669;&#50808;6&#44060;&#49548;\&#51204;&#47141;&#49444;&#44228;.XLS" TargetMode="External"/></Relationships>
</file>

<file path=xl/externalLinks/_rels/externalLink4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0689;&#54644;&#54616;&#49688;&#51333;&#47568;&#52376;&#47532;&#49884;&#49444;\3.&#52264;&#51665;&#44288;&#47196;&#49688;&#47049;&#49328;&#52636;\&#45824;&#51652;%20LINE\&#45824;&#51652;-1line\&#45824;&#51652;-1&#45800;&#50948;&#49688;&#47049;.xls" TargetMode="External"/></Relationships>
</file>

<file path=xl/externalLinks/_rels/externalLink4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My%20Documents\&#49692;&#52380;\&#47588;&#44257;8&#53685;\&#48176;&#49688;&#44288;&#44277;.XLS" TargetMode="External"/></Relationships>
</file>

<file path=xl/externalLinks/_rels/externalLink4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com\&#49569;&#44305;&#44148;&#49444;\&#46020;&#47196;&#48512;%20&#44284;&#50629;\&#51473;&#47928;~&#54924;&#49688;\&#49688;&#47049;\&#48176;&#49688;&#44277;\&#51333;&#54633;\&#52769;&#44396;&#44277;.xls" TargetMode="External"/></Relationships>
</file>

<file path=xl/externalLinks/_rels/externalLink4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4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4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WINDOWS\&#48148;&#53461;%20&#54868;&#47732;\&#47924;&#50504;-&#47564;&#52285;2\&#44032;&#49328;-&#54924;&#47329;&#44036;&#51088;&#47308;\&#45812;&#50577;\&#48176;&#49688;&#44277;(&#44032;-&#54924;).XLS" TargetMode="External"/></Relationships>
</file>

<file path=xl/externalLinks/_rels/externalLink4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592;&#51204;&#49324;&#50629;&#52376;\&#51204;&#44592;&#48512;&#51088;&#47308;\&#49444;&#44228;\2004&#49444;&#44228;\&#51648;&#49324;&#49324;&#50725;\&#54861;&#48372;&#49324;&#50629;&#49548;\&#45236;&#50669;&#49436;\CHO\&#49892;&#49884;&#49444;&#44228;&#51088;&#47308;\&#51652;&#50504;&#45453;&#44277;(&#49892;&#49884;-0006)\&#45800;&#44032;&#48372;&#50756;\&#51076;&#50984;&#52492;.XLS" TargetMode="External"/></Relationships>
</file>

<file path=xl/externalLinks/_rels/externalLink4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4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4632;&#54217;&#44400;\&#54632;&#54217;&#54616;&#49688;&#44288;&#44144;\&#44400;&#48124;&#54924;&#44288;-&#51089;&#44257;&#51228;(&#45817;&#52488;&#51204;&#52404;)\&#51088;&#47308;&#47784;&#51020;\EXCEL\&#46020;&#47196;&#48372;&#44256;&#49436;\&#44305;&#50689;-&#50725;&#44257;&#44036;&#48372;&#44256;&#49436;.XLS" TargetMode="External"/></Relationships>
</file>

<file path=xl/externalLinks/_rels/externalLink4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My%20Documents\2002&#49444;&#44228;\&#48320;&#44221;\&#51109;&#49688;&#48320;&#44221;\&#47749;&#45909;&#51648;&#44396;&#48320;&#44221;&#45236;&#50669;.XLS" TargetMode="External"/></Relationships>
</file>

<file path=xl/externalLinks/_rels/externalLink4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&#44256;&#47928;&#49436;\&#48372;&#44288;&#50857;\&#50715;&#47928;&#49436;\&#50756;&#46020;\&#49444;&#44228;&#48320;&#44221;\&#49888;&#51648;&#45236;&#50669;2.XLS" TargetMode="External"/></Relationships>
</file>

<file path=xl/externalLinks/_rels/externalLink4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&#47196;&#52972;%20&#46356;&#49828;&#53356;%20(D)\&#49892;&#49884;&#49444;&#44228;(project)\&#50668;&#49688;(&#44552;&#49457;&#47532;)\&#52280;&#44256;&#51088;&#47308;\&#50504;&#49688;&#51648;&#44396;\&#50900;&#54217;\60ton(&#50696;&#49328;&#48320;&#44221;).XLS" TargetMode="External"/></Relationships>
</file>

<file path=xl/externalLinks/_rels/externalLink4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9888;\2004&#45380;\&#52572;&#47749;&#51473;&#51089;&#50629;&#49892;\Smmiar(2003)\3000\&#45224;&#54644;&#51109;&#54252;&#51648;&#44396;60&#53668;\&#49688;&#47049;\&#48176;&#49688;&#44288;&#47196;\&#53664;&#44277;(1&#44277;&#44396;).xls" TargetMode="External"/></Relationships>
</file>

<file path=xl/externalLinks/_rels/externalLink4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88;&#51116;&#47308;.XLS" TargetMode="External"/></Relationships>
</file>

<file path=xl/externalLinks/_rels/externalLink4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DATABANK\NAEKYNG\&#54217;&#53469;-&#51020;&#49457;&#44036;\spl\010321\&#51453;&#54788;1&#44368;-&#44368;&#44033;.xls" TargetMode="External"/></Relationships>
</file>

<file path=xl/externalLinks/_rels/externalLink4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\My%20Documents\Documents%20and%20Settings\020924\My%20Documents\2003&#49444;&#44228;\&#49692;&#52380;\&#45236;&#50669;\30&#53668;&#45236;&#50669;.XLS" TargetMode="External"/></Relationships>
</file>

<file path=xl/externalLinks/_rels/externalLink4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4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0416;&#44592;\&#44537;&#50501;\&#50685;&#44592;\&#50864;&#49688;&#49688;&#47049;.XLS" TargetMode="External"/></Relationships>
</file>

<file path=xl/externalLinks/_rels/externalLink4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0668;&#52380;&#45453;&#51312;\&#50672;&#54868;&#44060;&#48372;\'99&#50672;&#54868;&#48372;&#50756;&#51312;&#49436;01.xls" TargetMode="External"/></Relationships>
</file>

<file path=xl/externalLinks/_rels/externalLink4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221;&#50500;\&#49436;&#52380;&#44400;&#54616;&#49688;&#44288;\2003-project\&#54633;&#45909;&#52264;&#51665;&#44288;&#44144;&#51648;&#49440;&#44277;&#49324;\xls\B2\B25&#48512;&#45824;&#44277;.xls" TargetMode="External"/></Relationships>
</file>

<file path=xl/externalLinks/_rels/externalLink4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-FILES\My%20Documents\&#44305;&#50577;\&#50725;&#44257;&#44553;&#49688;&#44396;&#50669;\&#44305;&#50689;&#48320;&#49892;&#53664;&#44277;.xls" TargetMode="External"/></Relationships>
</file>

<file path=xl/externalLinks/_rels/externalLink4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BAEKPO\DAN1.XLS" TargetMode="External"/></Relationships>
</file>

<file path=xl/externalLinks/_rels/externalLink4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4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HWA03.XLS" TargetMode="External"/></Relationships>
</file>

<file path=xl/externalLinks/_rels/externalLink4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space\&#44305;&#50577;&#44400;\&#50900;&#44600;-&#48708;&#54217;\&#52769;&#44396;2.XLS" TargetMode="External"/></Relationships>
</file>

<file path=xl/externalLinks/_rels/externalLink4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5824;&#50808;&#54028;&#51068;\&#51060;&#49849;&#51652;\&#48512;&#45824;&#44277;.XLS" TargetMode="External"/></Relationships>
</file>

<file path=xl/externalLinks/_rels/externalLink4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28;&#52285;&#50672;\&#53664;&#47785;\My%20Documents\&#50641;&#49472;DATA\&#54788;&#45824;&#50644;\&#47560;&#49328;\&#51665;&#44228;&#54364;.XLS" TargetMode="External"/></Relationships>
</file>

<file path=xl/externalLinks/_rels/externalLink4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9&#48372;&#50756;.xls" TargetMode="External"/></Relationships>
</file>

<file path=xl/externalLinks/_rels/externalLink4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70725\usb-20070726\Project\&#49436;&#44480;&#54252;&#54616;&#49688;&#44288;&#44144;&#51221;&#48708;\&#44228;&#50557;&#44288;&#47144;\&#44256;&#46020;&#52376;&#47532;%20&#44288;&#47144;\&#49444;&#44228;&#50696;&#49328;&#49436;(&#46041;&#48512;&#44256;&#46020;&#52376;&#47532;).xls" TargetMode="External"/></Relationships>
</file>

<file path=xl/externalLinks/_rels/externalLink4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4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4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y%20Documents(2)\&#44608;&#54644;&#45453;&#51648;\&#44204;&#51201;e\&#49688;&#48176;&#51204;&#50696;&#49328;&#49436;(E).xls" TargetMode="External"/></Relationships>
</file>

<file path=xl/externalLinks/_rels/externalLink4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4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236;&#44396;\&#44204;&#51201;e\&#49688;&#48176;&#51204;&#50696;&#49328;&#49436;(E).xls" TargetMode="External"/></Relationships>
</file>

<file path=xl/externalLinks/_rels/externalLink4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8pro\BOX\&#48512;&#49328;&#51204;&#47141;&#44396;\GUJO-SU\2LANE\SU.xls" TargetMode="External"/></Relationships>
</file>

<file path=xl/externalLinks/_rels/externalLink4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3468;\C\My%20Documents\&#51204;&#45224;&#54616;&#52380;\&#54413;&#50689;&#51221;&#52380;\&#53664;&#44277;&#50976;&#46041;&#54364;.xls" TargetMode="External"/></Relationships>
</file>

<file path=xl/externalLinks/_rels/externalLink4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277;.XLS" TargetMode="External"/></Relationships>
</file>

<file path=xl/externalLinks/_rels/externalLink4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aaa\&#44053;&#51652;&#44400;\&#50672;&#49328;~&#54889;&#47561;&#49688;&#47049;\&#49688;&#47049;&#51665;&#44228;1.xls" TargetMode="External"/></Relationships>
</file>

<file path=xl/externalLinks/_rels/externalLink5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2&#52380;&#45380;&#48156;&#51452;&#44277;&#49324;\&#46041;&#51064;&#52380;&#50669;\&#47588;&#44257;&#50669;&#49324;.XLS" TargetMode="External"/></Relationships>
</file>

<file path=xl/externalLinks/_rels/externalLink5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70725\usb-20070726\&#45208;&#51032;&#48169;\&#51452;&#44256;&#48155;&#44592;\&#44277;&#50976;\&#54620;&#50857;&#55148;\&#51089;&#50629;&#54028;&#51068;\excel\&#54616;&#49688;&#44288;&#44144;\&#44256;&#50577;&#54616;&#49688;&#44288;&#44144;\&#49444;&#44228;&#45236;&#50669;&#49436;\2&#52264;\&#51068;&#49328;&#45236;&#50669;(&#44288;&#44144;&#49892;&#49884;).xls" TargetMode="External"/></Relationships>
</file>

<file path=xl/externalLinks/_rels/externalLink5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DTABANK\DATA\DOWHA\STRUCTUR\REVISED\IGI-SU.XLS" TargetMode="External"/></Relationships>
</file>

<file path=xl/externalLinks/_rels/externalLink5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60;&#51221;&#52384;\&#50689;&#54644;&#54616;&#49688;&#51333;&#47568;&#52376;&#47532;&#49884;&#49444;\3.&#52264;&#51665;&#44288;&#47196;&#49688;&#47049;&#49328;&#52636;\&#45824;&#51652;%20LINE\&#45824;&#51652;-1line\&#45824;&#51652;-1&#45800;&#50948;&#49688;&#47049;.xls" TargetMode="External"/></Relationships>
</file>

<file path=xl/externalLinks/_rels/externalLink5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~1\CZ30\LOCALS~1\Temp\&#50976;&#51333;&#52380;\&#50864;&#46020;&#47732;&#52380;&#51652;&#47532;\&#51109;&#51204;&#44368;&#50724;&#49688;&#52376;&#47532;&#49884;&#49444;&#44277;&#49324;\&#51109;&#51204;&#44368;&#51204;&#44592;.xls" TargetMode="External"/></Relationships>
</file>

<file path=xl/externalLinks/_rels/externalLink5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51333;&#52380;\&#50864;&#46020;&#47732;&#52380;&#51652;&#47532;\&#51109;&#51204;&#44368;&#50724;&#49688;&#52376;&#47532;&#49884;&#49444;&#44277;&#49324;\&#51109;&#51204;&#44368;&#51204;&#44592;.xls" TargetMode="External"/></Relationships>
</file>

<file path=xl/externalLinks/_rels/externalLink5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54200;&#51648;&#54632;\&#49352;%20&#54260;&#45908;\&#50504;&#46041;&#54840;&#44288;&#44305;&#51648;\&#44277;&#45800;.XLS" TargetMode="External"/></Relationships>
</file>

<file path=xl/externalLinks/_rels/externalLink5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5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jinju\local%20(c)\SHIN345\&#54945;&#48169;&#54693;.xls" TargetMode="External"/></Relationships>
</file>

<file path=xl/externalLinks/_rels/externalLink5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510.xml.rels><?xml version="1.0" encoding="UTF-8" standalone="yes"?>
<Relationships xmlns="http://schemas.openxmlformats.org/package/2006/relationships"><Relationship Id="rId1" Type="http://schemas.microsoft.com/office/2006/relationships/xlExternalLinkPath/xlStartup" Target="&#44221;&#49328;&#44288;&#44144;&#51221;&#48708;/&#54616;&#49688;/&#44221;&#49328;&#51221;&#48708;/&#44592;&#48376;&#44228;&#54925;/&#48372;&#44256;&#49436;/&#44160;&#49688;&#54980;/&#44277;&#49324;&#48708;&#49328;&#52636;&#44540;&#44144;.xls" TargetMode="External"/></Relationships>
</file>

<file path=xl/externalLinks/_rels/externalLink5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c\&#54980;&#45768;(&#51221;&#47532;&#50668;&#48512;)\&#49437;&#52492;&#52492;(&#45817;&#52488;).xls" TargetMode="External"/></Relationships>
</file>

<file path=xl/externalLinks/_rels/externalLink5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509;&#44292;&#45236;&#45377;&#49436;.xls" TargetMode="External"/></Relationships>
</file>

<file path=xl/externalLinks/_rels/externalLink5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WINDOWS\&#48148;&#53461;%20&#54868;&#47732;\&#50669;&#49324;&#49328;&#52636;\&#47588;&#44257;&#50669;&#49324;.XLS" TargetMode="External"/></Relationships>
</file>

<file path=xl/externalLinks/_rels/externalLink5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CAD\WORK\RAIL\JANGHANG\EXCEL\&#47588;&#44257;&#50669;&#49324;.XLS" TargetMode="External"/></Relationships>
</file>

<file path=xl/externalLinks/_rels/externalLink5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9849;&#48176;\&#50641;&#49472;-&#45936;&#51060;&#53440;\WINDOWS\TEMP\WINDOWS\TEMP\&#45236;&#50669;&#49436;(&#51649;&#50689;&#48708;).xls" TargetMode="External"/></Relationships>
</file>

<file path=xl/externalLinks/_rels/externalLink5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724;&#49457;\&#44144;&#51228;&#49884;&#49345;&#51669;&#53457;\project\&#44592;&#49688;&#54665;\&#48512;&#44257;&#44277;&#50896;\3&#52264;&#49444;&#44228;\xls\&#54252;&#51109;&#47732;&#51201;.xls" TargetMode="External"/></Relationships>
</file>

<file path=xl/externalLinks/_rels/externalLink5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&#50976;&#47049;&#51312;&#49324;&#51312;&#49436;.xls" TargetMode="External"/></Relationships>
</file>

<file path=xl/externalLinks/_rels/externalLink5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1.xls" TargetMode="External"/></Relationships>
</file>

<file path=xl/externalLinks/_rels/externalLink5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My%20Documents\&#45224;&#50896;&#48320;&#44221;\&#52572;&#51333;&#48376;\&#45224;&#50896;\&#48372;&#51208;&#47732;%20-%20&#51652;&#47785;\&#45236;&#50669;\&#48372;&#51208;&#48320;&#44221;&#45236;&#50669;.XLS" TargetMode="External"/></Relationships>
</file>

<file path=xl/externalLinks/_rels/externalLink5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5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&#49884;&#54868;&#51088;&#47308;\&#51077;&#52636;&#44552;&#54364;.XLS" TargetMode="External"/></Relationships>
</file>

<file path=xl/externalLinks/_rels/externalLink5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5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9688;&#47049;&#51025;&#50857;.xls" TargetMode="External"/></Relationships>
</file>

<file path=xl/externalLinks/_rels/externalLink5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5148;\C\My%20Documents\3&#50900;&#51221;&#49328;\3&#50900;&#51221;&#49328;1\3&#50900;&#51221;&#49328;&#54869;&#51221;\0209&#51221;&#49328;\&#51221;&#51333;&#55148;\&#50696;&#49345;&#49892;&#54665;1\&#51221;&#51333;&#55148;%20&#47928;&#49436;\&#51020;&#49457;-&#49373;&#44537;\&#23565;&#20839;\&#44608;&#50857;&#44592;\&#50641;&#49472;\GUMI4B2\&#51228;&#51452;&#50672;&#46041;.XLS" TargetMode="External"/></Relationships>
</file>

<file path=xl/externalLinks/_rels/externalLink5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5148;\C\My%20Documents\3&#50900;&#51221;&#49328;\3&#50900;&#51221;&#49328;1\3&#50900;&#51221;&#49328;&#54869;&#51221;\0209&#51221;&#49328;\&#51221;&#51333;&#55148;\&#50696;&#49345;&#49892;&#54665;1\&#51221;&#51333;&#55148;%20&#47928;&#49436;\&#51020;&#49457;-&#49373;&#44537;\&#23565;&#20839;\&#52628;&#54413;&#47161;.xls" TargetMode="External"/></Relationships>
</file>

<file path=xl/externalLinks/_rels/externalLink5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5148;\C\My%20Documents\3&#50900;&#51221;&#49328;\3&#50900;&#51221;&#49328;1\3&#50900;&#51221;&#49328;&#54869;&#51221;\0209&#51221;&#49328;\&#51221;&#51333;&#55148;\&#50696;&#49345;&#49892;&#54665;1\&#51221;&#51333;&#55148;%20&#47928;&#49436;\&#51020;&#49457;-&#49373;&#44537;\&#23565;&#20839;\&#44608;&#50857;&#44592;\&#50641;&#49472;\GUMI4B2\&#51077;&#52272;&#45236;&#50669;\&#52380;&#50504;-~1\&#52380;&#50504;F.XLS" TargetMode="External"/></Relationships>
</file>

<file path=xl/externalLinks/_rels/externalLink5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&#53468;&#47532;(&#49548;&#50504;)&#49688;&#54644;&#48373;&#44396;\&#45432;&#54868;(&#45337;&#46020;)\123\&#51201;&#50857;&#54840;&#54364;.XLS" TargetMode="External"/></Relationships>
</file>

<file path=xl/externalLinks/_rels/externalLink5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93;&#54788;.xls" TargetMode="External"/></Relationships>
</file>

<file path=xl/externalLinks/_rels/externalLink5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0900;&#47217;&#44032;&#50517;&#51109;&#49892;&#49884;&#49444;&#44228;&#48320;&#44221;\&#50900;&#47217;&#44032;&#50517;&#51109;&#49444;&#44228;&#48372;&#50756;\&#48156;&#51452;&#45236;&#50669;&#49436;(&#49892;&#49884;&#49444;&#44228;&#48372;&#50756;8-27).xls" TargetMode="External"/></Relationships>
</file>

<file path=xl/externalLinks/_rels/externalLink5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LIM\&#48512;&#52380;&#54616;&#49688;&#46020;\My%20Documents\&#44305;&#51452;\&#49688;&#47532;-&#50864;&#49688;\5,6%20-%20&#44221;&#50577;&#51648;&#52380;\&#50864;&#49688;-5,6.xls" TargetMode="External"/></Relationships>
</file>

<file path=xl/externalLinks/_rels/externalLink5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TEMP\&#50872;&#51652;&#45236;&#50669;-&#44592;&#44228;.XLS" TargetMode="External"/></Relationships>
</file>

<file path=xl/externalLinks/_rels/externalLink5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44608;&#49345;&#51068;\&#49444;&#44228;&#49436;\&#49688;&#48393;&#47560;&#51012;%20&#54616;&#49688;&#46020;\&#49345;&#49436;\&#44592;&#52488;&#51088;&#47308;\&#51068;&#50948;.&#45800;&#44032;.xls" TargetMode="External"/></Relationships>
</file>

<file path=xl/externalLinks/_rels/externalLink5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cho%20youngsoo\&#46020;&#47196;&#49688;&#47049;\&#50756;&#46020;&#49688;&#47049;\gokum\&#45453;&#49345;&#46020;&#45224;&#49688;1.XLS" TargetMode="External"/></Relationships>
</file>

<file path=xl/externalLinks/_rels/externalLink5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5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&#51060;&#53468;&#47532;\4&#50900;23&#51068;\&#50668;&#49688;&#49884;\&#45909;&#44060;&#52380;%20&#49688;&#47049;(&#52509;&#44292;)\&#48177;&#44540;&#49440;\123\&#51201;&#50857;&#54840;&#54364;.XLS" TargetMode="External"/></Relationships>
</file>

<file path=xl/externalLinks/_rels/externalLink5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45909;&#44060;&#52380;%20&#49688;&#47049;\&#44288;&#47196;&#44277;.xls" TargetMode="External"/></Relationships>
</file>

<file path=xl/externalLinks/_rels/externalLink5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project-dwg\&#44053;&#47497;&#44397;&#46020;&#50976;&#51648;\&#49444;&#44228;&#45236;&#50669;&#49436;(&#44053;&#47497;)\&#44053;&#47497;&#49884;&#44053;&#46041;&#47732;&#49328;&#49457;&#50864;&#47532;(&#54224;&#44592;&#47932;&#52376;&#47532;&#51109;&#50526;)&#50808;3&#44060;&#49548;&#49688;&#54644;&#48373;&#44396;&#45236;&#50669;&#49436;.xls" TargetMode="External"/></Relationships>
</file>

<file path=xl/externalLinks/_rels/externalLink5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51652;&#54665;&#54532;&#47196;&#51229;&#53944;\&#44256;&#50577;&#44288;&#44305;&#49892;&#49884;&#49444;&#44228;\&#49892;&#49884;&#49444;&#44228;&#44228;&#50557;&#44288;&#47144;\2004&#45380;&#50857;&#50669;&#44228;&#50557;\Work\&#49324;&#50629;\&#50857;&#50669;&#48156;&#51452;\SA\00&#44288;&#44305;&#51648;(&#44368;&#53685;&#50689;&#54693;).xls" TargetMode="External"/></Relationships>
</file>

<file path=xl/externalLinks/_rels/externalLink5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elework\&#51204;&#44592;&#45800;&#44032;\&#51204;&#44592;&#51088;&#51116;.xls" TargetMode="External"/></Relationships>
</file>

<file path=xl/externalLinks/_rels/externalLink5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541.xml.rels><?xml version="1.0" encoding="UTF-8" standalone="yes"?>
<Relationships xmlns="http://schemas.openxmlformats.org/package/2006/relationships"><Relationship Id="rId1" Type="http://schemas.openxmlformats.org/officeDocument/2006/relationships/externalLinkPath" Target="kang(&#46020;&#49884;&#44228;&#54925;&#44284;)/!!!&#49324;&#50629;!!!/&#48512;&#47548;&#47004;&#46300;~1100&#46020;&#47196;/&#49892;&#49884;&#49444;&#44228;%20&#50857;&#50669;/&#49569;&#50864;&#52384;/2.%20&#44277;&#49324;&#44288;&#47144;/&#50672;&#46020;&#47196;/&#49892;&#49884;&#49444;&#44228;/http:%01@user.fileserver.co.kr/WINDOWS/TEMP/&#53664;&#47785;.XLS" TargetMode="External"/></Relationships>
</file>

<file path=xl/externalLinks/_rels/externalLink542.xml.rels><?xml version="1.0" encoding="UTF-8" standalone="yes"?>
<Relationships xmlns="http://schemas.openxmlformats.org/package/2006/relationships"><Relationship Id="rId1" Type="http://schemas.openxmlformats.org/officeDocument/2006/relationships/externalLinkPath" Target="kang(&#46020;&#49884;&#44228;&#54925;&#44284;)/!!!&#49324;&#50629;!!!/&#48512;&#47548;&#47004;&#46300;~1100&#46020;&#47196;/&#49892;&#49884;&#49444;&#44228;%20&#50857;&#50669;/&#49569;&#50864;&#52384;/2.%20&#44277;&#49324;&#44288;&#47144;/&#50672;&#46020;&#47196;/&#49892;&#49884;&#49444;&#44228;/http:%01@user.fileserver.co.kr/My%20Documents/&#51077;&#52272;99/&#51109;&#49457;&#47928;&#54868;/&#53664;&#47785;.XLS" TargetMode="External"/></Relationships>
</file>

<file path=xl/externalLinks/_rels/externalLink5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0857;\2007\&#52572;&#52384;\&#49444;&#44228;&#51088;&#47308;\&#53364;&#47200;&#48288;&#51060;&#49828;2000(1).xls" TargetMode="External"/></Relationships>
</file>

<file path=xl/externalLinks/_rels/externalLink5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5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5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54217;&#51648;&#44396;.xls" TargetMode="External"/></Relationships>
</file>

<file path=xl/externalLinks/_rels/externalLink5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NDAL\EXCEL\RAHMEN\RAHMEN.XLS" TargetMode="External"/></Relationships>
</file>

<file path=xl/externalLinks/_rels/externalLink5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50556;&#44396;&#44208;&#49849;&#54364;%20&#49888;&#52397;.xls" TargetMode="External"/></Relationships>
</file>

<file path=xl/externalLinks/_rels/externalLink5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50556;&#44396;&#44208;&#49849;&#54364;%20&#49888;&#52397;.xls" TargetMode="External"/></Relationships>
</file>

<file path=xl/externalLinks/_rels/externalLink5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577;&#48148;&#51060;&#50724;&#53580;&#53356;\D\WORK\&#51068;&#48152;%20&#47928;&#49436;\&#49324;&#54980;&#44288;&#47532;&#48708;(&#49892;&#54665;).xls" TargetMode="External"/></Relationships>
</file>

<file path=xl/externalLinks/_rels/externalLink5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&#48276;\&#51060;&#54617;&#48276;\WINDOWS.000\TEMP\consol.xls" TargetMode="External"/></Relationships>
</file>

<file path=xl/externalLinks/_rels/externalLink5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My%20Documents\&#44368;&#47049;\&#45824;&#50896;&#49324;\&#44368;&#44033;&#44396;&#51312;3&#51452;.xls" TargetMode="External"/></Relationships>
</file>

<file path=xl/externalLinks/_rels/externalLink5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ICE.XLS" TargetMode="External"/></Relationships>
</file>

<file path=xl/externalLinks/_rels/externalLink5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nts%20and%20Settings\1\&#48148;&#53461;%20&#54868;&#47732;\WINDOWS\&#48148;&#53461;%20&#54868;&#47732;\&#44608;&#51652;&#49688;\&#49444;&#44228;\&#49444;&#44228;&#50641;&#49472;\&#53664;&#44277;,&#48373;&#44396;&#44277;,&#48512;&#45824;&#44277;%20&#45800;&#44032;.xls" TargetMode="External"/></Relationships>
</file>

<file path=xl/externalLinks/_rels/externalLink5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5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&#54868;&#49457;\&#50556;&#49373;&#49688;&#47785;\&#45236;&#50669;\&#51088;&#51089;&#45208;&#47924;.XLS" TargetMode="External"/></Relationships>
</file>

<file path=xl/externalLinks/_rels/externalLink5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n\My%20Documents\&#44608;&#51228;\&#44608;&#51228;&#54633;&#48376;\&#44608;&#51228;&#51221;~1.XLS" TargetMode="External"/></Relationships>
</file>

<file path=xl/externalLinks/_rels/externalLink5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0689;\MY%20DOCUMENTS\&#51020;&#49457;&#47928;&#49436;\&#51473;&#54872;&#47928;&#49436;\&#48376;&#49324;&#48372;&#44256;\&#49548;&#51109;&#45800;&#54924;&#51032;\2000&#45380;&#48320;&#44221;&#44228;&#54925;\&#51221;&#51333;&#55148;\&#50696;&#49345;&#49892;&#54665;1\&#51221;&#51333;&#55148;%20&#47928;&#49436;\&#51020;&#49457;-&#49373;&#44537;\&#23565;&#20839;\&#51077;&#52272;&#50504;.xls" TargetMode="External"/></Relationships>
</file>

<file path=xl/externalLinks/_rels/externalLink5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aaa\&#51204;&#46972;&#45224;&#46020;\&#44284;&#50669;\&#48177;&#44540;&#49440;\123\&#51201;&#50857;&#54840;&#54364;.XLS" TargetMode="External"/></Relationships>
</file>

<file path=xl/externalLinks/_rels/externalLink5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3468;\D\&#49688;&#47049;&#49328;&#52636;&#49436;\&#44368;&#47049;&#48143;&#51217;&#49549;&#46020;&#47196;\&#51217;&#49549;1&#44396;&#44036;\&#51217;&#49549;&#49688;1-1.XLS" TargetMode="External"/></Relationships>
</file>

<file path=xl/externalLinks/_rels/externalLink5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My%20Documents\&#54868;&#49328;&#44368;\&#54868;&#49328;&#44368;&#49688;&#47049;\&#47928;&#54217;&#44368;&#54252;&#51109;&#44277;.xls" TargetMode="External"/></Relationships>
</file>

<file path=xl/externalLinks/_rels/externalLink5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LinetekSystem\Tomato2000\dwg-2000\&#44221;%20&#46041;%20ENG\&#44053;%20&#44221;\&#49688;&#47049;&#49328;&#52636;&#49436;\1&#52264;\&#49328;&#52636;&#44540;&#44144;.xls" TargetMode="External"/></Relationships>
</file>

<file path=xl/externalLinks/_rels/externalLink5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4252;&#48176;&#49688;&#47928;.xls" TargetMode="External"/></Relationships>
</file>

<file path=xl/externalLinks/_rels/externalLink5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4805;&#51652;\MY%20DOCUMENTS\&#45824;&#50808;&#54028;&#51068;\&#48512;&#45824;&#44277;.XLS" TargetMode="External"/></Relationships>
</file>

<file path=xl/externalLinks/_rels/externalLink5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3444;&#44552;&#45824;&#44368;\&#44368;&#44033;1\&#54616;&#51473;&#51312;&#54633;.xls" TargetMode="External"/></Relationships>
</file>

<file path=xl/externalLinks/_rels/externalLink5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CS\SONOAO5\&#51076;&#50984;&#52492;.XLS" TargetMode="External"/></Relationships>
</file>

<file path=xl/externalLinks/_rels/externalLink5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592;&#51204;&#49324;&#50629;&#52376;\&#51204;&#44592;&#48512;&#51088;&#47308;\&#49444;&#44228;\2004&#49444;&#44228;\&#51648;&#49324;&#49324;&#50725;\&#54861;&#48372;&#49324;&#50629;&#49548;\&#45236;&#50669;&#49436;\KCS\SONOAO5\&#51076;&#50984;&#52492;.XLS" TargetMode="External"/></Relationships>
</file>

<file path=xl/externalLinks/_rels/externalLink5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9911&#50896;&#45817;&#44060;&#48372;&#49688;.xls" TargetMode="External"/></Relationships>
</file>

<file path=xl/externalLinks/_rels/externalLink5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5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1652;&#46020;&#44400;\&#44400;&#45236;&#51648;&#44396;%20&#45453;&#50612;&#52492;%20&#49373;&#54876;&#50857;&#49688;&#44060;&#48156;\&#44048;&#47532;&#45236;&#50669;%20&#52488;&#50504;(08.10.10)\2&#45236;&#50669;_&#44284;&#50629;&#51648;&#49884;&#49436;\2001\&#51064;&#51228;&#44400;\&#49548;&#54616;&#52380;JH.xls" TargetMode="External"/></Relationships>
</file>

<file path=xl/externalLinks/_rels/externalLink5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&#49444;&#44228;&#45236;&#50669;&#49436;(&#48320;&#44221;1).xls" TargetMode="External"/></Relationships>
</file>

<file path=xl/externalLinks/_rels/externalLink5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885;\&#50976;&#50857;&#49885;\&#49444;&#44228;&#48320;&#44221;\36&#54840;%20&#44368;&#50900;-&#45824;&#52824;&#45927;&#50444;&#50864;&#44592;.xls" TargetMode="External"/></Relationships>
</file>

<file path=xl/externalLinks/_rels/externalLink5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hol2000\DOWN\&#51221;&#51088;&#51648;&#44396;\&#45236;&#50669;&#49436;\&#51221;&#51088;&#51648;&#44396;\&#45236;&#50669;(~2.XLS" TargetMode="External"/></Relationships>
</file>

<file path=xl/externalLinks/_rels/externalLink5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5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7\d\&#44608;&#51116;&#44305;\&#50641;&#49472;&#51221;&#48372;\&#50577;&#51221;&#50668;&#44256;\&#49688;&#47049;&#49328;&#52636;&#49436;.xls" TargetMode="External"/></Relationships>
</file>

<file path=xl/externalLinks/_rels/externalLink5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7\d\&#44608;&#51116;&#44305;\&#50641;&#49472;&#51221;&#48372;\&#49688;&#47049;&#49328;&#52636;.xls" TargetMode="External"/></Relationships>
</file>

<file path=xl/externalLinks/_rels/externalLink5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AC\KJ-SUB\&#49444;&#44228;&#49436;\&#44228;&#49328;&#49436;\KJ-LT-LD.XLS" TargetMode="External"/></Relationships>
</file>

<file path=xl/externalLinks/_rels/externalLink5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nts%20and%20Settings\&#49884;&#52397;\My%20Documents\&#45348;&#51060;&#53944;&#50728;%20&#48155;&#51008;%20&#54028;&#51068;\&#53664;&#44277;(&#50689;&#46041;-&#52628;&#54413;&#47161;)9580.xls" TargetMode="External"/></Relationships>
</file>

<file path=xl/externalLinks/_rels/externalLink5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project\2004\&#49444;&#44228;\&#44592;&#49328;1&#53685;%20&#49688;&#47196;%20&#44060;&#47049;&#44277;&#49324;\&#44592;&#49328;1&#53685;%20&#49688;&#47196;%20&#51221;&#48708;&#44277;&#49324;(&#52572;&#51333;).xls" TargetMode="External"/></Relationships>
</file>

<file path=xl/externalLinks/_rels/externalLink5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5824;&#50808;&#54028;&#51068;\&#49888;&#54413;(&#51221;&#49849;&#51649;).xls" TargetMode="External"/></Relationships>
</file>

<file path=xl/externalLinks/_rels/externalLink5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976;&#52384;\&#51204;&#52404;&#44277;&#50976;\My%20Documents\&#44608;&#49345;&#54840;\&#54532;&#47196;&#51229;&#53944;\&#51652;&#54665;&#51473;&#51064;%20&#44163;\&#45824;&#44396;&#45804;&#49436;&#52380;\excel\PROJECT\&#51109;&#45796;&#47532;&#52380;\PROJECT\&#51473;&#50521;&#54616;&#49688;&#52376;&#47532;&#51109;\&#51648;&#48152;&#48372;&#44053;&#44277;(&#51473;&#50521;).xls" TargetMode="External"/></Relationships>
</file>

<file path=xl/externalLinks/_rels/externalLink5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BIEN140.XLS" TargetMode="External"/></Relationships>
</file>

<file path=xl/externalLinks/_rels/externalLink5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2001\&#49464;&#48120;&#49892;&#46300;&#54788;&#51109;\My%20Documents\&#44608;&#49345;&#54840;\&#54532;&#47196;&#51229;&#53944;\&#51652;&#54665;&#51473;&#51064;%20&#44163;\&#52649;&#45224;&#51473;&#48512;&#44428;&#44305;&#50669;&#49345;&#49688;&#46020;SEMI\&#44221;&#51452;&#44048;&#54252;&#54616;&#49688;&#52376;&#47532;&#51109;\&#45824;&#44396;&#45804;&#49436;&#52380;\excel\PROJECT\&#51109;&#45796;&#47532;&#52380;\PROJECT\&#51473;&#50521;&#54616;&#49688;&#52376;&#47532;&#51109;\&#51648;&#48152;&#48372;&#44053;&#44277;(&#51473;&#50521;).xls" TargetMode="External"/></Relationships>
</file>

<file path=xl/externalLinks/_rels/externalLink5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&#44221;&#48512;&#52509;&#44292;.XLS" TargetMode="External"/></Relationships>
</file>

<file path=xl/externalLinks/_rels/externalLink5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364;\&#45817;&#51652;%20&#54633;&#45909;&#54616;\My%20Documents\&#45817;&#51652;%20&#54633;&#45909;&#54616;&#49688;\1&#54924;&#49444;&#44228;&#48320;&#44221;&#44228;&#50557;\&#52628;&#44032;&#45432;&#49440;&#49688;&#47049;&#48320;&#44221;&#49328;&#52636;&#49436;\A-2\A26&#48512;&#45824;&#44277;.xls" TargetMode="External"/></Relationships>
</file>

<file path=xl/externalLinks/_rels/externalLink5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PROJECT-DWG\&#51221;&#49440;&#44397;&#46020;\&#51109;&#51204;&#51648;&#44396;\&#49688;&#47049;\&#52509;&#44292;&#49688;&#47049;&#51665;&#44228;.XLS" TargetMode="External"/></Relationships>
</file>

<file path=xl/externalLinks/_rels/externalLink5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nts%20and%20Settings\Owner\&#48148;&#53461;%20&#54868;&#47732;\&#51116;&#47217;\2%20&#44048;&#47532;&#50857;&#50669;&#44288;&#47532;\1%20&#44048;&#47532;08\1%20&#44048;&#47532;&#50696;&#49328;(08&#45380;)\08%20&#44048;&#47532;&#50696;&#49328;\&#49464;&#48512;&#45236;&#50669;%20&#44160;&#53664;\&#45208;&#51452;-&#46041;&#44053;&#44048;&#47532;&#48156;&#51452;&#49444;&#44228;&#49436;.xls" TargetMode="External"/></Relationships>
</file>

<file path=xl/externalLinks/_rels/externalLink5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xcel\My%20Documents\ESC\99-0531.xls" TargetMode="External"/></Relationships>
</file>

<file path=xl/externalLinks/_rels/externalLink5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5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NOH2\&#51453;&#47548;\WINDOWS\TEMP\_hztmp_\&#44032;&#51256;&#44032;&#49800;\&#12615;&#12615;&#51648;&#44396;%20&#46020;&#49884;&#44060;&#48156;&#49324;&#50629;.xls" TargetMode="External"/></Relationships>
</file>

<file path=xl/externalLinks/_rels/externalLink5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&#45824;&#49569;&#48176;&#49688;&#51109;&#49688;&#47532;,&#44368;&#52404;&#45236;&#50669;&#49436;(2).xls" TargetMode="External"/></Relationships>
</file>

<file path=xl/externalLinks/_rels/externalLink5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70725\usb-20070726\&#45208;&#51032;&#48169;\&#51452;&#44256;&#48155;&#44592;\&#44277;&#50976;\&#54620;&#50857;&#55148;\&#51089;&#50629;&#54028;&#51068;\excel\&#54616;&#49688;&#44288;&#44144;\&#44256;&#50577;&#54616;&#49688;&#44288;&#44144;\&#49444;&#44228;&#45236;&#50669;&#49436;\2&#52264;\&#45236;&#50669;&#49436;\4&#52264;\&#49444;&#44228;&#45236;&#50669;&#49436;(&#52572;&#51333;).xls" TargetMode="External"/></Relationships>
</file>

<file path=xl/externalLinks/_rels/externalLink5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23\&#51201;&#50857;&#54840;&#54364;.XLS" TargetMode="External"/></Relationships>
</file>

<file path=xl/externalLinks/_rels/externalLink5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428;&#49457;\PJ\Documents%20and%20Settings\&#51221;&#44428;&#49457;1\&#48148;&#53461;%20&#54868;&#47732;\PJ\2&#49444;&#44228;\&#49436;&#50872;\&#9733;&#9733;&#9733;&#50977;&#44400;&#48376;&#48512;B100&#50808;\3&#52264;(&#49892;&#49884;&#49444;&#44228;)\&#9672;6&#54252;&#48337;753&#45796;&#47144;&#51109;&#45824;&#45824;(B100)\&#45236;&#50669;2&#52264;\&#49688;&#47049;&#49328;&#52636;\cost.xls" TargetMode="External"/></Relationships>
</file>

<file path=xl/externalLinks/_rels/externalLink5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65;\D\My%20Documents\99&#49332;&#54665;(&#54616;)\&#45236;&#49436;&#45257;&#51221;\&#54616;&#48152;&#44592;&#49892;&#54665;.xls" TargetMode="External"/></Relationships>
</file>

<file path=xl/externalLinks/_rels/externalLink5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4872;\D\&#51088;&#47308;\&#49688;&#47049;\&#44036;&#51648;.XLS" TargetMode="External"/></Relationships>
</file>

<file path=xl/externalLinks/_rels/externalLink5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5\c\&#44277;&#51452;&#49884;\2002&#48152;&#54252;&#47732;&#51221;&#51452;&#49373;&#54876;&#44428;&#44060;&#48156;&#49324;&#50629;\8.&#44397;&#44257;&#47532;&#51221;&#51452;&#44428;&#44397;&#49892;&#44368;&#44032;&#49444;&#44277;&#49324;\&#49444;&#44228;&#49436;\7,&#49888;&#45824;-&#49457;&#51228;%20&#50672;&#44208;&#46020;&#47196;&#51221;&#48708;&#44277;&#49324;.xls" TargetMode="External"/></Relationships>
</file>

<file path=xl/externalLinks/_rels/externalLink5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72;&#51652;&#45236;&#50669;-&#44592;&#44228;.XLS" TargetMode="External"/></Relationships>
</file>

<file path=xl/externalLinks/_rels/externalLink5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6041;&#50500;&#51217;&#49688;\&#49324;&#48376;%20-%20&#52509;&#44292;(&#52572;).XLS" TargetMode="External"/></Relationships>
</file>

<file path=xl/externalLinks/_rels/externalLink6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0641;&#49472;&#47928;&#49436;\2002&#45380;\&#48120;&#47000;ENG\&#48149;&#45804;&#44368;\&#53664;&#44277;.xls" TargetMode="External"/></Relationships>
</file>

<file path=xl/externalLinks/_rels/externalLink6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70725\usb-20070726\&#45208;&#51032;&#48169;\&#51452;&#44256;&#48155;&#44592;\&#49324;&#50629;\&#44396;&#47168;\&#44592;&#48376;&#44228;&#54925;&#48320;&#44221;&#48372;&#44256;&#49436;\&#44060;&#47029;&#44277;&#49324;&#48708;&#49328;&#51221;\&#44277;&#49324;&#48708;-&#53664;&#47448;&#48317;.xls" TargetMode="External"/></Relationships>
</file>

<file path=xl/externalLinks/_rels/externalLink6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8;&#47308;\&#50857;&#50669;&#49444;&#44228;\&#50857;&#50669;&#49444;&#44228;&#49436;\&#44592;&#51456;\&#52769;&#47049;\My%20Documents\&#48372;&#49457;&#44400;\&#44256;&#51221;&#45453;&#47196;(&#54924;&#51221;&#47532;)\99&#48372;&#50756;.xls" TargetMode="External"/></Relationships>
</file>

<file path=xl/externalLinks/_rels/externalLink6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984;\C\&#47785;&#54252;&#44288;&#47144;\0710&#47785;&#54252;&#52572;&#51333;\&#49688;&#47049;\4&#44396;&#50669;\5.4&#54252;&#51109;&#44277;\4&#44288;&#47196;&#44288;&#48512;&#49444;.xls" TargetMode="External"/></Relationships>
</file>

<file path=xl/externalLinks/_rels/externalLink6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4872;\D\&#51088;&#47308;\Pave.XLS" TargetMode="External"/></Relationships>
</file>

<file path=xl/externalLinks/_rels/externalLink6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8337;&#51456;\&#51648;&#48337;&#51456;(D)\&#50725;&#52380;&#44400;&#51060;&#50896;&#47732;\&#50517;&#49569;&#44288;&#47196;\PIPE.xls" TargetMode="External"/></Relationships>
</file>

<file path=xl/externalLinks/_rels/externalLink6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3.xls" TargetMode="External"/></Relationships>
</file>

<file path=xl/externalLinks/_rels/externalLink6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2\C\Office\&#48149;&#44592;&#49324;%20&#51089;&#50629;&#50857;\DATA\MR-BAB\&#50641;&#49472;DATA\3.&#48176;&#49688;&#44277;\&#48149;&#44592;&#49324;-&#48512;&#45824;&#44277;.xls" TargetMode="External"/></Relationships>
</file>

<file path=xl/externalLinks/_rels/externalLink6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54616;&#45720;\&#48148;&#53461;%20&#54868;&#47732;\&#47928;&#49436;(&#49884;&#44277;,&#49444;&#44228;)\&#49884;&#44277;,&#49444;&#44228;\2006&#45380;%20&#55141;&#49328;(&#49884;&#44277;)\&#49324;&#51060;&#54532;&#47084;&#49828;%20&#49464;&#52264;&#51109;\&#49324;&#51060;&#54532;&#47084;&#49828;&#44264;&#54532;&#51109;&#49464;&#52264;&#54224;&#49688;&#52376;&#47532;&#49884;&#49444;&#44277;&#49324;(2006-&#52572;&#51333;).xls" TargetMode="External"/></Relationships>
</file>

<file path=xl/externalLinks/_rels/externalLink6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5;&#55148;&#49345;\&#49440;&#52265;&#51109;\WINDOWS\&#48148;&#53461;%20&#54868;&#47732;\&#54788;&#44221;\&#54252;&#51109;&#44277;.xls" TargetMode="External"/></Relationships>
</file>

<file path=xl/externalLinks/_rels/externalLink6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9436;&#44305;~&#51200;&#51648;&#54788;&#51109;\&#49436;&#44305;&#45800;&#44032;\&#45800;&#44032;&#49328;&#52636;&#47785;&#47197;&#54364;.xls" TargetMode="External"/></Relationships>
</file>

<file path=xl/externalLinks/_rels/externalLink6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44053;&#51652;&#44400;\&#50672;&#49328;~&#54889;&#47561;&#49688;&#47049;\&#49688;&#47049;&#51665;&#44228;1.xls" TargetMode="External"/></Relationships>
</file>

<file path=xl/externalLinks/_rels/externalLink6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4284;&#50629;&#49688;&#54665;\&#49688;&#54644;&#48169;&#51648;&#45824;&#52293;\&#44228;&#50557;&#45236;&#50669;\&#50689;&#50900;&#51648;&#50669;%20&#54861;&#49688;&#54588;&#54644;&#48516;&#49437;(&#44228;&#50557;).xls" TargetMode="External"/></Relationships>
</file>

<file path=xl/externalLinks/_rels/externalLink6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&#47196;&#52972;%20&#46356;&#49828;&#53356;%20(d)\&#44608;&#50980;&#49688;\&#44608;&#50980;&#49688;(2004)\&#49884;&#44400;\&#51652;&#46020;&#44400;\&#51652;&#54665;&#51473;(11&#50900;4&#51068;&#51088;)\&#50724;&#49328;\&#45236;&#50669;\&#50724;&#49328;&#49688;&#47049;&#49328;&#52636;(&#54253;1M).XLS" TargetMode="External"/></Relationships>
</file>

<file path=xl/externalLinks/_rels/externalLink6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Documents%20and%20Settings\Administrator.SYYOO\&#48148;&#53461;%20&#54868;&#47732;\&#44277;&#49688;\&#49892;&#49884;&#44228;&#54925;&#49444;&#44228;(&#52572;&#51333;).xls" TargetMode="External"/></Relationships>
</file>

<file path=xl/externalLinks/_rels/externalLink6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&#49688;&#51656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6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&#49688;&#5165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6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MYDOCU~1\&#44256;&#47532;&#48143;&#44032;&#49569;\KJH\&#44060;&#44216;&#49548;~1\&#44060;&#44216;&#49548;~1\&#49345;&#44257;&#49548;&#54616;&#52380;.xls" TargetMode="External"/></Relationships>
</file>

<file path=xl/externalLinks/_rels/externalLink6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5141;&#54644;&#51021;&#54616;&#49688;&#44288;&#44144;&#51221;&#48708;\&#54620;&#44053;&#49688;&#44228;&#49892;&#49884;&#49444;&#44228;\&#50864;&#49440;&#49884;&#44277;&#44396;&#44036;\&#52572;&#51333;&#49688;&#47049;&#49328;&#52636;&#49436;\&#53664;&#51201;&#54364;(&#49688;&#51221;&#51204;).xls" TargetMode="External"/></Relationships>
</file>

<file path=xl/externalLinks/_rels/externalLink6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&#51089;&#50629;&#54868;&#51068;\&#44257;&#49457;&#49688;&#54644;&#48373;&#44396;\&#54840;&#44257;&#52380;\&#54840;&#44257;&#49688;&#47049;\juns1107\&#54788;&#51109;&#48324;&#49444;&#44228;\&#44592;&#48152;&#44277;&#49324;&#51312;&#49324;&#49444;&#44228;&#48512;.xls" TargetMode="External"/></Relationships>
</file>

<file path=xl/externalLinks/_rels/externalLink6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jinju\local%20(c)\&#51089;&#50629;&#48169;\&#51652;&#46020;&#44400;\&#51652;&#46020;%20&#47749;&#51648;\&#47749;&#51648;&#49440;&#52265;&#51109;(&#51652;&#46020;&#44400;)\&#49688;&#47049;\&#48176;&#49688;&#44277;(&#51652;&#46020;).XLS" TargetMode="External"/></Relationships>
</file>

<file path=xl/externalLinks/_rels/externalLink6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76;&#49688;&#44288;&#44277;.XLS" TargetMode="External"/></Relationships>
</file>

<file path=xl/externalLinks/_rels/externalLink6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6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632;\C\My%20Documents\&#51221;&#51452;&#44428;\&#44256;&#55141;-&#46020;&#50556;\&#54945;&#48176;&#49688;&#44288;&#44277;.XLS" TargetMode="External"/></Relationships>
</file>

<file path=xl/externalLinks/_rels/externalLink6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2006&#45380;&#54532;&#47196;&#51229;&#53944;\&#45804;&#49328;&#47732;&#51648;&#48169;&#49345;&#49688;&#46020;\&#44277;&#50976;&#48169;\3.0%20&#44288;&#44144;&#44277;&#49324;&#48708;\&#45800;&#44032;2000\&#44277;&#49324;&#48708;-&#53664;&#47448;&#48317;.xls" TargetMode="External"/></Relationships>
</file>

<file path=xl/externalLinks/_rels/externalLink6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8177;&#50629;\&#44160;&#53664;%20%20%20%20&#54532;&#47196;&#51229;&#53944;\2010\2010-05%20&#44221;&#47560;&#44277;&#50896;\2002&#44608;&#51228;\&#44368;&#52264;&#47196;\&#49688;&#47049;\&#49884;&#52397;\&#52769;&#44396;&#44277;.xls" TargetMode="External"/></Relationships>
</file>

<file path=xl/externalLinks/_rels/externalLink6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45909;&#44060;&#52380;%20&#49688;&#47049;\123\&#51201;&#50857;&#54840;&#54364;.XLS" TargetMode="External"/></Relationships>
</file>

<file path=xl/externalLinks/_rels/externalLink6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6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6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49888;&#51648;&#50577;&#51648;(&#52572;&#51333;)\&#48177;&#44540;&#49440;\123\&#51201;&#50857;&#54840;&#54364;.XLS" TargetMode="External"/></Relationships>
</file>

<file path=xl/externalLinks/_rels/externalLink6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45824;&#44592;&amp;&#49688;&#51656;(&#49444;&#44228;+&#44277;&#49324;)\&#50724;&#49688;&#52376;&#47532;&#49884;&#49444;&#44277;&#49324;\&#48512;&#50689;%20CC&#50724;&#49688;&#52376;&#47532;&#49884;&#49444;&#44277;&#49324;\&#51228;&#51452;&#49688;&#47581;&#44288;&#44305;&#45800;&#51648;&#50724;&#49688;&#52376;&#47532;&#49884;&#49444;\&#49444;&#44228;&#45236;&#50669;\&#51068;&#50948;&#45824;&#44032;+&#45800;&#44032;&#51312;&#49324;&#49436;\&#44592;&#44228;&#44277;&#49324;.xls" TargetMode="External"/></Relationships>
</file>

<file path=xl/externalLinks/_rels/externalLink6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0\D\work\2000&#45380;%20&#44221;&#51452;&#46020;&#47196;\&#46020;&#49884;&#44228;&#54925;&#46020;&#47196;\&#44288;&#47196;&#44277;.xls" TargetMode="External"/></Relationships>
</file>

<file path=xl/externalLinks/_rels/externalLink6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0&#51089;&#50629;&#54260;&#45908;0\!Dwg\&#49352;%20&#54260;&#45908;\&#51452;&#49345;&#48169;(xls)\&#53664;&#44277;\&#44368;&#44033;\&#48376;&#49440;(PL.GIRDER)&#49688;&#47049;\&#51221;&#50857;&#55148;\KMJ\WELL\FOUND\S\SD.XLS" TargetMode="External"/></Relationships>
</file>

<file path=xl/externalLinks/_rels/externalLink6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mr.&#54889;\&#54889;&#44508;&#52292;\&#54532;&#47196;&#51117;&#53944;\&#44257;&#49457;%20&#50724;&#44257;&#51648;&#44396;%20&#54616;&#49688;&#44288;&#44144;%20&#51221;&#48708;&#49324;&#50629;\&#50641;&#49472;\&#45817;&#49328;&#51648;&#44396;\1&#54840;&#50724;&#49688;&#47592;&#54848;.xls" TargetMode="External"/></Relationships>
</file>

<file path=xl/externalLinks/_rels/externalLink6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6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6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&#51109;&#49328;&#51648;&#44396;\&#50857;&#49688;&#44036;&#49440;.XLS" TargetMode="External"/></Relationships>
</file>

<file path=xl/externalLinks/_rels/externalLink6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1228;2&#44277;&#44396;\14%20DWG-FILE\&#51228;2&#44277;&#44396;\&#53664;&#51201;&#54364;\&#54620;&#44053;&#49688;&#44228;&#49892;&#49884;&#49444;&#44228;\&#50864;&#49440;&#49884;&#44277;&#44396;&#44036;\&#52572;&#51333;&#49688;&#47049;&#49328;&#52636;&#49436;\&#53664;&#51201;&#54364;(&#49688;&#51221;&#51204;).xls" TargetMode="External"/></Relationships>
</file>

<file path=xl/externalLinks/_rels/externalLink6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externalLinks/_rels/externalLink6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bay\Globay\&#51089;&#50629;\&#49688;&#47049;\RC&#49836;&#46972;&#48652;\&#54620;&#44221;\&#51473;&#49328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노임단가"/>
      <sheetName val="조명시설"/>
      <sheetName val="단위중량"/>
      <sheetName val="직노"/>
      <sheetName val="반응조"/>
      <sheetName val="갑지"/>
      <sheetName val="소업1교"/>
      <sheetName val="참조"/>
      <sheetName val="사통"/>
      <sheetName val="물가시세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최적단면"/>
      <sheetName val="약품설비"/>
      <sheetName val="INPUT"/>
      <sheetName val="총 괄 표"/>
      <sheetName val="금액내역서"/>
      <sheetName val="교각계산"/>
      <sheetName val="#REF"/>
      <sheetName val="SIL98"/>
      <sheetName val="부안일위"/>
      <sheetName val="옹벽조금수정"/>
      <sheetName val="본선 토공 분배표"/>
      <sheetName val="가격조사서"/>
      <sheetName val="업무처리전"/>
      <sheetName val="총괄내역서"/>
      <sheetName val="세대구분"/>
      <sheetName val="6PILE__(돌출)"/>
      <sheetName val="6PILE___돌출_"/>
      <sheetName val="3BL공동구_수량"/>
      <sheetName val="견적의뢰서"/>
      <sheetName val="2000년1차"/>
      <sheetName val="2000전체분"/>
      <sheetName val="200"/>
      <sheetName val="2.단면가정 "/>
      <sheetName val="포장물량집계"/>
      <sheetName val="수로집계"/>
      <sheetName val="S.중기사용료"/>
      <sheetName val="97노임단가"/>
      <sheetName val="입력란"/>
      <sheetName val="U-TYPE(1)"/>
      <sheetName val="8.PILE  (돌출)"/>
      <sheetName val="D200"/>
      <sheetName val="포장공자재집계표"/>
      <sheetName val="DATE"/>
      <sheetName val="집계표(육상)"/>
      <sheetName val="지급자재"/>
      <sheetName val="내역표지"/>
      <sheetName val="빗물받이(910-510-410)"/>
      <sheetName val="인사자료총집계"/>
      <sheetName val="견적서(토공)"/>
      <sheetName val="공사비증감"/>
      <sheetName val="예가표"/>
      <sheetName val="해전배수"/>
      <sheetName val="수문일1"/>
      <sheetName val="결과조달"/>
      <sheetName val="일위대가"/>
      <sheetName val="Sheet2"/>
      <sheetName val="경상비"/>
      <sheetName val="간 지1"/>
      <sheetName val="일위(PN)"/>
      <sheetName val="2호맨홀공제수량"/>
      <sheetName val="산마루측구단위수량"/>
      <sheetName val="원형1호맨홀토공수량"/>
      <sheetName val="안산기계장치"/>
      <sheetName val="제출내역 (2)"/>
      <sheetName val="연돌일위집계"/>
      <sheetName val="슬래브"/>
      <sheetName val="산출근거"/>
      <sheetName val="000000"/>
      <sheetName val="산출내역서"/>
      <sheetName val="실행철강하도"/>
      <sheetName val="1호맨홀토공"/>
      <sheetName val="단면 (2)"/>
      <sheetName val="가도공"/>
      <sheetName val="배수관산출"/>
      <sheetName val="수안보-MBR1"/>
      <sheetName val="3.공통공사대비"/>
      <sheetName val="목표세부명세"/>
      <sheetName val="수량3"/>
      <sheetName val="바닥판"/>
      <sheetName val="오동"/>
      <sheetName val="대조"/>
      <sheetName val="나한"/>
      <sheetName val="자료"/>
      <sheetName val="2공구산출내역"/>
      <sheetName val="1TL종점(1)"/>
      <sheetName val="식재"/>
      <sheetName val="시설물"/>
      <sheetName val="식재출력용"/>
      <sheetName val="유지관리"/>
      <sheetName val="단가"/>
      <sheetName val="장비"/>
      <sheetName val="산근1"/>
      <sheetName val="노무"/>
      <sheetName val="자재"/>
      <sheetName val="Sheet1 (2)"/>
      <sheetName val="간선계산"/>
      <sheetName val="6PILE 과속방지턱집계표!$K$12 (돌출)"/>
      <sheetName val="말뚝지지력산정"/>
      <sheetName val="ELECTRIC"/>
      <sheetName val="SCHEDULE"/>
      <sheetName val="수량집계표"/>
      <sheetName val="밸브설치"/>
      <sheetName val="공문"/>
      <sheetName val="COVER"/>
      <sheetName val="간지(1)"/>
      <sheetName val="1,2,3,4,5단위수량"/>
      <sheetName val="Sheet4"/>
      <sheetName val="DATA입력"/>
      <sheetName val="DATA98"/>
      <sheetName val="원가"/>
      <sheetName val="실정보고"/>
      <sheetName val="갑지1"/>
      <sheetName val="대비"/>
      <sheetName val="bid"/>
      <sheetName val="1062-X방향 "/>
      <sheetName val="발주설계서(당초)"/>
      <sheetName val="고창방향"/>
      <sheetName val="일위대가(계측기설치)"/>
      <sheetName val="기성내역"/>
      <sheetName val="공사내역"/>
      <sheetName val="실행"/>
      <sheetName val="날개벽(시점좌측)"/>
      <sheetName val="ABUT수량-A1"/>
      <sheetName val="단면A-A(TR)"/>
      <sheetName val="4.2유효폭의 계산"/>
      <sheetName val="입찰"/>
      <sheetName val="현경"/>
      <sheetName val="격점수량"/>
      <sheetName val="산근터빈"/>
      <sheetName val="내역"/>
      <sheetName val="6PILE  _돌_x001c__"/>
      <sheetName val="교각정보"/>
      <sheetName val="기기리스트"/>
      <sheetName val="공사비증감(P4) "/>
      <sheetName val="1. 설계조건 2.단면가정 3. 하중계산"/>
      <sheetName val="DATA 입력란"/>
      <sheetName val="DATA2000"/>
      <sheetName val="실행예산"/>
      <sheetName val="주식"/>
      <sheetName val="집계표"/>
      <sheetName val="SG"/>
      <sheetName val="일위대가목차"/>
      <sheetName val="Quantity"/>
      <sheetName val="Sheet15"/>
      <sheetName val="정보"/>
      <sheetName val="신당동집계표"/>
      <sheetName val="공종단가"/>
      <sheetName val="일위대가목록"/>
      <sheetName val="자재집계표"/>
      <sheetName val="6PILE+옹벽집계!$G$6+옹벽집계!$H$10  (돌출"/>
      <sheetName val="수량집계"/>
      <sheetName val="부하계산서"/>
      <sheetName val="지하"/>
      <sheetName val="메서,변+증"/>
      <sheetName val="식생블럭단위수량"/>
      <sheetName val="갑지(추정)"/>
      <sheetName val="노무비"/>
      <sheetName val="EQUIP"/>
      <sheetName val="공량산출서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뚝토공"/>
      <sheetName val="70%"/>
      <sheetName val="소비자가"/>
      <sheetName val="공통가설공사"/>
      <sheetName val="DRUM"/>
      <sheetName val="B"/>
      <sheetName val="D-3109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Total"/>
      <sheetName val="대비표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inter"/>
      <sheetName val="예상"/>
      <sheetName val="기계경비일람"/>
      <sheetName val="ASP 일반구간_250A"/>
      <sheetName val="단가산출서"/>
      <sheetName val="설계조건"/>
      <sheetName val="내역(전체)"/>
      <sheetName val="수량산출내역1115"/>
      <sheetName val="침하계"/>
      <sheetName val="코드표"/>
      <sheetName val="구조물공"/>
      <sheetName val="토공 total"/>
      <sheetName val="부하(성남)"/>
      <sheetName val="토목"/>
      <sheetName val="기계(집계표)"/>
      <sheetName val="유림골조"/>
      <sheetName val="BOX 본체"/>
      <sheetName val="대로근거"/>
      <sheetName val="경영상태"/>
      <sheetName val="교대(A1-A2)"/>
      <sheetName val="DAILY"/>
      <sheetName val="PROCURE"/>
      <sheetName val="out_prog"/>
      <sheetName val="선적schedule (2)"/>
      <sheetName val="계약용량(서포)"/>
      <sheetName val="1.설계조건"/>
      <sheetName val="3.하중산정4.지지력"/>
      <sheetName val="1.토공"/>
      <sheetName val="가공비"/>
      <sheetName val="수량산출"/>
      <sheetName val="설계산출표지"/>
      <sheetName val="약품공급2"/>
      <sheetName val="토공"/>
      <sheetName val="을 2"/>
      <sheetName val="을 1"/>
      <sheetName val="손익분석"/>
      <sheetName val="TYPE-1"/>
      <sheetName val="4)유동표"/>
      <sheetName val="관로토공집계표"/>
      <sheetName val="01.견적내역서"/>
      <sheetName val="9509"/>
      <sheetName val="우수받이재료집계표"/>
      <sheetName val="type-F"/>
      <sheetName val="기자재비"/>
      <sheetName val="Sheet3"/>
      <sheetName val="토적표(우안)"/>
      <sheetName val="토적표(좌안)"/>
      <sheetName val="2.대외공문"/>
      <sheetName val="갑지(집행)"/>
      <sheetName val="수량명세서"/>
      <sheetName val="대림경상68억"/>
      <sheetName val="인건비"/>
      <sheetName val="TOTAL_BOQ"/>
      <sheetName val="음봉방향"/>
      <sheetName val="포장공"/>
      <sheetName val="당초내역서"/>
      <sheetName val="교통표지판수량집계표"/>
      <sheetName val="본부소개"/>
      <sheetName val="공사비예산서(토목분)"/>
      <sheetName val="단위수량"/>
      <sheetName val="전체변경예정공정표_2012.07.30"/>
      <sheetName val="프랜트면허"/>
      <sheetName val="토목주소"/>
      <sheetName val="archi(본사)"/>
      <sheetName val="2002상반기노임기준"/>
      <sheetName val="단가일람"/>
      <sheetName val="조경일람"/>
      <sheetName val="1NYS(당)"/>
      <sheetName val="본체"/>
      <sheetName val="배수통관(좌)"/>
      <sheetName val="산출근거(S4)"/>
      <sheetName val="건축내역서"/>
      <sheetName val="설비내역서"/>
      <sheetName val="전기내역서"/>
      <sheetName val="견적서"/>
      <sheetName val="도봉2지구"/>
      <sheetName val="비목군분류일위"/>
      <sheetName val="사유서제출현황-2"/>
      <sheetName val="TOWER 10TON"/>
      <sheetName val="TOWER 12TON"/>
      <sheetName val="합의경상"/>
      <sheetName val="배수내역"/>
      <sheetName val="화재 탐지 설비"/>
      <sheetName val="BOX(1.5X1.5)"/>
      <sheetName val="하천하류 철근수량 집계표"/>
      <sheetName val="COPING"/>
      <sheetName val="기본"/>
      <sheetName val="중기사용료"/>
      <sheetName val="일위"/>
      <sheetName val="교량전기"/>
      <sheetName val="배수내역(98년도분)"/>
      <sheetName val="기계경비적용기준"/>
      <sheetName val="방음벽기초"/>
      <sheetName val="간접비"/>
      <sheetName val="시행후면적"/>
      <sheetName val="제수변수량H2.15"/>
      <sheetName val="_공기변수량"/>
      <sheetName val="설계"/>
      <sheetName val="설계내역"/>
      <sheetName val="교각1"/>
      <sheetName val="견적서세부내용"/>
      <sheetName val="견적내용입력"/>
      <sheetName val="★도급내역"/>
      <sheetName val="배수관설치현황"/>
      <sheetName val="좌측"/>
      <sheetName val="_xffff__xffff__xffff__xffff_"/>
      <sheetName val="_x0018__x0000_℀"/>
      <sheetName val="단면B-B(EA)"/>
      <sheetName val="역T형"/>
      <sheetName val="날개벽"/>
      <sheetName val="A-4"/>
      <sheetName val="지장물C"/>
      <sheetName val="전기"/>
      <sheetName val="40총괄"/>
      <sheetName val="40집계"/>
      <sheetName val="민자토목설변1차"/>
      <sheetName val="화전내"/>
      <sheetName val="2.교량(신설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골재및자재집계표"/>
      <sheetName val="수문보고"/>
      <sheetName val="할증 "/>
      <sheetName val="대운산출"/>
      <sheetName val="정부노임단가"/>
      <sheetName val="견적대비표"/>
      <sheetName val="참고사항"/>
      <sheetName val="근로자자료입력"/>
      <sheetName val="실행내역서"/>
      <sheetName val="DATA"/>
      <sheetName val="수지예산"/>
      <sheetName val="01.인원현황 (계획)"/>
      <sheetName val="대,유,램"/>
      <sheetName val="허용지지력"/>
      <sheetName val="Output"/>
      <sheetName val="직재"/>
      <sheetName val="배수공"/>
      <sheetName val="간지"/>
      <sheetName val="토사(PE)"/>
      <sheetName val="자금신청서"/>
      <sheetName val="96보완계획7.12"/>
      <sheetName val="단위단가"/>
      <sheetName val="대부예산서"/>
      <sheetName val="기초공"/>
      <sheetName val="기둥(원형)"/>
      <sheetName val="마감사양"/>
      <sheetName val="철근량"/>
      <sheetName val="연습"/>
      <sheetName val="2000시행예상"/>
      <sheetName val="차액보증"/>
      <sheetName val="YES-T"/>
      <sheetName val="1을"/>
      <sheetName val="돌담교 상부수량"/>
      <sheetName val="수입"/>
      <sheetName val="부대공"/>
      <sheetName val="CIVIL4"/>
      <sheetName val="1.수인터널"/>
      <sheetName val="설직재-1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변경집계표"/>
      <sheetName val="I一般比"/>
      <sheetName val="가옥철거"/>
      <sheetName val="J형측구단위수량"/>
      <sheetName val="소산진입"/>
      <sheetName val="Sheet13"/>
      <sheetName val="Sheet14"/>
      <sheetName val="GEN"/>
      <sheetName val="A1(토공)"/>
      <sheetName val="A1(구조물)"/>
      <sheetName val="수량집계(1)"/>
      <sheetName val="철근집계표"/>
      <sheetName val="포장직선구간"/>
      <sheetName val="Sheet17"/>
      <sheetName val="집수정"/>
      <sheetName val="입상내역"/>
      <sheetName val="보차도경계석"/>
      <sheetName val="설비"/>
      <sheetName val="김여중"/>
      <sheetName val="무근깨기"/>
      <sheetName val="횡배날개"/>
      <sheetName val="외주현황.wq1"/>
      <sheetName val="2.단면가정"/>
      <sheetName val="도배공사언고"/>
      <sheetName val="guard(mac)"/>
      <sheetName val="기계경비"/>
      <sheetName val="가설사무소수량집계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의뢰서"/>
      <sheetName val="기초INPUT"/>
      <sheetName val="토공-내역"/>
      <sheetName val="세목전체"/>
      <sheetName val="사리부설"/>
      <sheetName val="여과지동"/>
      <sheetName val="기초자료"/>
      <sheetName val="건축"/>
      <sheetName val="수로단위수량"/>
      <sheetName val="전기혼잡제경비(45)"/>
      <sheetName val="Pier 3"/>
      <sheetName val="용산1(해보)"/>
      <sheetName val="비탈면보호공수량산출"/>
      <sheetName val="국공유지및사유지"/>
      <sheetName val="품셈TABLE"/>
      <sheetName val="일위대가1"/>
      <sheetName val="입출재고현황 (2)"/>
      <sheetName val="단위수량(출력X)"/>
      <sheetName val="맨홀수량산출"/>
      <sheetName val="BOX-1510"/>
      <sheetName val="이토변실(A3-LINE)"/>
      <sheetName val="I.설계조건"/>
      <sheetName val="우수관로단위수량(300)"/>
      <sheetName val="96노임기준"/>
      <sheetName val="6PILE (돌출)"/>
      <sheetName val="원형맨홀수량"/>
      <sheetName val="우수"/>
      <sheetName val="U형측구 표준단면도"/>
      <sheetName val="1단계"/>
      <sheetName val="_x0018_"/>
      <sheetName val="신표지1"/>
      <sheetName val="데리네이타현황"/>
      <sheetName val="토공계산서(부체도로)"/>
      <sheetName val="전선 및 전선관"/>
      <sheetName val="상부공"/>
      <sheetName val="3련 BOX"/>
      <sheetName val="매립"/>
      <sheetName val="칠산대교 중앙부"/>
      <sheetName val="칠산대교 시종점부"/>
      <sheetName val="BOX"/>
      <sheetName val="총집계"/>
      <sheetName val="일반수량"/>
      <sheetName val="가압장구체수량산출서"/>
      <sheetName val="에너지동"/>
      <sheetName val="중기목록표"/>
      <sheetName val="내역서(교량)전체"/>
      <sheetName val="Y-WORK"/>
      <sheetName val="전기일위대가"/>
      <sheetName val="지장물조서"/>
      <sheetName val="건설기계_목록"/>
      <sheetName val="A LINE"/>
      <sheetName val="C.배수관공"/>
      <sheetName val="일위대가-1"/>
      <sheetName val="중기비"/>
      <sheetName val="4-1.노무비(직영)"/>
      <sheetName val="우각부보강"/>
      <sheetName val="단가조사"/>
      <sheetName val="우수받이"/>
      <sheetName val="옹벽"/>
      <sheetName val="조건표"/>
      <sheetName val="동원(3)"/>
      <sheetName val="9GNG운반"/>
      <sheetName val="제직재"/>
      <sheetName val="제-노임"/>
      <sheetName val="당초"/>
      <sheetName val="찍기"/>
      <sheetName val="옹벽집계표"/>
      <sheetName val="주요자재집계"/>
      <sheetName val="날개수량1.5"/>
      <sheetName val="계화총괄"/>
      <sheetName val="계화배수(3대)"/>
      <sheetName val="인부노임"/>
      <sheetName val="설계예시"/>
      <sheetName val="토공정보"/>
      <sheetName val="관급총괄"/>
      <sheetName val="LOB"/>
      <sheetName val="이름"/>
      <sheetName val="C-직노1"/>
      <sheetName val="Supplement2"/>
      <sheetName val="노임"/>
      <sheetName val="평가데이터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교대(A1)"/>
      <sheetName val="단위수량산출"/>
      <sheetName val="깨기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총수량 (기성)"/>
      <sheetName val="낙찰표"/>
      <sheetName val="운반"/>
      <sheetName val="금융비용"/>
      <sheetName val="2.하중산정"/>
      <sheetName val="건축물터파기"/>
      <sheetName val="단면가정"/>
      <sheetName val="일위대가표"/>
      <sheetName val="품"/>
      <sheetName val="L형집계"/>
      <sheetName val="P.M 별"/>
      <sheetName val="토적계산"/>
      <sheetName val="단면검토"/>
      <sheetName val="6공구(당초)"/>
      <sheetName val="연결관암거"/>
      <sheetName val="자재(설치)"/>
      <sheetName val="STEEL BOX 단면설계(SEC.8)"/>
      <sheetName val="단위자갈수량1"/>
      <sheetName val="내역-가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IW-LIST"/>
      <sheetName val="관급자재대"/>
      <sheetName val="T.T.P 단위수량"/>
      <sheetName val="집계표(OPTION)"/>
      <sheetName val="J01"/>
      <sheetName val="수량산출서"/>
      <sheetName val="을"/>
      <sheetName val="전력구구조물산근"/>
      <sheetName val="DHEQSUPT"/>
      <sheetName val="Cash2"/>
      <sheetName val="Z"/>
      <sheetName val="실행대비"/>
      <sheetName val="목록"/>
      <sheetName val="자재단가표"/>
      <sheetName val="조합일"/>
      <sheetName val="철거일"/>
      <sheetName val="일위대가(1)"/>
      <sheetName val="부표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토적(3차분)"/>
      <sheetName val="토량운반계산"/>
      <sheetName val="철근단면적"/>
      <sheetName val="대로근거"/>
      <sheetName val="중로근거"/>
      <sheetName val="수량집계"/>
      <sheetName val="6PILE  (돌출)"/>
      <sheetName val="단위수량"/>
      <sheetName val="노임단가"/>
      <sheetName val="토사(PE)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일위대가9803"/>
      <sheetName val="기계경비(시간당)"/>
      <sheetName val="램머"/>
      <sheetName val="용수량(생활용수)"/>
      <sheetName val="공구"/>
      <sheetName val="장비집계"/>
      <sheetName val="3BL공동구 수량"/>
      <sheetName val="자재집계표"/>
      <sheetName val="Sheet1"/>
      <sheetName val="가중치"/>
      <sheetName val="말뚝지지력산정"/>
      <sheetName val="#REF"/>
      <sheetName val="DATE"/>
      <sheetName val="수량산출"/>
      <sheetName val="신표지1"/>
      <sheetName val="산출금액내역"/>
      <sheetName val="한강운반비"/>
      <sheetName val="제-노임"/>
      <sheetName val="제직재"/>
      <sheetName val="조경내역서"/>
      <sheetName val="경산"/>
      <sheetName val="내역서"/>
      <sheetName val="Total"/>
      <sheetName val="구천"/>
      <sheetName val="자재단가"/>
      <sheetName val="Sheet5"/>
      <sheetName val="설계예산서"/>
      <sheetName val="연결관암거"/>
      <sheetName val="예총"/>
      <sheetName val="평가데이터"/>
      <sheetName val="집계표"/>
      <sheetName val="청천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터파기및재료"/>
      <sheetName val="연습"/>
      <sheetName val="ABUT수량-A1"/>
      <sheetName val="총괄"/>
      <sheetName val="동원인원"/>
      <sheetName val="자재대"/>
      <sheetName val="주차구획선수량"/>
      <sheetName val="요율"/>
      <sheetName val="명세서"/>
      <sheetName val="2공구하도급내역서"/>
      <sheetName val="내역"/>
      <sheetName val="포장공"/>
      <sheetName val="일위"/>
      <sheetName val="기계경비"/>
      <sheetName val="9GNG운반"/>
      <sheetName val="실행철강하도"/>
      <sheetName val="현장예산"/>
      <sheetName val="2000년1차"/>
      <sheetName val="2000전체분"/>
      <sheetName val="설계서을"/>
      <sheetName val="노임단가"/>
      <sheetName val="데이타"/>
      <sheetName val="3.공통공사대비"/>
      <sheetName val="TOTAL_BOQ"/>
      <sheetName val="범례표"/>
      <sheetName val="옹벽일반수량"/>
      <sheetName val="품셈집계표"/>
      <sheetName val="자재조사표"/>
      <sheetName val="3BL공동구_수량"/>
      <sheetName val="총투입계"/>
      <sheetName val="교각1"/>
      <sheetName val="6PILE  (돌출)"/>
      <sheetName val="96보완계획7.12"/>
      <sheetName val="파형강관집계"/>
      <sheetName val="토적표"/>
      <sheetName val="공제수량총집계표"/>
      <sheetName val="임금단가"/>
      <sheetName val="신우"/>
      <sheetName val="원본(갑지)"/>
      <sheetName val="단열-자재"/>
      <sheetName val="공사개요"/>
      <sheetName val="설계예산"/>
      <sheetName val="수량3"/>
      <sheetName val="공사품의서"/>
      <sheetName val="99노임단가"/>
      <sheetName val="구조물터파기수량집계"/>
      <sheetName val="1"/>
      <sheetName val="측구터파기공수량집계"/>
      <sheetName val="배수공 시멘트 및 골재량 산출"/>
      <sheetName val="일위대가목록"/>
      <sheetName val="설계내역서"/>
      <sheetName val="환경기계공정표 (3)"/>
      <sheetName val="심사공종"/>
      <sheetName val="조명율표"/>
      <sheetName val="견적"/>
      <sheetName val="철근량"/>
      <sheetName val="설비"/>
      <sheetName val="공량(1월22일)"/>
      <sheetName val="가압장(토목)"/>
      <sheetName val="배관배선 단가조사"/>
      <sheetName val="일위대가집계"/>
      <sheetName val="대치판정"/>
      <sheetName val="본선차로수량집계표"/>
      <sheetName val="을"/>
      <sheetName val="SG"/>
      <sheetName val="12호기내역서(건축분)"/>
      <sheetName val="bid"/>
      <sheetName val="빙장비사양"/>
      <sheetName val="비교1"/>
      <sheetName val="물량표"/>
      <sheetName val="Sheet4"/>
      <sheetName val="구의33고"/>
      <sheetName val="할증"/>
      <sheetName val="날개벽수량표"/>
      <sheetName val="덕전리"/>
      <sheetName val="코드표"/>
      <sheetName val="SANBAISU"/>
      <sheetName val="원가"/>
      <sheetName val="현장경비"/>
      <sheetName val="방배동내역(리라)"/>
      <sheetName val="건축공사집계표"/>
      <sheetName val="방배동내역 (총괄)"/>
      <sheetName val="부대공사총괄"/>
      <sheetName val="우수맨홀공제단위수량"/>
      <sheetName val="노임이"/>
      <sheetName val="부하계산서"/>
      <sheetName val="전선 및 전선관"/>
      <sheetName val="총괄내역서"/>
      <sheetName val="준공평가"/>
      <sheetName val="H-PILE수량집계"/>
      <sheetName val="토목검측서"/>
      <sheetName val="입력란"/>
      <sheetName val="97노임단가"/>
      <sheetName val="준검 내역서"/>
      <sheetName val="Sheet1 (2)"/>
      <sheetName val="내역서(전기)"/>
      <sheetName val="초기화면"/>
      <sheetName val="관급자재"/>
      <sheetName val="목차"/>
      <sheetName val="70%"/>
      <sheetName val="입찰안"/>
      <sheetName val="자료입력"/>
      <sheetName val="배수철근"/>
      <sheetName val="Sheet3"/>
      <sheetName val="시선유도표지집계표"/>
      <sheetName val="현금흐름"/>
      <sheetName val="N賃率-職"/>
      <sheetName val="Sheet2"/>
      <sheetName val="토공(우물통,기타) "/>
      <sheetName val="연결임시"/>
      <sheetName val="차액보증"/>
      <sheetName val="신호등일위대가"/>
      <sheetName val="9.정착구 보강"/>
      <sheetName val="CTEMCOST"/>
      <sheetName val="TYPE-A"/>
      <sheetName val="흙쌓기도수로설치현황"/>
      <sheetName val="시점교대"/>
      <sheetName val="계수시트"/>
      <sheetName val="공사기본내용입력"/>
      <sheetName val="흄관기초"/>
      <sheetName val="11.1 단면hwp"/>
      <sheetName val="안정검토"/>
      <sheetName val="단면설계"/>
      <sheetName val="맨홀수량"/>
      <sheetName val="INPUT"/>
      <sheetName val="실행내역서"/>
      <sheetName val="시설물단가표"/>
      <sheetName val="노무비단가표"/>
      <sheetName val="기초자료입력"/>
      <sheetName val="대창(함평)"/>
      <sheetName val="대창(장성)"/>
      <sheetName val="대창(함평)-창열"/>
      <sheetName val="WORK"/>
      <sheetName val="교각계산"/>
      <sheetName val="우각부보강"/>
      <sheetName val="단가조사-2"/>
      <sheetName val="현장경상비"/>
      <sheetName val="COPING"/>
      <sheetName val="증감내역서"/>
      <sheetName val="실행간접비용"/>
      <sheetName val="설계명세서"/>
      <sheetName val="설계예시"/>
      <sheetName val="식재인부"/>
      <sheetName val="s"/>
      <sheetName val="토사(PE)"/>
      <sheetName val="날개벽"/>
      <sheetName val="하조서"/>
      <sheetName val="절대삭제금지"/>
      <sheetName val="시운전연료"/>
      <sheetName val="노임"/>
      <sheetName val="b_balju"/>
      <sheetName val="조건"/>
      <sheetName val="간지"/>
      <sheetName val="database"/>
      <sheetName val="2002하반기노임기준"/>
      <sheetName val="단가 (2)"/>
      <sheetName val="DATA 입력란"/>
      <sheetName val="1. 설계조건 2.단면가정 3. 하중계산"/>
      <sheetName val="15"/>
      <sheetName val="98NS-N"/>
      <sheetName val="집수정(600-700)"/>
      <sheetName val="내역서단가산출용"/>
      <sheetName val="단가산출"/>
      <sheetName val="교대(A1)"/>
      <sheetName val="몰탈"/>
      <sheetName val="일반수량"/>
      <sheetName val="프랜트면허"/>
      <sheetName val="98수문일위"/>
      <sheetName val="수량증감표"/>
      <sheetName val="터파기운반비산출"/>
      <sheetName val="산적토운반비산출"/>
      <sheetName val="적용단가"/>
      <sheetName val="VXXXXXX"/>
      <sheetName val="빗물받이(910-510-410)"/>
      <sheetName val="200"/>
      <sheetName val="파일의이용"/>
      <sheetName val="배수공"/>
      <sheetName val="본사공가현황"/>
      <sheetName val="GI-LIST"/>
      <sheetName val="설계"/>
      <sheetName val="실행내역"/>
      <sheetName val="EACT10"/>
      <sheetName val="해평견적"/>
      <sheetName val="총집계표"/>
      <sheetName val="전기단가조사서"/>
      <sheetName val="용산1(해보)"/>
      <sheetName val="(A)내역서"/>
      <sheetName val="실행견적"/>
      <sheetName val="건축공사"/>
      <sheetName val="실행대비"/>
      <sheetName val="고유코드_설계"/>
      <sheetName val="데리네이타현황"/>
      <sheetName val="수량집계"/>
      <sheetName val="T13(P68~72,78)"/>
      <sheetName val="다곡2교"/>
      <sheetName val="하수급견적대비"/>
      <sheetName val="1차 내역서"/>
      <sheetName val="slurrywall설계가"/>
      <sheetName val="을지"/>
      <sheetName val="대로근거"/>
      <sheetName val="중로근거"/>
      <sheetName val="공사비집계"/>
      <sheetName val="남양내역"/>
      <sheetName val="MAIN_TABLE"/>
      <sheetName val="1.설계조건"/>
      <sheetName val="상 부"/>
      <sheetName val="원가서"/>
      <sheetName val="Customer Databas"/>
      <sheetName val="마산방향"/>
      <sheetName val="진주방향"/>
      <sheetName val="DATA"/>
      <sheetName val="도기류"/>
      <sheetName val="건축내역"/>
      <sheetName val="부대내역"/>
      <sheetName val="설계가"/>
      <sheetName val="이토변실(A3-LINE)"/>
      <sheetName val="교대철근집계"/>
      <sheetName val="단가조정표"/>
      <sheetName val="수입"/>
      <sheetName val="단가(1)"/>
      <sheetName val="내역(신례)"/>
      <sheetName val="SORCE1"/>
      <sheetName val="기초코드"/>
      <sheetName val="도장수량(하1)"/>
      <sheetName val="주형"/>
      <sheetName val="unitpric"/>
      <sheetName val="noyim"/>
      <sheetName val="우수공"/>
      <sheetName val="내역서1999.8최종"/>
      <sheetName val="전기"/>
      <sheetName val="오수주요자재"/>
      <sheetName val="guard(mac)"/>
      <sheetName val="이름정의"/>
      <sheetName val="Macro1"/>
      <sheetName val="단가조건(02년)"/>
      <sheetName val="총괄서"/>
      <sheetName val="수량산출서-2"/>
      <sheetName val="원형1호맨홀토공수량"/>
      <sheetName val="중요"/>
      <sheetName val="총내역서"/>
      <sheetName val="2호맨홀공제수량"/>
      <sheetName val="내역갑지"/>
      <sheetName val="일위대가표"/>
      <sheetName val="내역_FILE"/>
      <sheetName val="danga"/>
      <sheetName val="ilch"/>
      <sheetName val="8.PILE  (돌출)"/>
      <sheetName val="확약서"/>
      <sheetName val="물가대비표"/>
      <sheetName val="Sheet2 (2)"/>
      <sheetName val="단위단가"/>
      <sheetName val="변경비교-을"/>
      <sheetName val="수주추정"/>
      <sheetName val="9-1차이내역"/>
      <sheetName val="직노"/>
      <sheetName val="환율CHANGE"/>
      <sheetName val="원형맨홀수량"/>
      <sheetName val="BSD (2)"/>
      <sheetName val="옹벽공 수량집계표"/>
      <sheetName val="일반수량총괄집계"/>
      <sheetName val="추가예산"/>
      <sheetName val="단중표"/>
      <sheetName val="현장관리비참조"/>
      <sheetName val="포장복구집계"/>
      <sheetName val="9811"/>
      <sheetName val="위치조서"/>
      <sheetName val="수산(당)"/>
      <sheetName val="물가시세"/>
      <sheetName val="공내역"/>
      <sheetName val="7.PILE  (돌출)"/>
      <sheetName val="사  업  비  수  지  예  산  서"/>
      <sheetName val="간접"/>
      <sheetName val="맨홀수량산출(A-LINE)"/>
      <sheetName val="시설일위"/>
      <sheetName val="조명일위"/>
      <sheetName val="도급내역"/>
      <sheetName val="내역서01"/>
      <sheetName val="물집"/>
      <sheetName val="도급금액"/>
      <sheetName val="재노경"/>
      <sheetName val="화설내"/>
      <sheetName val="내역서 (2)"/>
      <sheetName val="wall"/>
      <sheetName val="품셈"/>
      <sheetName val="인부임"/>
      <sheetName val="원가+내역"/>
      <sheetName val="선정요령"/>
      <sheetName val="중기사용료"/>
      <sheetName val="갑지"/>
      <sheetName val="연장및면적(좌측)"/>
      <sheetName val="조경"/>
      <sheetName val="수로단위수량"/>
      <sheetName val="금액"/>
      <sheetName val="공사비증감"/>
      <sheetName val="PI"/>
      <sheetName val="건축내역서 (경제상무실)"/>
      <sheetName val="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단양 00 아파트-세부내역"/>
      <sheetName val="일위대가_가설_"/>
      <sheetName val="정부노임단가"/>
      <sheetName val="입찰견적보고서"/>
      <sheetName val="pier-1"/>
      <sheetName val="차선도색-연장,수량(1)"/>
      <sheetName val="배수공 주요자재 집계표"/>
      <sheetName val="관접합및부설"/>
      <sheetName val="대비"/>
      <sheetName val="산출내역서집계표"/>
      <sheetName val="계양가시설"/>
      <sheetName val="일위단위"/>
      <sheetName val="MAT"/>
      <sheetName val="역T형교대(말뚝기초)"/>
      <sheetName val="공사설명서"/>
      <sheetName val="앵커구조계산"/>
      <sheetName val="예가표"/>
      <sheetName val="수안보-MBR1"/>
      <sheetName val="단위수량산출"/>
      <sheetName val="음성방향"/>
      <sheetName val="산출기준자료"/>
      <sheetName val="구역화물"/>
      <sheetName val="단위목록"/>
      <sheetName val="시험비"/>
      <sheetName val="각형맨홀"/>
      <sheetName val="지중자재단가"/>
      <sheetName val="날개벽(시점좌측)"/>
      <sheetName val="견적서"/>
      <sheetName val="교사기준면적(중)"/>
      <sheetName val="기초단가"/>
      <sheetName val="1.수인터널"/>
      <sheetName val="표지"/>
      <sheetName val="토목(용인)"/>
      <sheetName val="노무비"/>
      <sheetName val="재료비단가"/>
      <sheetName val="마산월령동골조물량변경"/>
      <sheetName val="설계내역"/>
      <sheetName val="공량산출서"/>
      <sheetName val="해외(원화)"/>
      <sheetName val="단면가정"/>
      <sheetName val="설계조건"/>
      <sheetName val="갑지(추정)"/>
      <sheetName val="용역비내역-진짜"/>
      <sheetName val="표지 (2)"/>
      <sheetName val="시화점실행"/>
      <sheetName val="기본일위"/>
      <sheetName val="갑지1"/>
      <sheetName val="PROJECT BRIEF(EX.NEW)"/>
      <sheetName val="Site Expenses"/>
      <sheetName val="공용(현대건설공구)"/>
      <sheetName val="현대건설공구(UNIT)"/>
      <sheetName val="낙석방지수량"/>
      <sheetName val="연도별cash"/>
      <sheetName val="전 기"/>
      <sheetName val="대림경상68억"/>
      <sheetName val="포장물량집계"/>
      <sheetName val="토목공사"/>
      <sheetName val="효성CB 1P기초"/>
      <sheetName val="조견표"/>
      <sheetName val="전차선로 물량표"/>
      <sheetName val="6호기"/>
      <sheetName val="세부내역서"/>
      <sheetName val="감액총괄표"/>
      <sheetName val="입력시트"/>
      <sheetName val="옹벽수량집계"/>
      <sheetName val="4.내진설계"/>
      <sheetName val=" ｹ-ﾌﾞﾙ"/>
      <sheetName val="노임단가 (2)"/>
      <sheetName val="총괄표"/>
      <sheetName val="슬래브수량"/>
      <sheetName val="날개벽(TYPE2)"/>
      <sheetName val="일위대가(1)"/>
      <sheetName val="VII-2현장경비"/>
      <sheetName val="Ⅴ-2.공종별내역"/>
      <sheetName val="단"/>
      <sheetName val="원유_BANK"/>
      <sheetName val="공사분석"/>
      <sheetName val="뚝토공"/>
      <sheetName val="단면 (2)"/>
      <sheetName val="금액내역서"/>
      <sheetName val="1000 DB구축 부표"/>
      <sheetName val="Baby일위대가"/>
      <sheetName val="1차설계변경내역"/>
      <sheetName val="관경별내역서"/>
      <sheetName val="내역표지"/>
      <sheetName val="배수통관(좌)"/>
      <sheetName val="INPUT(덕도방향-시점)"/>
      <sheetName val="기초일위"/>
      <sheetName val="수목단가"/>
      <sheetName val="시설수량표"/>
      <sheetName val="식재수량표"/>
      <sheetName val="tggwan(mac)"/>
      <sheetName val="총괄내역"/>
      <sheetName val="터파기단면도(보도)"/>
      <sheetName val="호프"/>
      <sheetName val="06 일위대가목록"/>
      <sheetName val="공사현황"/>
      <sheetName val="토목주소"/>
      <sheetName val="내역전기"/>
      <sheetName val="평내중"/>
      <sheetName val="콘크리트타설집계표"/>
      <sheetName val="포장공자재집계표"/>
      <sheetName val="특수선일위대가"/>
      <sheetName val="개요"/>
      <sheetName val="A-8 PD(도로중앙)"/>
      <sheetName val="인원투입"/>
      <sheetName val="포장공수량집계표"/>
      <sheetName val="출장내역"/>
      <sheetName val="코드"/>
      <sheetName val="경영상태"/>
      <sheetName val="CAT_5"/>
      <sheetName val="직접경비"/>
      <sheetName val="직접인건비"/>
      <sheetName val="사통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산근"/>
      <sheetName val="우수"/>
      <sheetName val="입력"/>
      <sheetName val="계림(함평)"/>
      <sheetName val="계림(장성)"/>
      <sheetName val="산수배수"/>
      <sheetName val="유림골조"/>
      <sheetName val="수목표준대가"/>
      <sheetName val="출력X"/>
      <sheetName val="GR"/>
      <sheetName val="가로등내역서"/>
      <sheetName val="nys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부표총괄"/>
      <sheetName val="내역서적용수량"/>
      <sheetName val="입력DATA"/>
      <sheetName val="바닥판"/>
      <sheetName val="폐기물"/>
      <sheetName val="구조물공집계"/>
      <sheetName val="45,46"/>
      <sheetName val="2공구산출내역"/>
      <sheetName val="(당평)자재"/>
      <sheetName val="당초명세(평)"/>
      <sheetName val="부대tu"/>
      <sheetName val="ELECTRIC"/>
      <sheetName val="수질정화시설"/>
      <sheetName val="연속벽현황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반포2차"/>
      <sheetName val="첨"/>
      <sheetName val="6공구(당초)"/>
      <sheetName val="배수공수집"/>
      <sheetName val="개별직종노임단가(2005.1)"/>
      <sheetName val="1.CB"/>
      <sheetName val="변수"/>
      <sheetName val="보도포장연장조서-표준차도부"/>
      <sheetName val="표준차도부연장조서-ASP"/>
      <sheetName val="시점경사로"/>
      <sheetName val="setup"/>
      <sheetName val="전체내역서"/>
      <sheetName val="업무처리전"/>
      <sheetName val="노단"/>
      <sheetName val="단산"/>
      <sheetName val="명세"/>
      <sheetName val="일대"/>
      <sheetName val="법면단"/>
      <sheetName val="고창방향"/>
      <sheetName val="1차"/>
      <sheetName val="중기사용료산출근거"/>
      <sheetName val="상행-교대(A1-A2)"/>
      <sheetName val="기기리스트"/>
      <sheetName val="03전반노무비"/>
      <sheetName val="시설물기초"/>
      <sheetName val="SLAB&quot;1&quot;"/>
      <sheetName val="도로경계단위"/>
      <sheetName val="토공개요"/>
      <sheetName val="토공(1)"/>
      <sheetName val="2_단면가정"/>
      <sheetName val="우수받이"/>
      <sheetName val="도체종-상수표"/>
      <sheetName val="원하도급내역서(당초)"/>
      <sheetName val="품셈TABLE"/>
      <sheetName val="낙찰표"/>
      <sheetName val="단 box"/>
      <sheetName val="사유서제출현황-2"/>
      <sheetName val="중강당 내역"/>
      <sheetName val="자재"/>
      <sheetName val="경비_원본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수량간지코드"/>
      <sheetName val="수량목차코드"/>
      <sheetName val="횡배수관집현황(2공구)"/>
      <sheetName val="I一般比"/>
      <sheetName val="집수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대가"/>
      <sheetName val="일위2"/>
      <sheetName val="일위3"/>
      <sheetName val="XXXXXX"/>
      <sheetName val="VXXX"/>
      <sheetName val="진짜내역"/>
      <sheetName val="총괄"/>
      <sheetName val="집계"/>
      <sheetName val="내역서"/>
      <sheetName val="목록"/>
      <sheetName val="일위"/>
      <sheetName val="단가"/>
      <sheetName val="간재"/>
      <sheetName val="간노"/>
      <sheetName val="임금"/>
      <sheetName val="임금2"/>
      <sheetName val="임율"/>
      <sheetName val="경비 (2)"/>
      <sheetName val="경배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내역"/>
      <sheetName val="제조노임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Sheet1"/>
      <sheetName val="상판,뒷선반길이"/>
      <sheetName val="Sheet2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전기내역서"/>
      <sheetName val="전기집계표"/>
      <sheetName val="일위집계표"/>
      <sheetName val="수량산출"/>
      <sheetName val="내장집계표"/>
      <sheetName val="내역서(내부)"/>
      <sheetName val="수량산출근거(내부)"/>
      <sheetName val="일집"/>
      <sheetName val="원가 (2)"/>
      <sheetName val="재집"/>
      <sheetName val="직접재료비"/>
      <sheetName val="원단위"/>
      <sheetName val="노집"/>
      <sheetName val="직노"/>
      <sheetName val="공수"/>
      <sheetName val="경비"/>
      <sheetName val="배부"/>
      <sheetName val="조정액"/>
      <sheetName val="일반"/>
      <sheetName val="일반비율"/>
      <sheetName val="이윤"/>
      <sheetName val="손익(델리카)(Ⅰ)"/>
      <sheetName val="제조 (델리카)"/>
      <sheetName val="손익(한일피복))Ⅱ)"/>
      <sheetName val="제조(한일)"/>
      <sheetName val="손익(아이엔에스)(Ⅲ)"/>
      <sheetName val="제조 (아이)"/>
      <sheetName val="기타소모재료비(공통)"/>
      <sheetName val="간노비율(공통)"/>
      <sheetName val="임금(공통)"/>
      <sheetName val="배부(공통)"/>
      <sheetName val="조정액(공통)"/>
      <sheetName val="일반비율(공통)"/>
      <sheetName val="이윤율(공통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별첨"/>
      <sheetName val="목차"/>
      <sheetName val="간지"/>
      <sheetName val="Ⅳ.원가계산"/>
      <sheetName val="Ⅴ.집계표"/>
      <sheetName val="Ⅵ.내역서"/>
      <sheetName val="1.기획료"/>
      <sheetName val="1-1.공수"/>
      <sheetName val="1-2.지급액"/>
      <sheetName val="2.인건비"/>
      <sheetName val="2-1.공수#1"/>
      <sheetName val="2-1.공수#2"/>
      <sheetName val="2-2.지급액"/>
      <sheetName val="3.리허설"/>
      <sheetName val="3-1.운영비"/>
      <sheetName val="4.교육청,연출단"/>
      <sheetName val="4-1.출장비"/>
      <sheetName val="4-2. 여비정액표"/>
      <sheetName val="5.결과보고서"/>
      <sheetName val="6.출연료"/>
      <sheetName val="7.개회식(임대제작)"/>
      <sheetName val="8.개회식(시스템)"/>
      <sheetName val="9.개회식(축하)"/>
      <sheetName val="10.폐회식(임대제작)"/>
      <sheetName val="11.폐회식(시스템)"/>
      <sheetName val="12.폐회식(도민)"/>
      <sheetName val="약품공급2"/>
      <sheetName val=" HIT-&gt;HMC 견적(3900)"/>
      <sheetName val="XXXX"/>
      <sheetName val="총괄표"/>
      <sheetName val="재료"/>
      <sheetName val="소요"/>
      <sheetName val="도장"/>
      <sheetName val="소모"/>
      <sheetName val="노무공수"/>
      <sheetName val="손익1"/>
      <sheetName val="제조1"/>
      <sheetName val="단가 (2)"/>
      <sheetName val="별첨 (2)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부산종합"/>
      <sheetName val="구덕"/>
      <sheetName val="금정"/>
      <sheetName val="경기장별내역서(12-107) (4)"/>
      <sheetName val="비교표"/>
      <sheetName val="원가계산서"/>
      <sheetName val="집계표(설비)"/>
      <sheetName val="내역서(설비)"/>
      <sheetName val="대가목록표(설비)"/>
      <sheetName val="일위대가표(설비)"/>
      <sheetName val="수량산출(설비)"/>
      <sheetName val="인원표(설비)"/>
      <sheetName val="시행후면적"/>
      <sheetName val="수지예산"/>
      <sheetName val="직재"/>
      <sheetName val="기초집계표"/>
      <sheetName val="802"/>
      <sheetName val="기초내역서"/>
      <sheetName val="897"/>
      <sheetName val="예비집계표"/>
      <sheetName val="910"/>
      <sheetName val="예비내역서"/>
      <sheetName val="재활용"/>
      <sheetName val="대가목록표"/>
      <sheetName val="비용포함"/>
      <sheetName val="1"/>
      <sheetName val="3"/>
      <sheetName val="총경기장집계표"/>
      <sheetName val="7"/>
      <sheetName val="아시아드"/>
      <sheetName val="사직체"/>
      <sheetName val="사직수"/>
      <sheetName val="사직야"/>
      <sheetName val="사직정"/>
      <sheetName val="볼링"/>
      <sheetName val="구덕체"/>
      <sheetName val="구덕야"/>
      <sheetName val="구덕주"/>
      <sheetName val="금정체"/>
      <sheetName val="금정사"/>
      <sheetName val="금정테"/>
      <sheetName val="강서"/>
      <sheetName val="강서체"/>
      <sheetName val="강서하"/>
      <sheetName val="강서양"/>
      <sheetName val="기장"/>
      <sheetName val="서낙동강"/>
      <sheetName val="승마"/>
      <sheetName val="컨트리"/>
      <sheetName val="요트"/>
      <sheetName val="시민"/>
      <sheetName val="동서대"/>
      <sheetName val="부경대"/>
      <sheetName val="부경운"/>
      <sheetName val="부경체"/>
      <sheetName val="동주대"/>
      <sheetName val="마산"/>
      <sheetName val="마산주"/>
      <sheetName val="마산실"/>
      <sheetName val="창원"/>
      <sheetName val="창원종"/>
      <sheetName val="창원체"/>
      <sheetName val="창원실"/>
      <sheetName val="창원사"/>
      <sheetName val="창원늘"/>
      <sheetName val="울산"/>
      <sheetName val="울산공"/>
      <sheetName val="울산동"/>
      <sheetName val="문수"/>
      <sheetName val="양산"/>
      <sheetName val="양산공"/>
      <sheetName val="양산실"/>
      <sheetName val="양산대"/>
      <sheetName val="해운대"/>
      <sheetName val="마라톤"/>
      <sheetName val="경보"/>
      <sheetName val="도로"/>
      <sheetName val="기장산"/>
      <sheetName val="연습"/>
      <sheetName val="선수촌"/>
      <sheetName val="컨벤션"/>
      <sheetName val="본부"/>
      <sheetName val="김포"/>
      <sheetName val="영종도"/>
      <sheetName val="김해"/>
      <sheetName val="부산역"/>
      <sheetName val="서울역"/>
      <sheetName val="노포동"/>
      <sheetName val="5부두"/>
      <sheetName val="시가지"/>
      <sheetName val="776"/>
      <sheetName val="예비물량"/>
      <sheetName val="789"/>
      <sheetName val="106C0300"/>
      <sheetName val="경산"/>
      <sheetName val="표지 (2)"/>
      <sheetName val="조명시설"/>
      <sheetName val="조경내역"/>
      <sheetName val="설계변경사유서"/>
      <sheetName val="세부시설변경내용 "/>
      <sheetName val="포장세부내용비교"/>
      <sheetName val="13LPMCC"/>
      <sheetName val="금액내역서"/>
      <sheetName val="설직재-1"/>
      <sheetName val="제직재"/>
      <sheetName val="#REF"/>
      <sheetName val="인건비 "/>
      <sheetName val="을"/>
      <sheetName val="전기"/>
      <sheetName val="을지"/>
      <sheetName val="TOTAL"/>
      <sheetName val="CTEMCOST"/>
      <sheetName val="Breakdown"/>
      <sheetName val="UnitRate"/>
      <sheetName val="유기공정"/>
      <sheetName val="일위대가목차"/>
      <sheetName val="가격조사서"/>
      <sheetName val="노임"/>
      <sheetName val="도급원가"/>
      <sheetName val="기안"/>
      <sheetName val="갑지"/>
      <sheetName val="실행내역"/>
      <sheetName val="FB25JN"/>
      <sheetName val="6호기"/>
      <sheetName val="기본일위"/>
      <sheetName val="간선계산"/>
      <sheetName val="DATA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동력부하(도산)"/>
      <sheetName val="산출2-기기동력"/>
      <sheetName val="기초"/>
      <sheetName val="IW-LIST"/>
      <sheetName val="합천내역"/>
      <sheetName val="일위대가(계측기설치)"/>
      <sheetName val="설계설명서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표지"/>
      <sheetName val="▶총괄집계"/>
      <sheetName val="총괄수량집계"/>
      <sheetName val="▶토공"/>
      <sheetName val="총괄토공집계표"/>
      <sheetName val="토적표"/>
      <sheetName val="▶폐기물"/>
      <sheetName val="폐기물집계"/>
      <sheetName val="VXXXXX"/>
      <sheetName val="▶목차"/>
      <sheetName val="관급자재"/>
      <sheetName val="사급자재"/>
      <sheetName val="시멘트,골재산출표"/>
      <sheetName val="공종별재료집계"/>
      <sheetName val="총괄자재집계"/>
      <sheetName val="수량3"/>
      <sheetName val="맨홀수량"/>
      <sheetName val="자재집계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선관거정리"/>
      <sheetName val="Sheet1"/>
      <sheetName val="Sheet2"/>
      <sheetName val="Sheet3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폐기물처리"/>
      <sheetName val="폐기물처리산근"/>
      <sheetName val="폐기물처리 (2)"/>
      <sheetName val="안계기존관철거폐기물"/>
      <sheetName val="기존불량관거폐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노임단가"/>
      <sheetName val="구조물철거타공정이월"/>
      <sheetName val="Sheet1"/>
      <sheetName val="자재집계표"/>
      <sheetName val="금액내역서"/>
      <sheetName val="99노임기준"/>
      <sheetName val="단가대비표"/>
      <sheetName val="일위대가"/>
      <sheetName val="갑지"/>
      <sheetName val="총괄"/>
      <sheetName val="폐기물집계"/>
      <sheetName val="기둥(원형)"/>
      <sheetName val="단면가정"/>
      <sheetName val="3.공통공사대비"/>
      <sheetName val="경영상태"/>
      <sheetName val="수량산출"/>
      <sheetName val="터파기및재료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철집"/>
      <sheetName val="1.주요자재집계표"/>
      <sheetName val="DATA98"/>
      <sheetName val="장비집계"/>
      <sheetName val="결과조달"/>
      <sheetName val="8.PILE  (돌출)"/>
      <sheetName val="교각계산"/>
      <sheetName val="단위수량"/>
      <sheetName val="설계내역"/>
      <sheetName val="산출2-기기동력"/>
      <sheetName val="식생블럭단위수량"/>
      <sheetName val="진주방향"/>
      <sheetName val="제-노임"/>
      <sheetName val="제직재"/>
      <sheetName val="조명시설"/>
      <sheetName val="woo(mac)"/>
      <sheetName val="전체철근집계"/>
      <sheetName val="공사비증감"/>
      <sheetName val="#REF"/>
      <sheetName val="집계표"/>
      <sheetName val="설계"/>
      <sheetName val="토공계산서(부체도로)"/>
      <sheetName val="가도공"/>
      <sheetName val="설계명세서"/>
      <sheetName val="내역서"/>
      <sheetName val="총괄내역서"/>
      <sheetName val="DATE"/>
      <sheetName val="식재"/>
      <sheetName val="시설물"/>
      <sheetName val="식재출력용"/>
      <sheetName val="유지관리"/>
      <sheetName val="단가"/>
      <sheetName val="가격조사서"/>
      <sheetName val="전신환매도율"/>
      <sheetName val="역T형(H=6.0) (2)"/>
      <sheetName val="6PILE  (돌출)"/>
      <sheetName val="하도내역 (철콘)"/>
      <sheetName val="Sheet1 (2)"/>
      <sheetName val="차선도색단위수량"/>
      <sheetName val="폐기물처리수량집계"/>
      <sheetName val="기존구조물깨기수량집계"/>
      <sheetName val="차선도색집졔"/>
      <sheetName val="공사중교통안전시설집계"/>
      <sheetName val="포장공수량집계"/>
      <sheetName val="지급자재"/>
      <sheetName val="1TL종점(1)"/>
      <sheetName val="토공총괄표"/>
      <sheetName val="시행후면적"/>
      <sheetName val="수로단위수량"/>
      <sheetName val="일반수량총괄집계"/>
      <sheetName val="암거단위-1련"/>
      <sheetName val="수지예산"/>
      <sheetName val="산출3-유도등"/>
      <sheetName val="산출2-동력"/>
      <sheetName val="산출2-피뢰침"/>
      <sheetName val="예정(3)"/>
      <sheetName val="동원(3)"/>
      <sheetName val="최적단면"/>
      <sheetName val="S.중기사용료"/>
      <sheetName val="입력란"/>
      <sheetName val="97노임단가"/>
      <sheetName val="실행철강하도"/>
      <sheetName val="설직재-1"/>
      <sheetName val="PAD TR보호대기초"/>
      <sheetName val="가로등기초"/>
      <sheetName val="HANDHOLE(2)"/>
      <sheetName val="내역표지"/>
      <sheetName val="총괄내역"/>
      <sheetName val="토지조서"/>
      <sheetName val="토공 total"/>
      <sheetName val="건축내역"/>
      <sheetName val="40총괄"/>
      <sheetName val="40집계"/>
      <sheetName val="지장물C"/>
      <sheetName val="금융"/>
      <sheetName val="수문보고"/>
      <sheetName val="단가표"/>
      <sheetName val="archi(본사)"/>
      <sheetName val="CTEMCOST"/>
      <sheetName val="Sheet4"/>
      <sheetName val="신고분기설정참고"/>
      <sheetName val="거래처자료등록"/>
      <sheetName val="(집계) 노면표시"/>
      <sheetName val="INPUT"/>
      <sheetName val="출력X"/>
      <sheetName val="붙임8(내역)(당초)"/>
      <sheetName val="부하계산서"/>
      <sheetName val="부하(성남)"/>
      <sheetName val="Baby일위대가"/>
      <sheetName val="집1"/>
      <sheetName val="수량산출서 갑지"/>
      <sheetName val="U-TYPE(1)"/>
      <sheetName val="H산정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포장복구집계"/>
      <sheetName val="DATE"/>
      <sheetName val="ABUT수량-A1"/>
      <sheetName val="5지구단위"/>
      <sheetName val="입력변수"/>
      <sheetName val="직접경비"/>
      <sheetName val="중기사용료"/>
      <sheetName val="적용노임"/>
      <sheetName val="일반자재"/>
      <sheetName val="입찰안"/>
      <sheetName val="상수도토공집계표"/>
      <sheetName val="내역서"/>
      <sheetName val="날개벽수량표"/>
      <sheetName val="증감대비"/>
      <sheetName val="1.설계기준"/>
      <sheetName val="일위대가(계측기설치)"/>
      <sheetName val="1호맨홀토공"/>
      <sheetName val="I一般比"/>
      <sheetName val="차선도색현황"/>
      <sheetName val="N賃率-職"/>
      <sheetName val="INPUT"/>
      <sheetName val="단가"/>
      <sheetName val="범용개발순소요비용"/>
      <sheetName val="원가계산서"/>
      <sheetName val="세부내역(직접인건비)"/>
      <sheetName val="집수정"/>
      <sheetName val="지구단위계획품셈"/>
      <sheetName val="통합"/>
      <sheetName val="교각1"/>
      <sheetName val="식재총괄"/>
      <sheetName val="4)유동표"/>
      <sheetName val="조명시설"/>
      <sheetName val="단가조사"/>
      <sheetName val="Sheet6"/>
      <sheetName val="국공유지및사유지"/>
      <sheetName val="을지"/>
      <sheetName val="4공철탑검토"/>
      <sheetName val="횡배수관토공수량"/>
      <sheetName val="9GNG운반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수량산출"/>
      <sheetName val="DATA"/>
      <sheetName val="심사계산"/>
      <sheetName val="배수공"/>
      <sheetName val="날개벽"/>
      <sheetName val="가공2원도"/>
      <sheetName val="기계경비"/>
      <sheetName val="단가산출"/>
      <sheetName val="DB구축"/>
      <sheetName val="상수구조화편집부표"/>
      <sheetName val="설계명세서"/>
      <sheetName val="품셈(기초)"/>
      <sheetName val="개발계획수립"/>
      <sheetName val="입출재고현황 (2)"/>
      <sheetName val="45,46"/>
      <sheetName val="일위대가시트"/>
      <sheetName val="수량산출서"/>
      <sheetName val="단가입력창"/>
      <sheetName val="산출명세"/>
      <sheetName val="설계"/>
      <sheetName val="공사내역"/>
      <sheetName val="데리네이타현황"/>
      <sheetName val="공량산출서"/>
      <sheetName val="별표집계"/>
      <sheetName val="Sheet1"/>
      <sheetName val="#REF"/>
      <sheetName val="Sheet1 (2)"/>
      <sheetName val="2. 상·하수도 추가개발비"/>
      <sheetName val="평가내역"/>
      <sheetName val="각종양식"/>
      <sheetName val="표지"/>
      <sheetName val="표준계약서"/>
      <sheetName val="전신환매도율"/>
      <sheetName val="경비_원본"/>
      <sheetName val="97년추정손익계산서"/>
      <sheetName val="2014년사무실경비관련"/>
      <sheetName val="갑지"/>
      <sheetName val="포장공"/>
      <sheetName val="토공"/>
      <sheetName val="6PILE  (돌출)"/>
      <sheetName val="단위중량"/>
      <sheetName val="직노"/>
      <sheetName val="반응조"/>
      <sheetName val="소업1교"/>
      <sheetName val="참조"/>
      <sheetName val="사통"/>
      <sheetName val="물가시세"/>
      <sheetName val="터파기및재료"/>
      <sheetName val="가설건물"/>
      <sheetName val="6PILE  _돌출_"/>
      <sheetName val="공사비집계"/>
      <sheetName val="진주방향"/>
      <sheetName val="토공 갑지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최적단면"/>
      <sheetName val="약품설비"/>
      <sheetName val="총 괄 표"/>
      <sheetName val="금액내역서"/>
      <sheetName val="교각계산"/>
      <sheetName val="SIL98"/>
      <sheetName val="부안일위"/>
      <sheetName val="옹벽조금수정"/>
      <sheetName val="본선 토공 분배표"/>
      <sheetName val="가격조사서"/>
      <sheetName val="업무처리전"/>
      <sheetName val="총괄내역서"/>
      <sheetName val="세대구분"/>
      <sheetName val="6PILE__(돌출)"/>
      <sheetName val="6PILE___돌출_"/>
      <sheetName val="3BL공동구_수량"/>
      <sheetName val="견적의뢰서"/>
      <sheetName val="2000년1차"/>
      <sheetName val="2000전체분"/>
      <sheetName val="200"/>
      <sheetName val="2.단면가정 "/>
      <sheetName val="목표세부명세"/>
      <sheetName val="자재집계표"/>
      <sheetName val="내역표지"/>
      <sheetName val="빗물받이(910-510-410)"/>
      <sheetName val="2공구산출내역"/>
      <sheetName val="4.2유효폭의 계산"/>
      <sheetName val="입찰"/>
      <sheetName val="현경"/>
      <sheetName val="U-TYPE(1)"/>
      <sheetName val="원형1호맨홀토공수량"/>
      <sheetName val="8.PILE  (돌출)"/>
      <sheetName val="D200"/>
      <sheetName val="ELECTRIC"/>
      <sheetName val="SCHEDULE"/>
      <sheetName val="수로집계"/>
      <sheetName val="공사비증감"/>
      <sheetName val="말뚝지지력산정"/>
      <sheetName val="Sheet2"/>
      <sheetName val="포장공자재집계표"/>
      <sheetName val="S.중기사용료"/>
      <sheetName val="97노임단가"/>
      <sheetName val="입력란"/>
      <sheetName val="슬래브"/>
      <sheetName val="오동"/>
      <sheetName val="대조"/>
      <sheetName val="나한"/>
      <sheetName val="밸브설치"/>
      <sheetName val="일위대가목록"/>
      <sheetName val="산출내역서"/>
      <sheetName val="실행철강하도"/>
      <sheetName val="6PILE+옹벽집계!$G$6+옹벽집계!$H$10  (돌출"/>
      <sheetName val="수량집계"/>
      <sheetName val="내역"/>
      <sheetName val="집계표(육상)"/>
      <sheetName val="지급자재"/>
      <sheetName val="산출근거"/>
      <sheetName val="해전배수"/>
      <sheetName val="수문일1"/>
      <sheetName val="결과조달"/>
      <sheetName val="수량3"/>
      <sheetName val="원가"/>
      <sheetName val="실정보고"/>
      <sheetName val="갑지1"/>
      <sheetName val="연돌일위집계"/>
      <sheetName val="간지(1)"/>
      <sheetName val="1,2,3,4,5단위수량"/>
      <sheetName val="6PILE 과속방지턱집계표!$K$12 (돌출)"/>
      <sheetName val="예가표"/>
      <sheetName val="인사자료총집계"/>
      <sheetName val="견적서(토공)"/>
      <sheetName val="부하계산서"/>
      <sheetName val="지하"/>
      <sheetName val="2호맨홀공제수량"/>
      <sheetName val="000000"/>
      <sheetName val="간선계산"/>
      <sheetName val="공사비증감(P4) "/>
      <sheetName val="가도공"/>
      <sheetName val="단면 (2)"/>
      <sheetName val="메서,변+증"/>
      <sheetName val="실행예산"/>
      <sheetName val="식생블럭단위수량"/>
      <sheetName val="갑지(추정)"/>
      <sheetName val="공종단가"/>
      <sheetName val="노무비"/>
      <sheetName val="EQUIP"/>
      <sheetName val="식재"/>
      <sheetName val="시설물"/>
      <sheetName val="식재출력용"/>
      <sheetName val="유지관리"/>
      <sheetName val="일위대가"/>
      <sheetName val="장비"/>
      <sheetName val="산근1"/>
      <sheetName val="노무"/>
      <sheetName val="자재"/>
      <sheetName val="산근터빈"/>
      <sheetName val="공문"/>
      <sheetName val="COVER"/>
      <sheetName val="배수관산출"/>
      <sheetName val="수안보-MBR1"/>
      <sheetName val="3.공통공사대비"/>
      <sheetName val="포장물량집계"/>
      <sheetName val="공통비총괄표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DATA98"/>
      <sheetName val="Sheet4"/>
      <sheetName val="뚝토공"/>
      <sheetName val="70%"/>
      <sheetName val="소비자가"/>
      <sheetName val="공통가설공사"/>
      <sheetName val="안산기계장치"/>
      <sheetName val="DATA입력"/>
      <sheetName val="교각정보"/>
      <sheetName val="기기리스트"/>
      <sheetName val="BID"/>
      <sheetName val="1062-X방향 "/>
      <sheetName val="발주설계서(당초)"/>
      <sheetName val="고창방향"/>
      <sheetName val="기성내역"/>
      <sheetName val="경상비"/>
      <sheetName val="DATA2000"/>
      <sheetName val="주식"/>
      <sheetName val="집계표"/>
      <sheetName val="Sheet17"/>
      <sheetName val="교각토공"/>
      <sheetName val="4.장비손료"/>
      <sheetName val="3지구단위"/>
      <sheetName val="내역서 "/>
      <sheetName val="환경평가"/>
      <sheetName val="TOTAL3"/>
      <sheetName val="건축내역"/>
      <sheetName val="설비"/>
      <sheetName val="도장수량(하1)"/>
      <sheetName val="주형"/>
      <sheetName val="우배수"/>
      <sheetName val="수습"/>
      <sheetName val="취수탑"/>
      <sheetName val="전기"/>
      <sheetName val="1.설계조건"/>
      <sheetName val="11.우각부 보강"/>
      <sheetName val="중기비"/>
      <sheetName val="자재단가비교표"/>
    </sheetNames>
    <sheetDataSet>
      <sheetData sheetId="0"/>
      <sheetData sheetId="1"/>
      <sheetData sheetId="2"/>
      <sheetData sheetId="3"/>
      <sheetData sheetId="4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M19">
            <v>0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 xml:space="preserve"> </v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M23">
            <v>0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CKUP SVR"/>
      <sheetName val="DB SVR"/>
      <sheetName val="Report SVR"/>
      <sheetName val="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총괄 집계표"/>
      <sheetName val="설계내역서"/>
      <sheetName val="일위대가(지하시설물DB구축)"/>
      <sheetName val="설계제원(전체분)"/>
      <sheetName val="산출근거(지하시설물도작성)"/>
      <sheetName val="기계경비"/>
      <sheetName val="노임단가 "/>
      <sheetName val="재료비"/>
      <sheetName val="기계비및관련소프트웨어"/>
      <sheetName val="성과심사비(매설)"/>
      <sheetName val="성과심사 출장여비"/>
      <sheetName val="수량산출서 →"/>
      <sheetName val="관로 집계표"/>
      <sheetName val="남원1 (2)"/>
      <sheetName val="남원2 (2)"/>
      <sheetName val="성산1(성산_오수) (2)"/>
      <sheetName val="성산1(고성_오수) (2)"/>
      <sheetName val="성산1(성산_우수)) (2)"/>
      <sheetName val="성산1(고성_우수) (2)"/>
      <sheetName val="성산2"/>
      <sheetName val="성산3"/>
      <sheetName val="성산2 (2)"/>
      <sheetName val="성산3 (2)"/>
      <sheetName val="성산1(고성_오수)"/>
      <sheetName val="성산1(성산_오수)"/>
      <sheetName val="성산1(고성_우수)"/>
      <sheetName val="성산1(성산_우수))"/>
      <sheetName val="남원1"/>
      <sheetName val="남원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통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INPUT(덕도방향-시점)"/>
      <sheetName val="계화배수"/>
      <sheetName val="input"/>
      <sheetName val="11.우각부 보강"/>
      <sheetName val="중기사용료"/>
      <sheetName val="적용노임"/>
      <sheetName val="일반자재"/>
      <sheetName val="일위대가시트"/>
      <sheetName val="Macro(전선)"/>
      <sheetName val="B부대공"/>
      <sheetName val="code"/>
      <sheetName val="별표"/>
      <sheetName val="기계경비"/>
      <sheetName val="인건비(환율)"/>
      <sheetName val="guard(mac)"/>
      <sheetName val="1.설계조건"/>
      <sheetName val="Sheet1"/>
      <sheetName val="증감대비"/>
      <sheetName val="COST"/>
      <sheetName val="EQUIP-H"/>
      <sheetName val="공통가설"/>
      <sheetName val="1-1"/>
      <sheetName val="견적서"/>
      <sheetName val="SLAB&quot;1&quot;"/>
      <sheetName val="COPING"/>
      <sheetName val="LEGEND"/>
      <sheetName val="현장조사"/>
      <sheetName val="전기"/>
      <sheetName val="직공비"/>
      <sheetName val="내역"/>
      <sheetName val="DATA"/>
      <sheetName val="단가조사"/>
      <sheetName val="개발계획수립"/>
      <sheetName val="입찰안"/>
      <sheetName val="00하노임"/>
      <sheetName val="기타경비"/>
      <sheetName val="2.유지보수비"/>
      <sheetName val="기둥(원형)"/>
      <sheetName val="danga"/>
      <sheetName val="ilch"/>
      <sheetName val="교각1"/>
      <sheetName val="말뚝지지력산정"/>
      <sheetName val="일위대가"/>
      <sheetName val="계산"/>
      <sheetName val="조건표"/>
      <sheetName val="일위대가(목록)"/>
      <sheetName val="산근(목록)"/>
      <sheetName val="재료비"/>
      <sheetName val="토공"/>
      <sheetName val="이형관중량"/>
      <sheetName val="각종양식"/>
      <sheetName val="단면가정"/>
      <sheetName val="setup"/>
      <sheetName val="일위대가(가설)"/>
      <sheetName val="1.설계기준"/>
      <sheetName val="원형1호맨홀토공수량"/>
      <sheetName val="1호맨홀토공"/>
      <sheetName val="사급자재"/>
      <sheetName val="공사설명서"/>
      <sheetName val="공사계획서"/>
      <sheetName val="직노"/>
      <sheetName val="실행내역"/>
      <sheetName val="공사비예산서(토목분)"/>
      <sheetName val="포장복구집계"/>
      <sheetName val="송라터널총괄"/>
      <sheetName val="단가"/>
      <sheetName val="BOX 본체"/>
      <sheetName val="통합"/>
      <sheetName val="2지구단위"/>
      <sheetName val="암거공"/>
      <sheetName val="COMPAQ-LIST"/>
      <sheetName val="Care"/>
      <sheetName val="SV"/>
      <sheetName val="전신환매도율"/>
      <sheetName val="9GNG운반"/>
      <sheetName val="XXXXXX"/>
      <sheetName val="공정표"/>
      <sheetName val="공사총괄"/>
      <sheetName val="일위목록"/>
      <sheetName val="부표총괄"/>
      <sheetName val="부표장비"/>
      <sheetName val="물가대비표"/>
      <sheetName val="평균L,C,K,E값 산출표"/>
      <sheetName val="부표장비 (2)"/>
      <sheetName val="간선계산"/>
      <sheetName val="갑지"/>
      <sheetName val="기초일위"/>
      <sheetName val="시설일위"/>
      <sheetName val="조명일위"/>
      <sheetName val="데이타"/>
      <sheetName val="ABUT수량-A1"/>
      <sheetName val="교각계산"/>
      <sheetName val="기본DATA"/>
      <sheetName val="자재단가비교표"/>
      <sheetName val="4.장비손료"/>
      <sheetName val="#REF"/>
      <sheetName val="단면 (2)"/>
      <sheetName val="말뚝물량"/>
      <sheetName val="원가입력"/>
      <sheetName val="직접경비"/>
      <sheetName val="2.가정단면"/>
      <sheetName val="98수문일위"/>
      <sheetName val="버스운행안내"/>
      <sheetName val="예방접종계획"/>
      <sheetName val="근태계획서"/>
      <sheetName val="평가내역"/>
      <sheetName val="기본일위"/>
      <sheetName val="내역서2안"/>
      <sheetName val="패널"/>
      <sheetName val="Sheet2"/>
      <sheetName val="품셈"/>
      <sheetName val="시중노임단가"/>
      <sheetName val="기둥"/>
      <sheetName val="저판(버림100)"/>
      <sheetName val="노임단가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단면가정"/>
      <sheetName val="SLAB&quot;1&quot;"/>
      <sheetName val="danga"/>
      <sheetName val="ilch"/>
      <sheetName val="조작대(1연)"/>
      <sheetName val="기둥(원형)"/>
      <sheetName val="1.우편집중내역서"/>
      <sheetName val="WORK"/>
      <sheetName val="내역(전체)"/>
      <sheetName val="교각1"/>
      <sheetName val="을"/>
      <sheetName val="Y-WORK"/>
      <sheetName val="YES-T"/>
      <sheetName val="Sheet2"/>
      <sheetName val="2.가정단면"/>
      <sheetName val="역T형"/>
      <sheetName val="1.설계조건"/>
      <sheetName val="DATA"/>
      <sheetName val="수량산출"/>
      <sheetName val="공사비예산서(토목분)"/>
      <sheetName val="조명시설"/>
      <sheetName val="기본"/>
      <sheetName val="건축내역"/>
      <sheetName val="날개벽(시점좌측)"/>
      <sheetName val="총괄"/>
      <sheetName val="3.하중산정4.지지력"/>
      <sheetName val="기둥"/>
      <sheetName val="저판(버림100)"/>
      <sheetName val="단가표"/>
      <sheetName val="UNIT"/>
      <sheetName val="단가대비"/>
      <sheetName val="집계표"/>
      <sheetName val="CODE"/>
      <sheetName val="입찰안"/>
      <sheetName val="#REF"/>
      <sheetName val="토공"/>
      <sheetName val="ITEM"/>
      <sheetName val="설계조건"/>
      <sheetName val="마산방향철근집계"/>
      <sheetName val="정렬"/>
      <sheetName val="6PILE  (돌출)"/>
      <sheetName val="내역전기"/>
      <sheetName val="대비내역"/>
      <sheetName val="COPING"/>
      <sheetName val="맨홀수량집계"/>
      <sheetName val="내역서 "/>
      <sheetName val="SLAB"/>
      <sheetName val="상부집계표"/>
      <sheetName val="L_RPTB16_05"/>
      <sheetName val="원가입력"/>
      <sheetName val="DATA 입력란"/>
      <sheetName val="인6월"/>
      <sheetName val="Sheet3"/>
      <sheetName val="설계예산"/>
      <sheetName val="공통가설"/>
      <sheetName val="내역서"/>
      <sheetName val="ccd원가"/>
      <sheetName val="견적대비 견적서"/>
      <sheetName val="노임단가"/>
      <sheetName val="Sheet1"/>
      <sheetName val="기계시공"/>
      <sheetName val="직공비"/>
      <sheetName val="3CHBDC"/>
      <sheetName val="토목 (2)"/>
      <sheetName val="2BOX본체"/>
      <sheetName val="자재집계표"/>
      <sheetName val="DATE"/>
      <sheetName val="960318-1"/>
      <sheetName val="R.C RAHMEN 해석"/>
      <sheetName val="단면 (2)"/>
      <sheetName val="노임이"/>
      <sheetName val="설계내역서"/>
      <sheetName val="input"/>
      <sheetName val="B부대공"/>
      <sheetName val="Sheet5"/>
      <sheetName val="내역표지"/>
      <sheetName val="DESIGN CRITERIA"/>
      <sheetName val="guard(mac)"/>
      <sheetName val="구조물공사공내역서"/>
      <sheetName val="전기"/>
      <sheetName val="터파기및재료"/>
      <sheetName val="자재 집계표"/>
      <sheetName val="BSD (2)"/>
      <sheetName val="INPUT(덕도방향-시점)"/>
      <sheetName val="ABUT수량-A1"/>
      <sheetName val="BK-6-O-1"/>
      <sheetName val="내역및총괄"/>
      <sheetName val="ⴭⴭⴭⴭ"/>
      <sheetName val="장비집계"/>
      <sheetName val="손익분석"/>
      <sheetName val="산출근거"/>
      <sheetName val="내역"/>
      <sheetName val="덕전리"/>
      <sheetName val="-15.0"/>
      <sheetName val="진주방향"/>
      <sheetName val="마산방향"/>
      <sheetName val="버스운행안내"/>
      <sheetName val="예방접종계획"/>
      <sheetName val="근태계획서"/>
      <sheetName val="IMPEADENCE MAP 취수장"/>
      <sheetName val="갑지"/>
      <sheetName val="계약내역서(을지)"/>
      <sheetName val="총괄표"/>
      <sheetName val="인건비"/>
      <sheetName val="포장공"/>
      <sheetName val="안정검토"/>
      <sheetName val="단면설계"/>
      <sheetName val="토목공사일반"/>
      <sheetName val="단가 및 재료비"/>
      <sheetName val="98수문일위"/>
      <sheetName val="DC"/>
      <sheetName val="단가산출2"/>
      <sheetName val="단위집계표"/>
      <sheetName val="통합"/>
      <sheetName val="산근목록"/>
      <sheetName val="기본DATA"/>
      <sheetName val="3BL공동구 수량"/>
      <sheetName val="토목내역서 (도급단가) (2)"/>
      <sheetName val="산근"/>
      <sheetName val="금액내역서"/>
      <sheetName val="법면보호공내역서"/>
      <sheetName val="일위대가단가표"/>
      <sheetName val="Sheet17"/>
      <sheetName val="구조물철거타공정이월"/>
      <sheetName val="슬래브(유곡)"/>
      <sheetName val="당진1,2호기전선관설치및접지4차공사내역서-을지"/>
      <sheetName val="붙임8"/>
      <sheetName val="골재산출"/>
      <sheetName val="배수통관(좌)"/>
      <sheetName val="시행후면적"/>
      <sheetName val="수지예산"/>
      <sheetName val="제품"/>
      <sheetName val="배수철근"/>
      <sheetName val="표지"/>
      <sheetName val="단가"/>
      <sheetName val="8.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표지"/>
      <sheetName val="설계표지"/>
      <sheetName val="일위대가표지"/>
      <sheetName val="산출근거표지"/>
      <sheetName val="개발비산출표지"/>
      <sheetName val="자재내역"/>
      <sheetName val="노임표지"/>
      <sheetName val="성과표지"/>
      <sheetName val="총괄표지"/>
      <sheetName val="총괄"/>
      <sheetName val="원가계산서"/>
      <sheetName val="설계내역서"/>
      <sheetName val="일위대가"/>
      <sheetName val="산출근거"/>
      <sheetName val="상하수도"/>
      <sheetName val="인터넷"/>
      <sheetName val="개발내역"/>
      <sheetName val="자재"/>
      <sheetName val="노임단가"/>
      <sheetName val="성과비"/>
      <sheetName val="공공측량심사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2양식"/>
      <sheetName val="견적서2양식복사"/>
      <sheetName val="랙시스템"/>
      <sheetName val="6월가격표"/>
      <sheetName val="5월가격표"/>
      <sheetName val="서버양식"/>
      <sheetName val="견적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조작대(1연)"/>
      <sheetName val="원형1호맨홀토공수량"/>
      <sheetName val="guard(mac)"/>
      <sheetName val="COPING"/>
      <sheetName val="DATE"/>
      <sheetName val="일위대가목차"/>
      <sheetName val="곡관"/>
      <sheetName val="단면가정"/>
      <sheetName val="토사(PE)"/>
      <sheetName val="기둥(원형)"/>
      <sheetName val="INPUT"/>
      <sheetName val="부대내역"/>
      <sheetName val="수량산출"/>
      <sheetName val="가시설(TYPE-A)"/>
      <sheetName val="기둥"/>
      <sheetName val="저판(버림100)"/>
      <sheetName val="3BL공동구 수량"/>
      <sheetName val="제원"/>
      <sheetName val="#REF"/>
      <sheetName val="1호맨홀가감수량"/>
      <sheetName val="1-1평균터파기고(1)"/>
      <sheetName val="1호맨홀수량산출"/>
      <sheetName val="Sheet17"/>
      <sheetName val="SHEET PILE공자재수량집계표"/>
      <sheetName val="일반공사"/>
      <sheetName val="맨홀수량집계"/>
      <sheetName val="단위중량"/>
      <sheetName val="가시설수량"/>
      <sheetName val="단위수량"/>
      <sheetName val="원가입력"/>
      <sheetName val="교각계산"/>
      <sheetName val="1. 설계조건 2.단면가정 3. 하중계산"/>
      <sheetName val="DATA 입력란"/>
      <sheetName val="맨홀공 수량집계표"/>
      <sheetName val="대치판정"/>
      <sheetName val="일반맨홀수량집계"/>
      <sheetName val="6PILE  (돌출)"/>
      <sheetName val="뚝토공"/>
      <sheetName val="옹벽철근"/>
      <sheetName val="역T형"/>
      <sheetName val="입력DATA"/>
      <sheetName val="바닥판"/>
      <sheetName val="자재집계"/>
      <sheetName val="A LINE"/>
      <sheetName val="밸브설치"/>
      <sheetName val="DIAPHRAGM"/>
      <sheetName val="교각1"/>
      <sheetName val="버스운행안내"/>
      <sheetName val="예방접종계획"/>
      <sheetName val="근태계획서"/>
      <sheetName val="진주방향"/>
      <sheetName val="WORK"/>
      <sheetName val="Y-WORK"/>
      <sheetName val="1.우편집중내역서"/>
      <sheetName val="노임단가"/>
      <sheetName val="제수변실산출근거"/>
      <sheetName val="제수"/>
      <sheetName val="공기"/>
      <sheetName val="7.전산해석결과"/>
      <sheetName val="우각부검토"/>
      <sheetName val="월송Ic교1"/>
      <sheetName val="ABUT수량-A1"/>
      <sheetName val="내역서"/>
      <sheetName val="설계조건"/>
      <sheetName val="사다리"/>
      <sheetName val="danga"/>
      <sheetName val="ilch"/>
      <sheetName val="마산방향철근집계"/>
      <sheetName val="마산방향"/>
      <sheetName val="전기"/>
      <sheetName val="지장물C"/>
      <sheetName val="일반맨홀수량집계(A-7 LINE)"/>
      <sheetName val="관경별내역서"/>
      <sheetName val="DATA"/>
      <sheetName val="3.하중산정4.지지력"/>
      <sheetName val="일위대가"/>
      <sheetName val="단면(RW1)"/>
      <sheetName val="단면 (2)"/>
      <sheetName val="Sheet1 (2)"/>
      <sheetName val="SLAB&quot;1&quot;"/>
      <sheetName val="C.배수관공"/>
      <sheetName val="1호인버트수량"/>
      <sheetName val="내역서 "/>
      <sheetName val="정렬"/>
      <sheetName val="콘크리트30기초(DCIP)"/>
      <sheetName val="원형맨홀수량"/>
      <sheetName val="보차도경계석"/>
      <sheetName val="SLAB"/>
      <sheetName val="을"/>
      <sheetName val="맨홀수량산출"/>
      <sheetName val="날개벽(시점좌측)"/>
      <sheetName val="우각부보강"/>
      <sheetName val="조도계산서 (도서)"/>
      <sheetName val="2.5MGD-65UVT"/>
      <sheetName val="2.5MGD-55UVT"/>
      <sheetName val="12.5MGD-65UVT"/>
      <sheetName val="12.5-55UVT"/>
      <sheetName val="25MGD-65UVT"/>
      <sheetName val="25-55UVT"/>
      <sheetName val="Sproportions"/>
      <sheetName val="SORCE1"/>
      <sheetName val="가시설단위수량"/>
      <sheetName val="말뚝지지력산정"/>
      <sheetName val="제수변수량"/>
      <sheetName val="수량명세서"/>
      <sheetName val="입력란"/>
      <sheetName val="97노임단가"/>
      <sheetName val="용수량(생활용수)"/>
      <sheetName val="날개벽수량표"/>
      <sheetName val="Sheet2"/>
      <sheetName val="laroux"/>
      <sheetName val="INPUT DATA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색집계"/>
      <sheetName val="도장수량(하1)"/>
      <sheetName val="주형"/>
      <sheetName val="간선계산"/>
      <sheetName val="투찰"/>
      <sheetName val="포장공"/>
      <sheetName val="수로BOX(시점부)"/>
      <sheetName val="1호맨홀토공"/>
      <sheetName val="기초공"/>
      <sheetName val="양수장(기계)"/>
      <sheetName val="유림골조"/>
      <sheetName val="2.단면가정 "/>
      <sheetName val="A-4"/>
      <sheetName val="수로교총재료집계"/>
      <sheetName val="D-3109"/>
      <sheetName val="산출근거"/>
      <sheetName val="공사비예산서(토목분)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날1"/>
      <sheetName val="JUCKEYK"/>
      <sheetName val="원내역"/>
      <sheetName val="포장복구집계"/>
      <sheetName val="총괄"/>
      <sheetName val="내역"/>
      <sheetName val="자재단가"/>
      <sheetName val="SLIDES"/>
      <sheetName val="BID"/>
      <sheetName val="집수정"/>
      <sheetName val="도장수량"/>
      <sheetName val="관로토공집계표"/>
      <sheetName val="데이타"/>
      <sheetName val="data_dci"/>
      <sheetName val="data_mci"/>
      <sheetName val="behind"/>
      <sheetName val="Main"/>
      <sheetName val="전차선로 물량표"/>
      <sheetName val="자재단가비교표"/>
      <sheetName val="실행철강하도"/>
      <sheetName val="가정단면"/>
      <sheetName val=" 상부공통집계(총괄)"/>
      <sheetName val="노임이"/>
      <sheetName val="INPUT_DATA_(2)"/>
      <sheetName val="단면_(2)"/>
      <sheetName val="BOX본체수량_(2)"/>
      <sheetName val="BOX토공_(2)"/>
      <sheetName val="1.설계조건"/>
      <sheetName val="인건비"/>
      <sheetName val="품셈"/>
      <sheetName val="입찰안"/>
      <sheetName val="단가 및 재료비"/>
      <sheetName val="CABLE SIZE-3"/>
      <sheetName val="배수내역 (2)"/>
      <sheetName val="기성2"/>
      <sheetName val="장문교(대전)"/>
      <sheetName val="AC포장수량"/>
      <sheetName val="ASP포장"/>
      <sheetName val="점수계산1-2"/>
      <sheetName val="5CHBDC"/>
      <sheetName val="96보완계획7.12"/>
      <sheetName val="중기비"/>
      <sheetName val="전신환매도율"/>
      <sheetName val="준검 내역서"/>
      <sheetName val="상수도토공집계표"/>
      <sheetName val="3.공통공사대비"/>
      <sheetName val="전계가"/>
      <sheetName val="반중력식옹벽"/>
      <sheetName val="공통가설"/>
      <sheetName val="부서현황"/>
      <sheetName val="소업1교"/>
      <sheetName val="2000.11월설계내역"/>
      <sheetName val="제-노임"/>
      <sheetName val="제직재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EQUIP-H"/>
      <sheetName val="변경집계표"/>
      <sheetName val="대비"/>
      <sheetName val="AS복구"/>
      <sheetName val="중기터파기"/>
      <sheetName val="변수값"/>
      <sheetName val="중기상차"/>
      <sheetName val="ACUNIT"/>
      <sheetName val="B부대공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옹벽1"/>
      <sheetName val="건식PD설치현황표"/>
      <sheetName val="단가목록"/>
      <sheetName val="N賃率-職"/>
      <sheetName val="부재치수입력"/>
      <sheetName val="-15.0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마법사"/>
      <sheetName val="Y-WORK"/>
      <sheetName val="ITEM"/>
    </sheetNames>
    <sheetDataSet>
      <sheetData sheetId="0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유통재고"/>
      <sheetName val="EPA재고"/>
      <sheetName val="000000"/>
      <sheetName val="0000"/>
      <sheetName val="Inventory"/>
      <sheetName val="총재고현황"/>
      <sheetName val="LGIBM"/>
      <sheetName val="epa2"/>
      <sheetName val="ePA"/>
      <sheetName val="kolon2"/>
      <sheetName val="Kolon"/>
      <sheetName val="itcen2"/>
      <sheetName val="ITCen"/>
      <sheetName val="SKN2"/>
      <sheetName val="SKN"/>
      <sheetName val="Ensiz2"/>
      <sheetName val="Ensiz"/>
      <sheetName val="List"/>
      <sheetName val="Oper Amount"/>
      <sheetName val="부하LOAD"/>
      <sheetName val="정부노임단가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000000"/>
      <sheetName val="VXXX"/>
      <sheetName val="DW"/>
      <sheetName val="Sheet1"/>
      <sheetName val="704SUN"/>
      <sheetName val="data"/>
      <sheetName val="전력구구조물산근"/>
      <sheetName val="공통(20-91)"/>
      <sheetName val="setup"/>
      <sheetName val="설계서(설치)"/>
      <sheetName val="노임단가"/>
      <sheetName val="플랜트 설치"/>
      <sheetName val="오산갈곳"/>
      <sheetName val="심사계산"/>
      <sheetName val="심사물량"/>
      <sheetName val="Sheet17"/>
      <sheetName val="Data Vol"/>
      <sheetName val="범용개발순소요비용"/>
      <sheetName val="수량산출"/>
      <sheetName val="토공A"/>
      <sheetName val="중기일위대가"/>
      <sheetName val="L형측구단위수량"/>
      <sheetName val="L형측구연장조서"/>
      <sheetName val="도로경계블럭단위수량"/>
      <sheetName val="도로경계블럭단위토공"/>
      <sheetName val="날개벽수량표"/>
      <sheetName val="FOOTING단면력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 xml:space="preserve">1018A </v>
          </cell>
          <cell r="B1" t="str">
            <v xml:space="preserve">OPT SBUS SFE FWSCSI ADAPTER </v>
          </cell>
          <cell r="C1">
            <v>1424</v>
          </cell>
          <cell r="D1" t="str">
            <v xml:space="preserve">A </v>
          </cell>
        </row>
        <row r="2">
          <cell r="A2" t="str">
            <v xml:space="preserve">1032A </v>
          </cell>
          <cell r="B2" t="str">
            <v xml:space="preserve">OPT INT PCI 10/100BASET NIC </v>
          </cell>
          <cell r="C2">
            <v>1294</v>
          </cell>
          <cell r="D2" t="str">
            <v xml:space="preserve">A </v>
          </cell>
        </row>
        <row r="3">
          <cell r="A3" t="str">
            <v xml:space="preserve">1033A </v>
          </cell>
          <cell r="B3" t="str">
            <v xml:space="preserve">OPT INT PCI 10/100BASET NIC </v>
          </cell>
          <cell r="C3">
            <v>904</v>
          </cell>
          <cell r="D3" t="str">
            <v xml:space="preserve">A </v>
          </cell>
        </row>
        <row r="4">
          <cell r="A4" t="str">
            <v xml:space="preserve">1034A </v>
          </cell>
          <cell r="B4" t="str">
            <v xml:space="preserve">OPT QFE PCI CARD W/SW </v>
          </cell>
          <cell r="C4">
            <v>2334</v>
          </cell>
          <cell r="D4" t="str">
            <v xml:space="preserve">A </v>
          </cell>
        </row>
        <row r="5">
          <cell r="A5" t="str">
            <v xml:space="preserve">1040A </v>
          </cell>
          <cell r="B5" t="str">
            <v xml:space="preserve">OPT SBUS GIGABIT ETHERNET 2.0/SW </v>
          </cell>
          <cell r="C5">
            <v>2984</v>
          </cell>
          <cell r="D5" t="str">
            <v xml:space="preserve">A </v>
          </cell>
        </row>
        <row r="6">
          <cell r="A6" t="str">
            <v xml:space="preserve">1049A </v>
          </cell>
          <cell r="B6" t="str">
            <v xml:space="preserve">OPT QUAD FASTETHERNET W/SW </v>
          </cell>
          <cell r="C6">
            <v>2594</v>
          </cell>
          <cell r="D6" t="str">
            <v xml:space="preserve">A </v>
          </cell>
        </row>
        <row r="7">
          <cell r="A7" t="str">
            <v xml:space="preserve">1059A </v>
          </cell>
          <cell r="B7" t="str">
            <v xml:space="preserve">OPT SBUS FASTETHERNET 2.0/SW </v>
          </cell>
          <cell r="C7">
            <v>1034</v>
          </cell>
          <cell r="D7" t="str">
            <v xml:space="preserve">A </v>
          </cell>
        </row>
        <row r="8">
          <cell r="A8" t="str">
            <v xml:space="preserve">1060A </v>
          </cell>
          <cell r="B8" t="str">
            <v xml:space="preserve">OPT SBUS SUNATM155/MFIBER S/SW </v>
          </cell>
          <cell r="C8">
            <v>1684</v>
          </cell>
          <cell r="D8" t="str">
            <v xml:space="preserve">A </v>
          </cell>
        </row>
        <row r="9">
          <cell r="A9" t="str">
            <v xml:space="preserve">1061A </v>
          </cell>
          <cell r="B9" t="str">
            <v xml:space="preserve">OPT SBUS SUNATM155/UTP5 W/SW </v>
          </cell>
          <cell r="C9">
            <v>1294</v>
          </cell>
          <cell r="D9" t="str">
            <v xml:space="preserve">A </v>
          </cell>
        </row>
        <row r="10">
          <cell r="A10" t="str">
            <v xml:space="preserve">1062A </v>
          </cell>
          <cell r="B10" t="str">
            <v xml:space="preserve">OPT SBUS F/W DWIS/S ADAPTER </v>
          </cell>
          <cell r="C10">
            <v>1684</v>
          </cell>
          <cell r="D10" t="str">
            <v xml:space="preserve">A </v>
          </cell>
        </row>
        <row r="11">
          <cell r="A11" t="str">
            <v xml:space="preserve">1063A </v>
          </cell>
          <cell r="B11" t="str">
            <v xml:space="preserve">OPT SBUS F/W SWIS/S ADAPTER </v>
          </cell>
          <cell r="C11">
            <v>1554</v>
          </cell>
          <cell r="D11" t="str">
            <v xml:space="preserve">A </v>
          </cell>
        </row>
        <row r="12">
          <cell r="A12" t="str">
            <v xml:space="preserve">1064A </v>
          </cell>
          <cell r="B12" t="str">
            <v xml:space="preserve">OPT SBUS SUNATM622/MFIBER W/SW </v>
          </cell>
          <cell r="C12">
            <v>6494</v>
          </cell>
          <cell r="D12" t="str">
            <v xml:space="preserve">A </v>
          </cell>
        </row>
        <row r="13">
          <cell r="A13" t="str">
            <v xml:space="preserve">1065A </v>
          </cell>
          <cell r="B13" t="str">
            <v xml:space="preserve">OPT ULTRA DWIS/S HOST ADAPTER </v>
          </cell>
          <cell r="C13">
            <v>1684</v>
          </cell>
          <cell r="D13" t="str">
            <v xml:space="preserve">A </v>
          </cell>
        </row>
        <row r="14">
          <cell r="A14" t="str">
            <v xml:space="preserve">1066A </v>
          </cell>
          <cell r="B14" t="str">
            <v xml:space="preserve">OPT PCI SUNATM/P-155MMF W/SW </v>
          </cell>
          <cell r="C14">
            <v>1424</v>
          </cell>
          <cell r="D14" t="str">
            <v xml:space="preserve">A </v>
          </cell>
        </row>
        <row r="15">
          <cell r="A15" t="str">
            <v xml:space="preserve">1067A </v>
          </cell>
          <cell r="B15" t="str">
            <v xml:space="preserve">OPT PCI SUNATM/P-155UTP W/SW </v>
          </cell>
          <cell r="C15">
            <v>1164</v>
          </cell>
          <cell r="D15" t="str">
            <v xml:space="preserve">A </v>
          </cell>
        </row>
        <row r="16">
          <cell r="A16" t="str">
            <v xml:space="preserve">1068A </v>
          </cell>
          <cell r="B16" t="str">
            <v xml:space="preserve">OPT PCI SUNATM/P-622MMF W/SW </v>
          </cell>
          <cell r="C16">
            <v>5194</v>
          </cell>
          <cell r="D16" t="str">
            <v xml:space="preserve">A </v>
          </cell>
        </row>
        <row r="17">
          <cell r="A17" t="str">
            <v xml:space="preserve">1070A </v>
          </cell>
          <cell r="B17" t="str">
            <v xml:space="preserve">HIPPI/P 1.0 Interface board </v>
          </cell>
          <cell r="C17">
            <v>13000</v>
          </cell>
          <cell r="D17" t="str">
            <v xml:space="preserve">A </v>
          </cell>
        </row>
        <row r="18">
          <cell r="A18" t="str">
            <v xml:space="preserve">1076A </v>
          </cell>
          <cell r="B18" t="str">
            <v xml:space="preserve">A7000 SCSI ADAPT KIT W/RAID A+ </v>
          </cell>
          <cell r="C18">
            <v>0</v>
          </cell>
          <cell r="D18" t="str">
            <v xml:space="preserve">D </v>
          </cell>
        </row>
        <row r="19">
          <cell r="A19" t="str">
            <v xml:space="preserve">1140A </v>
          </cell>
          <cell r="B19" t="str">
            <v xml:space="preserve">OPT SBUS GIGABIT ETHERNET 2.0/SW </v>
          </cell>
          <cell r="C19">
            <v>2984</v>
          </cell>
          <cell r="D19" t="str">
            <v xml:space="preserve">A </v>
          </cell>
        </row>
        <row r="20">
          <cell r="A20" t="str">
            <v xml:space="preserve">1190A </v>
          </cell>
          <cell r="B20" t="str">
            <v xml:space="preserve">OPT PROCESSOR US 250MHZ/1MB </v>
          </cell>
          <cell r="C20">
            <v>3497</v>
          </cell>
          <cell r="D20" t="str">
            <v xml:space="preserve">H </v>
          </cell>
        </row>
        <row r="21">
          <cell r="A21" t="str">
            <v xml:space="preserve">1191A </v>
          </cell>
          <cell r="B21" t="str">
            <v xml:space="preserve">OPT PROCESSOR US 300MHZ/2MB </v>
          </cell>
          <cell r="C21">
            <v>8450</v>
          </cell>
          <cell r="D21" t="str">
            <v xml:space="preserve">H </v>
          </cell>
        </row>
        <row r="22">
          <cell r="A22" t="str">
            <v xml:space="preserve">1194A </v>
          </cell>
          <cell r="B22" t="str">
            <v xml:space="preserve">Opt 400MHz/2MB processor </v>
          </cell>
          <cell r="C22">
            <v>8775</v>
          </cell>
          <cell r="D22" t="str">
            <v xml:space="preserve">H </v>
          </cell>
        </row>
        <row r="23">
          <cell r="A23" t="str">
            <v xml:space="preserve">2077A </v>
          </cell>
          <cell r="B23" t="str">
            <v xml:space="preserve">Metro Remote Dual Copy HW </v>
          </cell>
          <cell r="C23">
            <v>111816</v>
          </cell>
          <cell r="D23" t="str">
            <v xml:space="preserve">A </v>
          </cell>
        </row>
        <row r="24">
          <cell r="A24" t="str">
            <v xml:space="preserve">2230A </v>
          </cell>
          <cell r="B24" t="str">
            <v xml:space="preserve">OPT 250MHZ CPU W/1MB FOR E450 </v>
          </cell>
          <cell r="C24">
            <v>3632</v>
          </cell>
          <cell r="D24" t="str">
            <v xml:space="preserve">H </v>
          </cell>
        </row>
        <row r="25">
          <cell r="A25" t="str">
            <v xml:space="preserve">2240A </v>
          </cell>
          <cell r="B25" t="str">
            <v xml:space="preserve">OPT 300MHZ CPU W/2MB FOR E450 </v>
          </cell>
          <cell r="C25">
            <v>8450</v>
          </cell>
          <cell r="D25" t="str">
            <v xml:space="preserve">H </v>
          </cell>
        </row>
        <row r="26">
          <cell r="A26" t="str">
            <v xml:space="preserve">2244A </v>
          </cell>
          <cell r="B26" t="str">
            <v xml:space="preserve">OPT 400MHZ CPU W/4MB FOR E450 </v>
          </cell>
          <cell r="C26">
            <v>11050</v>
          </cell>
          <cell r="D26" t="str">
            <v xml:space="preserve">H </v>
          </cell>
        </row>
        <row r="27">
          <cell r="A27" t="str">
            <v xml:space="preserve">250M9-100-W999 </v>
          </cell>
          <cell r="B27" t="str">
            <v xml:space="preserve">E250 SUPPLEMENT CD </v>
          </cell>
          <cell r="C27">
            <v>0</v>
          </cell>
          <cell r="D27" t="str">
            <v xml:space="preserve">D </v>
          </cell>
        </row>
        <row r="28">
          <cell r="A28" t="str">
            <v xml:space="preserve">2550A </v>
          </cell>
          <cell r="B28" t="str">
            <v xml:space="preserve">OPT PROCESSOR US 250MHZ/4MB </v>
          </cell>
          <cell r="C28">
            <v>24000</v>
          </cell>
          <cell r="D28" t="str">
            <v xml:space="preserve">A </v>
          </cell>
        </row>
        <row r="29">
          <cell r="A29" t="str">
            <v xml:space="preserve">2560A </v>
          </cell>
          <cell r="B29" t="str">
            <v xml:space="preserve">OPT PROCESSOR US 336/333MHZ/4M </v>
          </cell>
          <cell r="C29">
            <v>28500</v>
          </cell>
          <cell r="D29" t="str">
            <v xml:space="preserve">A </v>
          </cell>
        </row>
        <row r="30">
          <cell r="A30" t="str">
            <v xml:space="preserve">2570A </v>
          </cell>
          <cell r="B30" t="str">
            <v xml:space="preserve">OPT PROCESSOR US 400-MHZ/4MB </v>
          </cell>
          <cell r="C30">
            <v>25500</v>
          </cell>
          <cell r="D30" t="str">
            <v xml:space="preserve">A </v>
          </cell>
        </row>
        <row r="31">
          <cell r="A31" t="str">
            <v xml:space="preserve">2580A </v>
          </cell>
          <cell r="B31" t="str">
            <v xml:space="preserve">OPT PROCESSOR US 400-MHZ/8MB </v>
          </cell>
          <cell r="C31">
            <v>26250</v>
          </cell>
          <cell r="D31" t="str">
            <v xml:space="preserve">A </v>
          </cell>
        </row>
        <row r="32">
          <cell r="A32" t="str">
            <v xml:space="preserve">2602A </v>
          </cell>
          <cell r="B32" t="str">
            <v xml:space="preserve">OPT INT CPU/MEM BD FOR EXX00 </v>
          </cell>
          <cell r="C32">
            <v>13500</v>
          </cell>
          <cell r="D32" t="str">
            <v xml:space="preserve">A </v>
          </cell>
        </row>
        <row r="33">
          <cell r="A33" t="str">
            <v xml:space="preserve">2612A </v>
          </cell>
          <cell r="B33" t="str">
            <v xml:space="preserve">OPT INT I/O BD EXX00 W/FC-AL </v>
          </cell>
          <cell r="C33">
            <v>9750</v>
          </cell>
          <cell r="D33" t="str">
            <v xml:space="preserve">A </v>
          </cell>
        </row>
        <row r="34">
          <cell r="A34" t="str">
            <v xml:space="preserve">2622A </v>
          </cell>
          <cell r="B34" t="str">
            <v xml:space="preserve">OPT INT GRAPHICS I/O BD EXX00 </v>
          </cell>
          <cell r="C34">
            <v>10500</v>
          </cell>
          <cell r="D34" t="str">
            <v xml:space="preserve">A </v>
          </cell>
        </row>
        <row r="35">
          <cell r="A35" t="str">
            <v xml:space="preserve">2632A </v>
          </cell>
          <cell r="B35" t="str">
            <v xml:space="preserve">OPT INT PCI I/O BD FOR EXX00 </v>
          </cell>
          <cell r="C35">
            <v>12000</v>
          </cell>
          <cell r="D35" t="str">
            <v xml:space="preserve">A </v>
          </cell>
        </row>
        <row r="36">
          <cell r="A36" t="str">
            <v xml:space="preserve">2652A </v>
          </cell>
          <cell r="B36" t="str">
            <v xml:space="preserve">OPTIONAL FC-AL INTERFACE BOARD </v>
          </cell>
          <cell r="C36">
            <v>2250</v>
          </cell>
          <cell r="D36" t="str">
            <v xml:space="preserve">A </v>
          </cell>
        </row>
        <row r="37">
          <cell r="A37" t="str">
            <v xml:space="preserve">2721A </v>
          </cell>
          <cell r="B37" t="str">
            <v xml:space="preserve">E10000 CONTROL BOARD, ETH HUB. </v>
          </cell>
          <cell r="C37">
            <v>32000</v>
          </cell>
          <cell r="D37" t="str">
            <v xml:space="preserve">A </v>
          </cell>
        </row>
        <row r="38">
          <cell r="A38" t="str">
            <v xml:space="preserve">2722A </v>
          </cell>
          <cell r="B38" t="str">
            <v xml:space="preserve">E10000 CONTROL BOARD, ETH HUB. </v>
          </cell>
          <cell r="C38">
            <v>32000</v>
          </cell>
          <cell r="D38" t="str">
            <v xml:space="preserve">A </v>
          </cell>
        </row>
        <row r="39">
          <cell r="A39" t="str">
            <v xml:space="preserve">2730A </v>
          </cell>
          <cell r="B39" t="str">
            <v xml:space="preserve">E10000 I/O BOARD </v>
          </cell>
          <cell r="C39">
            <v>12000</v>
          </cell>
          <cell r="D39" t="str">
            <v xml:space="preserve">A </v>
          </cell>
        </row>
        <row r="40">
          <cell r="A40" t="str">
            <v xml:space="preserve">2731A </v>
          </cell>
          <cell r="B40" t="str">
            <v xml:space="preserve">E10000 PCI MODULE </v>
          </cell>
          <cell r="C40">
            <v>16000</v>
          </cell>
          <cell r="D40" t="str">
            <v xml:space="preserve">A </v>
          </cell>
        </row>
        <row r="41">
          <cell r="A41" t="str">
            <v xml:space="preserve">2753A </v>
          </cell>
          <cell r="B41" t="str">
            <v xml:space="preserve">E10000 Sys. Service Processor </v>
          </cell>
          <cell r="C41">
            <v>16800</v>
          </cell>
          <cell r="D41" t="str">
            <v xml:space="preserve">A </v>
          </cell>
        </row>
        <row r="42">
          <cell r="A42" t="str">
            <v xml:space="preserve">2754A </v>
          </cell>
          <cell r="B42" t="str">
            <v xml:space="preserve">E10000 Sys. Service Processor </v>
          </cell>
          <cell r="C42">
            <v>16800</v>
          </cell>
          <cell r="D42" t="str">
            <v xml:space="preserve">A </v>
          </cell>
        </row>
        <row r="43">
          <cell r="A43" t="str">
            <v xml:space="preserve">2755A </v>
          </cell>
          <cell r="B43" t="str">
            <v xml:space="preserve">E10000 Sys. Service Processor </v>
          </cell>
          <cell r="C43">
            <v>21700</v>
          </cell>
          <cell r="D43" t="str">
            <v xml:space="preserve">A </v>
          </cell>
        </row>
        <row r="44">
          <cell r="A44" t="str">
            <v xml:space="preserve">2761A </v>
          </cell>
          <cell r="B44" t="str">
            <v xml:space="preserve">E10000 System Board (empty) </v>
          </cell>
          <cell r="C44">
            <v>96000</v>
          </cell>
          <cell r="D44" t="str">
            <v xml:space="preserve">A </v>
          </cell>
        </row>
        <row r="45">
          <cell r="A45" t="str">
            <v xml:space="preserve">3655A </v>
          </cell>
          <cell r="B45" t="str">
            <v xml:space="preserve">TURBOGXPLUS CARD W/CABLES, DOC </v>
          </cell>
          <cell r="C45">
            <v>1162</v>
          </cell>
          <cell r="D45" t="str">
            <v xml:space="preserve">H </v>
          </cell>
        </row>
        <row r="46">
          <cell r="A46" t="str">
            <v xml:space="preserve">3666A </v>
          </cell>
          <cell r="B46" t="str">
            <v xml:space="preserve">ELITE3D M6 HORIZ. W/CBL </v>
          </cell>
          <cell r="C46">
            <v>6993</v>
          </cell>
          <cell r="D46" t="str">
            <v xml:space="preserve">H </v>
          </cell>
        </row>
        <row r="47">
          <cell r="A47" t="str">
            <v xml:space="preserve">3667A </v>
          </cell>
          <cell r="B47" t="str">
            <v xml:space="preserve">ELITE3D M6 HORIZ. W/CBL </v>
          </cell>
          <cell r="C47">
            <v>3894</v>
          </cell>
          <cell r="D47" t="str">
            <v xml:space="preserve">H </v>
          </cell>
        </row>
        <row r="48">
          <cell r="A48" t="str">
            <v xml:space="preserve">3668A </v>
          </cell>
          <cell r="B48" t="str">
            <v xml:space="preserve">PGX32 CARD W/VIDEO ADAPTOR </v>
          </cell>
          <cell r="C48">
            <v>398</v>
          </cell>
          <cell r="D48" t="str">
            <v xml:space="preserve">H </v>
          </cell>
        </row>
        <row r="49">
          <cell r="A49" t="str">
            <v xml:space="preserve">3669A </v>
          </cell>
          <cell r="B49" t="str">
            <v xml:space="preserve">CREATOR SERIES 1, HORIZONTAL </v>
          </cell>
          <cell r="C49">
            <v>1113</v>
          </cell>
          <cell r="D49" t="str">
            <v xml:space="preserve">H </v>
          </cell>
        </row>
        <row r="50">
          <cell r="A50" t="str">
            <v xml:space="preserve">3671A </v>
          </cell>
          <cell r="B50" t="str">
            <v xml:space="preserve">CREATOR3D SERIES 3, HORIZONTAL </v>
          </cell>
          <cell r="C50">
            <v>1034</v>
          </cell>
          <cell r="D50" t="str">
            <v xml:space="preserve">H </v>
          </cell>
        </row>
        <row r="51">
          <cell r="A51" t="str">
            <v xml:space="preserve">3675A </v>
          </cell>
          <cell r="B51" t="str">
            <v xml:space="preserve">CREATOR3D SERIES 2, HORIZONTAL </v>
          </cell>
          <cell r="C51">
            <v>1673</v>
          </cell>
          <cell r="D51" t="str">
            <v xml:space="preserve">H </v>
          </cell>
        </row>
        <row r="52">
          <cell r="A52" t="str">
            <v xml:space="preserve">3800A </v>
          </cell>
          <cell r="B52" t="str">
            <v xml:space="preserve">OPT PWR CORD FOR ENTERPR. (US) </v>
          </cell>
          <cell r="C52">
            <v>0</v>
          </cell>
          <cell r="D52" t="str">
            <v xml:space="preserve">D </v>
          </cell>
        </row>
        <row r="53">
          <cell r="A53" t="str">
            <v xml:space="preserve">3840A </v>
          </cell>
          <cell r="B53" t="str">
            <v xml:space="preserve">SCSI CABLE,68P-68P,12M </v>
          </cell>
          <cell r="C53">
            <v>270</v>
          </cell>
          <cell r="D53" t="str">
            <v xml:space="preserve">A </v>
          </cell>
        </row>
        <row r="54">
          <cell r="A54" t="str">
            <v xml:space="preserve">3841A </v>
          </cell>
          <cell r="B54" t="str">
            <v xml:space="preserve">SCSI CABLE,IBM RS/6000,68P-68P </v>
          </cell>
          <cell r="C54">
            <v>270</v>
          </cell>
          <cell r="D54" t="str">
            <v xml:space="preserve">A </v>
          </cell>
        </row>
        <row r="55">
          <cell r="A55" t="str">
            <v xml:space="preserve">3842A </v>
          </cell>
          <cell r="B55" t="str">
            <v xml:space="preserve">BMC CABLE PAIR, 0.5M </v>
          </cell>
          <cell r="C55">
            <v>144</v>
          </cell>
          <cell r="D55" t="str">
            <v xml:space="preserve">A </v>
          </cell>
        </row>
        <row r="56">
          <cell r="A56" t="str">
            <v xml:space="preserve">3843A </v>
          </cell>
          <cell r="B56" t="str">
            <v xml:space="preserve">BMC CABLE PAIR, 10M </v>
          </cell>
          <cell r="C56">
            <v>486</v>
          </cell>
          <cell r="D56" t="str">
            <v xml:space="preserve">A </v>
          </cell>
        </row>
        <row r="57">
          <cell r="A57" t="str">
            <v xml:space="preserve">3844A </v>
          </cell>
          <cell r="B57" t="str">
            <v xml:space="preserve">BMC CABLE PAIR, 20M </v>
          </cell>
          <cell r="C57">
            <v>684</v>
          </cell>
          <cell r="D57" t="str">
            <v xml:space="preserve">A </v>
          </cell>
        </row>
        <row r="58">
          <cell r="A58" t="str">
            <v xml:space="preserve">3845A </v>
          </cell>
          <cell r="B58" t="str">
            <v xml:space="preserve">BMC CABLE PAIR, 30M </v>
          </cell>
          <cell r="C58">
            <v>882</v>
          </cell>
          <cell r="D58" t="str">
            <v xml:space="preserve">A </v>
          </cell>
        </row>
        <row r="59">
          <cell r="A59" t="str">
            <v xml:space="preserve">3846A </v>
          </cell>
          <cell r="B59" t="str">
            <v xml:space="preserve">ESCON CABLE, 13M </v>
          </cell>
          <cell r="C59">
            <v>252</v>
          </cell>
          <cell r="D59" t="str">
            <v xml:space="preserve">A </v>
          </cell>
        </row>
        <row r="60">
          <cell r="A60" t="str">
            <v xml:space="preserve">3847A </v>
          </cell>
          <cell r="B60" t="str">
            <v xml:space="preserve">ESCON CABLE, 31M </v>
          </cell>
          <cell r="C60">
            <v>558</v>
          </cell>
          <cell r="D60" t="str">
            <v xml:space="preserve">A </v>
          </cell>
        </row>
        <row r="61">
          <cell r="A61" t="str">
            <v xml:space="preserve">3848A </v>
          </cell>
          <cell r="B61" t="str">
            <v xml:space="preserve">OPT PWR CORD F. ENTERPR. (INT) </v>
          </cell>
          <cell r="C61">
            <v>0</v>
          </cell>
          <cell r="D61" t="str">
            <v xml:space="preserve">D </v>
          </cell>
        </row>
        <row r="62">
          <cell r="A62" t="str">
            <v xml:space="preserve">3851A </v>
          </cell>
          <cell r="B62" t="str">
            <v xml:space="preserve">E10000 POWER CORD, (INT'L) </v>
          </cell>
          <cell r="C62">
            <v>0</v>
          </cell>
          <cell r="D62" t="str">
            <v xml:space="preserve">D </v>
          </cell>
        </row>
        <row r="63">
          <cell r="A63" t="str">
            <v xml:space="preserve">3858A </v>
          </cell>
          <cell r="B63" t="str">
            <v xml:space="preserve">U.S. POWER CORD FOR STOREDGE </v>
          </cell>
          <cell r="C63">
            <v>0</v>
          </cell>
          <cell r="D63" t="str">
            <v xml:space="preserve">D </v>
          </cell>
        </row>
        <row r="64">
          <cell r="A64" t="str">
            <v xml:space="preserve">3859A </v>
          </cell>
          <cell r="B64" t="str">
            <v xml:space="preserve">INTL. POWER CORD FOR STOREDGE </v>
          </cell>
          <cell r="C64">
            <v>0</v>
          </cell>
          <cell r="D64" t="str">
            <v xml:space="preserve">D </v>
          </cell>
        </row>
        <row r="65">
          <cell r="A65" t="str">
            <v xml:space="preserve">3865A </v>
          </cell>
          <cell r="B65" t="str">
            <v xml:space="preserve">E10000 PWR CORD (14FT),FOR N.A </v>
          </cell>
          <cell r="C65">
            <v>0</v>
          </cell>
          <cell r="D65" t="str">
            <v xml:space="preserve">D </v>
          </cell>
        </row>
        <row r="66">
          <cell r="A66" t="str">
            <v xml:space="preserve">3872A </v>
          </cell>
          <cell r="B66" t="str">
            <v xml:space="preserve">VIDEO CONNECTOR ADAPTER HD-15 </v>
          </cell>
          <cell r="C66">
            <v>47</v>
          </cell>
          <cell r="D66" t="str">
            <v xml:space="preserve">H </v>
          </cell>
        </row>
        <row r="67">
          <cell r="A67" t="str">
            <v xml:space="preserve">3875A </v>
          </cell>
          <cell r="B67" t="str">
            <v xml:space="preserve">E10000 AC INPUT MODULE </v>
          </cell>
          <cell r="C67">
            <v>4800</v>
          </cell>
          <cell r="D67" t="str">
            <v xml:space="preserve">A </v>
          </cell>
        </row>
        <row r="68">
          <cell r="A68" t="str">
            <v xml:space="preserve">5162A </v>
          </cell>
          <cell r="B68" t="str">
            <v xml:space="preserve">OPT INT DISKBD 8GB/7200 USCSI </v>
          </cell>
          <cell r="C68">
            <v>5550</v>
          </cell>
          <cell r="D68" t="str">
            <v xml:space="preserve">A </v>
          </cell>
        </row>
        <row r="69">
          <cell r="A69" t="str">
            <v xml:space="preserve">5164A </v>
          </cell>
          <cell r="B69" t="str">
            <v xml:space="preserve">OPT INT DISKBD 36.4GB/10000 USCSI </v>
          </cell>
          <cell r="C69">
            <v>5550</v>
          </cell>
          <cell r="D69" t="str">
            <v xml:space="preserve">A </v>
          </cell>
        </row>
        <row r="70">
          <cell r="A70" t="str">
            <v xml:space="preserve">5214A </v>
          </cell>
          <cell r="B70" t="str">
            <v xml:space="preserve">OPT INT DISK 4.2GB/7200 USCSI </v>
          </cell>
          <cell r="C70">
            <v>1015</v>
          </cell>
          <cell r="D70" t="str">
            <v xml:space="preserve">H </v>
          </cell>
        </row>
        <row r="71">
          <cell r="A71" t="str">
            <v xml:space="preserve">5228A </v>
          </cell>
          <cell r="B71" t="str">
            <v xml:space="preserve">OPT INT DISK 4GB/10000 USCSI </v>
          </cell>
          <cell r="C71">
            <v>1365</v>
          </cell>
          <cell r="D71" t="str">
            <v xml:space="preserve">H </v>
          </cell>
        </row>
        <row r="72">
          <cell r="A72" t="str">
            <v xml:space="preserve">5229A </v>
          </cell>
          <cell r="B72" t="str">
            <v xml:space="preserve">OPT INT DISK 9.1GB/7200 USCSI </v>
          </cell>
          <cell r="C72">
            <v>1484</v>
          </cell>
          <cell r="D72" t="str">
            <v xml:space="preserve">H </v>
          </cell>
        </row>
        <row r="73">
          <cell r="A73" t="str">
            <v xml:space="preserve">5230A </v>
          </cell>
          <cell r="B73" t="str">
            <v xml:space="preserve">9GB, 7200RPM, ULTRASCSI DRIVE </v>
          </cell>
          <cell r="C73">
            <v>2030</v>
          </cell>
          <cell r="D73" t="str">
            <v xml:space="preserve">H </v>
          </cell>
        </row>
        <row r="74">
          <cell r="A74" t="str">
            <v xml:space="preserve">5232A </v>
          </cell>
          <cell r="B74" t="str">
            <v xml:space="preserve">OPT INT DISK 18.2GB/7200 USCSI </v>
          </cell>
          <cell r="C74">
            <v>2660</v>
          </cell>
          <cell r="D74" t="str">
            <v xml:space="preserve">H </v>
          </cell>
        </row>
        <row r="75">
          <cell r="A75" t="str">
            <v xml:space="preserve">5233A </v>
          </cell>
          <cell r="B75" t="str">
            <v xml:space="preserve">OPT INT DISK 18.2GB/7200 USCSI </v>
          </cell>
          <cell r="C75">
            <v>3640</v>
          </cell>
          <cell r="D75" t="str">
            <v xml:space="preserve">H </v>
          </cell>
        </row>
        <row r="76">
          <cell r="A76" t="str">
            <v xml:space="preserve">5234A </v>
          </cell>
          <cell r="B76" t="str">
            <v xml:space="preserve">OPT INT DISK 9.1GB/10K USCSI </v>
          </cell>
          <cell r="C76">
            <v>1715</v>
          </cell>
          <cell r="D76" t="str">
            <v xml:space="preserve">H </v>
          </cell>
        </row>
        <row r="77">
          <cell r="A77" t="str">
            <v xml:space="preserve">5235A </v>
          </cell>
          <cell r="B77" t="str">
            <v xml:space="preserve">OPT INT DISK 9GB/10000 USCSI </v>
          </cell>
          <cell r="C77">
            <v>1785</v>
          </cell>
          <cell r="D77" t="str">
            <v xml:space="preserve">H </v>
          </cell>
        </row>
        <row r="78">
          <cell r="A78" t="str">
            <v xml:space="preserve">6005A </v>
          </cell>
          <cell r="B78" t="str">
            <v xml:space="preserve">OPT FLOPPY INT DR TAZMO &amp; E250 </v>
          </cell>
          <cell r="C78">
            <v>175</v>
          </cell>
          <cell r="D78" t="str">
            <v xml:space="preserve">H </v>
          </cell>
        </row>
        <row r="79">
          <cell r="A79" t="str">
            <v xml:space="preserve">6062A </v>
          </cell>
          <cell r="B79" t="str">
            <v xml:space="preserve">OPT INT TAPE 35GB DLT FOR FRST </v>
          </cell>
          <cell r="C79">
            <v>13860</v>
          </cell>
          <cell r="D79" t="str">
            <v xml:space="preserve">A </v>
          </cell>
        </row>
        <row r="80">
          <cell r="A80" t="str">
            <v xml:space="preserve">6062AR4 </v>
          </cell>
          <cell r="B80" t="str">
            <v xml:space="preserve">OPT INT TAPE 35GB DLT FOR FRST </v>
          </cell>
          <cell r="C80">
            <v>13860</v>
          </cell>
          <cell r="D80" t="str">
            <v xml:space="preserve">A </v>
          </cell>
        </row>
        <row r="81">
          <cell r="A81" t="str">
            <v xml:space="preserve">6062AR5 </v>
          </cell>
          <cell r="B81" t="str">
            <v xml:space="preserve">OPT INT TAPE 35GB DLT FOR FRST </v>
          </cell>
          <cell r="C81">
            <v>13860</v>
          </cell>
          <cell r="D81" t="str">
            <v xml:space="preserve">A </v>
          </cell>
        </row>
        <row r="82">
          <cell r="A82" t="str">
            <v xml:space="preserve">6107A </v>
          </cell>
          <cell r="B82" t="str">
            <v xml:space="preserve">OPT INT 4GB SLR TAPE (SERVER) </v>
          </cell>
          <cell r="C82">
            <v>1235</v>
          </cell>
          <cell r="D82" t="str">
            <v xml:space="preserve">A </v>
          </cell>
        </row>
        <row r="83">
          <cell r="A83" t="str">
            <v xml:space="preserve">6206A </v>
          </cell>
          <cell r="B83" t="str">
            <v xml:space="preserve">OPT INT TAPE 14GB/8MM </v>
          </cell>
          <cell r="C83">
            <v>3510</v>
          </cell>
          <cell r="D83" t="str">
            <v xml:space="preserve">A </v>
          </cell>
        </row>
        <row r="84">
          <cell r="A84" t="str">
            <v xml:space="preserve">6212A </v>
          </cell>
          <cell r="B84" t="str">
            <v xml:space="preserve">OPT INT TAPE 7GB/8MM </v>
          </cell>
          <cell r="C84">
            <v>2030</v>
          </cell>
          <cell r="D84" t="str">
            <v xml:space="preserve">H </v>
          </cell>
        </row>
        <row r="85">
          <cell r="A85" t="str">
            <v xml:space="preserve">6213A </v>
          </cell>
          <cell r="B85" t="str">
            <v xml:space="preserve">OPT INT TAPE 7GB/8MM </v>
          </cell>
          <cell r="C85">
            <v>2695</v>
          </cell>
          <cell r="D85" t="str">
            <v xml:space="preserve">A </v>
          </cell>
        </row>
        <row r="86">
          <cell r="A86" t="str">
            <v xml:space="preserve">6226A </v>
          </cell>
          <cell r="B86" t="str">
            <v xml:space="preserve">TAPE LIB RACK 400GB/8MM W/TAPE </v>
          </cell>
          <cell r="C86">
            <v>22400</v>
          </cell>
          <cell r="D86" t="str">
            <v xml:space="preserve">H </v>
          </cell>
        </row>
        <row r="87">
          <cell r="A87" t="str">
            <v xml:space="preserve">6226AR4 </v>
          </cell>
          <cell r="B87" t="str">
            <v xml:space="preserve">TAPE LIB RACK 400GB/8MM W/TAPE </v>
          </cell>
          <cell r="C87">
            <v>22400</v>
          </cell>
          <cell r="D87" t="str">
            <v xml:space="preserve">H </v>
          </cell>
        </row>
        <row r="88">
          <cell r="A88" t="str">
            <v xml:space="preserve">6226AR5 </v>
          </cell>
          <cell r="B88" t="str">
            <v xml:space="preserve">TAPE LIB RACK 400GB/8MM W/TAPE </v>
          </cell>
          <cell r="C88">
            <v>22400</v>
          </cell>
          <cell r="D88" t="str">
            <v xml:space="preserve">H </v>
          </cell>
        </row>
        <row r="89">
          <cell r="A89" t="str">
            <v xml:space="preserve">6234A </v>
          </cell>
          <cell r="B89" t="str">
            <v xml:space="preserve">OPT INT TAPE 20/40GB 8MM E3000 </v>
          </cell>
          <cell r="C89">
            <v>6300</v>
          </cell>
          <cell r="D89" t="str">
            <v xml:space="preserve">A </v>
          </cell>
        </row>
        <row r="90">
          <cell r="A90" t="str">
            <v xml:space="preserve">6235A </v>
          </cell>
          <cell r="B90" t="str">
            <v xml:space="preserve">OPT INT TAPE 20-40GB 8MM E4000 </v>
          </cell>
          <cell r="C90">
            <v>6300</v>
          </cell>
          <cell r="D90" t="str">
            <v xml:space="preserve">A </v>
          </cell>
        </row>
        <row r="91">
          <cell r="A91" t="str">
            <v xml:space="preserve">6238A </v>
          </cell>
          <cell r="B91" t="str">
            <v xml:space="preserve">OPT INT TAPE 20/40GB 8MM-EX500 </v>
          </cell>
          <cell r="C91">
            <v>6750</v>
          </cell>
          <cell r="D91" t="str">
            <v xml:space="preserve">A </v>
          </cell>
        </row>
        <row r="92">
          <cell r="A92" t="str">
            <v xml:space="preserve">6282A </v>
          </cell>
          <cell r="B92" t="str">
            <v xml:space="preserve">OPT INT TAPE 12GB 4MM DDS-3 </v>
          </cell>
          <cell r="C92">
            <v>1610</v>
          </cell>
          <cell r="D92" t="str">
            <v xml:space="preserve">H </v>
          </cell>
        </row>
        <row r="93">
          <cell r="A93" t="str">
            <v xml:space="preserve">6283A </v>
          </cell>
          <cell r="B93" t="str">
            <v xml:space="preserve">OPT INT TAPE 12GB 4MM EX000 </v>
          </cell>
          <cell r="C93">
            <v>1890</v>
          </cell>
          <cell r="D93" t="str">
            <v xml:space="preserve">A </v>
          </cell>
        </row>
        <row r="94">
          <cell r="A94" t="str">
            <v xml:space="preserve">6286A </v>
          </cell>
          <cell r="B94" t="str">
            <v xml:space="preserve">OPT INT TAPE 12GB 4MM </v>
          </cell>
          <cell r="C94">
            <v>1890</v>
          </cell>
          <cell r="D94" t="str">
            <v xml:space="preserve">A </v>
          </cell>
        </row>
        <row r="95">
          <cell r="A95" t="str">
            <v xml:space="preserve">6287A </v>
          </cell>
          <cell r="B95" t="str">
            <v xml:space="preserve">A7000 54.3GB STORAGE PACKAGE </v>
          </cell>
          <cell r="C95">
            <v>43200</v>
          </cell>
          <cell r="D95" t="str">
            <v xml:space="preserve">A </v>
          </cell>
        </row>
        <row r="96">
          <cell r="A96" t="str">
            <v xml:space="preserve">6288A </v>
          </cell>
          <cell r="B96" t="str">
            <v xml:space="preserve">54.3GB SCA STORAGE MODULE </v>
          </cell>
          <cell r="C96">
            <v>26046</v>
          </cell>
          <cell r="D96" t="str">
            <v xml:space="preserve">A </v>
          </cell>
        </row>
        <row r="97">
          <cell r="A97" t="str">
            <v xml:space="preserve">6289A </v>
          </cell>
          <cell r="B97" t="str">
            <v xml:space="preserve">108.6GB Storage Package, SCA </v>
          </cell>
          <cell r="C97">
            <v>43200</v>
          </cell>
          <cell r="D97" t="str">
            <v xml:space="preserve">A </v>
          </cell>
        </row>
        <row r="98">
          <cell r="A98" t="str">
            <v xml:space="preserve">6516A </v>
          </cell>
          <cell r="B98" t="str">
            <v xml:space="preserve">RSM 9.1GB/7200 FWSCSI </v>
          </cell>
          <cell r="C98">
            <v>3211</v>
          </cell>
          <cell r="D98" t="str">
            <v xml:space="preserve">A </v>
          </cell>
        </row>
        <row r="99">
          <cell r="A99" t="str">
            <v xml:space="preserve">6533A </v>
          </cell>
          <cell r="B99" t="str">
            <v xml:space="preserve">RSM2000 35*4.2GB/7200 FWSCSI </v>
          </cell>
          <cell r="C99">
            <v>162825</v>
          </cell>
          <cell r="D99" t="str">
            <v xml:space="preserve">A </v>
          </cell>
        </row>
        <row r="100">
          <cell r="A100" t="str">
            <v xml:space="preserve">6534A </v>
          </cell>
          <cell r="B100" t="str">
            <v xml:space="preserve">A3000 15*9.1GB/7200 FWSCSI </v>
          </cell>
          <cell r="C100">
            <v>140465</v>
          </cell>
          <cell r="D100" t="str">
            <v xml:space="preserve">A </v>
          </cell>
        </row>
        <row r="101">
          <cell r="A101" t="str">
            <v xml:space="preserve">6535A </v>
          </cell>
          <cell r="B101" t="str">
            <v xml:space="preserve">A3000 35*9.1GB/7200 FWSCSI </v>
          </cell>
          <cell r="C101">
            <v>204685</v>
          </cell>
          <cell r="D101" t="str">
            <v xml:space="preserve">A </v>
          </cell>
        </row>
        <row r="102">
          <cell r="A102" t="str">
            <v xml:space="preserve">6540A </v>
          </cell>
          <cell r="B102" t="str">
            <v xml:space="preserve">OPT INT PCI ULTRASCSI SE CARD </v>
          </cell>
          <cell r="C102">
            <v>975</v>
          </cell>
          <cell r="D102" t="str">
            <v xml:space="preserve">A </v>
          </cell>
        </row>
        <row r="103">
          <cell r="A103" t="str">
            <v xml:space="preserve">6541A </v>
          </cell>
          <cell r="B103" t="str">
            <v xml:space="preserve">OPT INT PCI ULTRASCSI DIFF CRD </v>
          </cell>
          <cell r="C103">
            <v>1872</v>
          </cell>
          <cell r="D103" t="str">
            <v xml:space="preserve">A </v>
          </cell>
        </row>
        <row r="104">
          <cell r="A104" t="str">
            <v xml:space="preserve">6601A </v>
          </cell>
          <cell r="B104" t="str">
            <v xml:space="preserve">E450 8BAY STOR EXP KIT, 10K </v>
          </cell>
          <cell r="C104">
            <v>1476</v>
          </cell>
          <cell r="D104" t="str">
            <v xml:space="preserve">H </v>
          </cell>
        </row>
        <row r="105">
          <cell r="A105" t="str">
            <v xml:space="preserve">6710A </v>
          </cell>
          <cell r="B105" t="str">
            <v xml:space="preserve">FC-AL 9.1GB 10000RPM 1.0" DISK </v>
          </cell>
          <cell r="C105">
            <v>4060</v>
          </cell>
          <cell r="D105" t="str">
            <v xml:space="preserve">A </v>
          </cell>
        </row>
        <row r="106">
          <cell r="A106" t="str">
            <v xml:space="preserve">6720A </v>
          </cell>
          <cell r="B106" t="str">
            <v xml:space="preserve">FC-AL 18.2GB 10000RPM 1.0" DISK </v>
          </cell>
          <cell r="C106">
            <v>2475</v>
          </cell>
          <cell r="D106" t="str">
            <v xml:space="preserve">A </v>
          </cell>
        </row>
        <row r="107">
          <cell r="A107" t="str">
            <v xml:space="preserve">6711A </v>
          </cell>
          <cell r="B107" t="str">
            <v xml:space="preserve">FC-AL 18.2GB 7200RPM 1.6" DISK </v>
          </cell>
          <cell r="C107">
            <v>4340</v>
          </cell>
          <cell r="D107" t="str">
            <v xml:space="preserve">A </v>
          </cell>
        </row>
        <row r="108">
          <cell r="A108" t="str">
            <v xml:space="preserve">6730A </v>
          </cell>
          <cell r="B108" t="str">
            <v xml:space="preserve">FCAL 100MB/S SBUS HOST ADAPTER </v>
          </cell>
          <cell r="C108">
            <v>3510</v>
          </cell>
          <cell r="D108" t="str">
            <v xml:space="preserve">A </v>
          </cell>
        </row>
        <row r="109">
          <cell r="A109" t="str">
            <v xml:space="preserve">6731A </v>
          </cell>
          <cell r="B109" t="str">
            <v xml:space="preserve">FCAL GBIC MODULE 100MB/S </v>
          </cell>
          <cell r="C109">
            <v>780</v>
          </cell>
          <cell r="D109" t="str">
            <v xml:space="preserve">A </v>
          </cell>
        </row>
        <row r="110">
          <cell r="A110" t="str">
            <v xml:space="preserve">6732A </v>
          </cell>
          <cell r="B110" t="str">
            <v xml:space="preserve">FCAL HUB 7 SLOT </v>
          </cell>
          <cell r="C110">
            <v>2800</v>
          </cell>
          <cell r="D110" t="str">
            <v xml:space="preserve">A </v>
          </cell>
        </row>
        <row r="111">
          <cell r="A111" t="str">
            <v xml:space="preserve">6735A </v>
          </cell>
          <cell r="B111" t="str">
            <v xml:space="preserve">DUAL HUB RACKMOUNT KIT </v>
          </cell>
          <cell r="C111">
            <v>350</v>
          </cell>
          <cell r="D111" t="str">
            <v xml:space="preserve">A </v>
          </cell>
        </row>
        <row r="112">
          <cell r="A112" t="str">
            <v xml:space="preserve">6773A </v>
          </cell>
          <cell r="B112" t="str">
            <v xml:space="preserve">A7000 1024MB SAFE CACHE, RMC </v>
          </cell>
          <cell r="C112">
            <v>91386</v>
          </cell>
          <cell r="D112" t="str">
            <v xml:space="preserve">A </v>
          </cell>
        </row>
        <row r="113">
          <cell r="A113" t="str">
            <v xml:space="preserve">6778A </v>
          </cell>
          <cell r="B113" t="str">
            <v xml:space="preserve">A7000 QUAD CH BMC ADAPT KIT </v>
          </cell>
          <cell r="C113">
            <v>94158</v>
          </cell>
          <cell r="D113" t="str">
            <v xml:space="preserve">A </v>
          </cell>
        </row>
        <row r="114">
          <cell r="A114" t="str">
            <v xml:space="preserve">6779A </v>
          </cell>
          <cell r="B114" t="str">
            <v xml:space="preserve">A7000 DUAL ESCON ADP KIT #2 </v>
          </cell>
          <cell r="C114">
            <v>110772</v>
          </cell>
          <cell r="D114" t="str">
            <v xml:space="preserve">A </v>
          </cell>
        </row>
        <row r="115">
          <cell r="A115" t="str">
            <v xml:space="preserve">6780A </v>
          </cell>
          <cell r="B115" t="str">
            <v xml:space="preserve">A7000 DUAL ESCON ADP KIT #1 </v>
          </cell>
          <cell r="C115">
            <v>110772</v>
          </cell>
          <cell r="D115" t="str">
            <v xml:space="preserve">A </v>
          </cell>
        </row>
        <row r="116">
          <cell r="A116" t="str">
            <v xml:space="preserve">6786A </v>
          </cell>
          <cell r="B116" t="str">
            <v xml:space="preserve">A7000 FOUR DRAWER EXP SYSTEM </v>
          </cell>
          <cell r="C116">
            <v>229842</v>
          </cell>
          <cell r="D116" t="str">
            <v xml:space="preserve">A </v>
          </cell>
        </row>
        <row r="117">
          <cell r="A117" t="str">
            <v xml:space="preserve">6796A </v>
          </cell>
          <cell r="B117" t="str">
            <v xml:space="preserve">8 CH. ULTRA STE, 2 CONNECTOR </v>
          </cell>
          <cell r="C117">
            <v>37476</v>
          </cell>
          <cell r="D117" t="str">
            <v xml:space="preserve">A </v>
          </cell>
        </row>
        <row r="118">
          <cell r="A118" t="str">
            <v xml:space="preserve">6797A </v>
          </cell>
          <cell r="B118" t="str">
            <v xml:space="preserve">8 CH. ULTRA STE, 4 CONNECTOR </v>
          </cell>
          <cell r="C118">
            <v>37476</v>
          </cell>
          <cell r="D118" t="str">
            <v xml:space="preserve">A </v>
          </cell>
        </row>
        <row r="119">
          <cell r="A119" t="str">
            <v xml:space="preserve">6798A </v>
          </cell>
          <cell r="B119" t="str">
            <v xml:space="preserve">8 CH. ULTRA STE, 8 CONNECTOR </v>
          </cell>
          <cell r="C119">
            <v>37476</v>
          </cell>
          <cell r="D119" t="str">
            <v xml:space="preserve">A </v>
          </cell>
        </row>
        <row r="120">
          <cell r="A120" t="str">
            <v xml:space="preserve">6931A </v>
          </cell>
          <cell r="B120" t="str">
            <v>HIS CARD/PCI</v>
          </cell>
          <cell r="C120">
            <v>3000</v>
          </cell>
          <cell r="D120" t="str">
            <v xml:space="preserve">A </v>
          </cell>
        </row>
        <row r="121">
          <cell r="A121" t="str">
            <v xml:space="preserve">7002A </v>
          </cell>
          <cell r="B121" t="str">
            <v xml:space="preserve">OPT MEMORY 64MB (2*32MB) </v>
          </cell>
          <cell r="C121">
            <v>664</v>
          </cell>
          <cell r="D121" t="str">
            <v xml:space="preserve">H </v>
          </cell>
        </row>
        <row r="122">
          <cell r="A122" t="str">
            <v xml:space="preserve">7003A </v>
          </cell>
          <cell r="B122" t="str">
            <v xml:space="preserve">OPT MEMORY 128MB (2*64MB) </v>
          </cell>
          <cell r="C122">
            <v>1264</v>
          </cell>
          <cell r="D122" t="str">
            <v xml:space="preserve">H </v>
          </cell>
        </row>
        <row r="123">
          <cell r="A123" t="str">
            <v xml:space="preserve">7004A </v>
          </cell>
          <cell r="B123" t="str">
            <v xml:space="preserve">OPT MEMORY 256MB (2*128MB) </v>
          </cell>
          <cell r="C123">
            <v>2400</v>
          </cell>
          <cell r="D123" t="str">
            <v xml:space="preserve">H </v>
          </cell>
        </row>
        <row r="124">
          <cell r="A124" t="str">
            <v xml:space="preserve">7005A </v>
          </cell>
          <cell r="B124" t="str">
            <v xml:space="preserve">OPT MEMORY 512MB (2*256MB) </v>
          </cell>
          <cell r="C124">
            <v>9600</v>
          </cell>
          <cell r="D124" t="str">
            <v xml:space="preserve">H </v>
          </cell>
        </row>
        <row r="125">
          <cell r="A125" t="str">
            <v xml:space="preserve">7020A </v>
          </cell>
          <cell r="B125" t="str">
            <v xml:space="preserve">OPT A3000 MEMORY 64MB </v>
          </cell>
          <cell r="C125">
            <v>2600</v>
          </cell>
          <cell r="D125" t="str">
            <v xml:space="preserve">A </v>
          </cell>
        </row>
        <row r="126">
          <cell r="A126" t="str">
            <v xml:space="preserve">7022A </v>
          </cell>
          <cell r="B126" t="str">
            <v xml:space="preserve">OPT MEMORY 256MB (8*32MB) </v>
          </cell>
          <cell r="C126">
            <v>5761</v>
          </cell>
          <cell r="D126" t="str">
            <v xml:space="preserve">A </v>
          </cell>
        </row>
        <row r="127">
          <cell r="A127" t="str">
            <v xml:space="preserve">7023A </v>
          </cell>
          <cell r="B127" t="str">
            <v xml:space="preserve">OPT MEMORY 1GB (8*128MB) </v>
          </cell>
          <cell r="C127">
            <v>18000</v>
          </cell>
          <cell r="D127" t="str">
            <v xml:space="preserve">A </v>
          </cell>
        </row>
        <row r="128">
          <cell r="A128" t="str">
            <v xml:space="preserve">7026A </v>
          </cell>
          <cell r="B128" t="str">
            <v xml:space="preserve">OPT MEMORY 2GB (8*256MB) </v>
          </cell>
          <cell r="C128">
            <v>41200</v>
          </cell>
          <cell r="D128" t="str">
            <v xml:space="preserve">A </v>
          </cell>
        </row>
        <row r="129">
          <cell r="A129" t="str">
            <v xml:space="preserve">7025A </v>
          </cell>
          <cell r="B129" t="str">
            <v xml:space="preserve">E10000 MEMORY BOARD (EMPTY) </v>
          </cell>
          <cell r="C129">
            <v>16000</v>
          </cell>
          <cell r="D129" t="str">
            <v xml:space="preserve">A </v>
          </cell>
        </row>
        <row r="130">
          <cell r="A130" t="str">
            <v xml:space="preserve">902A </v>
          </cell>
          <cell r="B130" t="str">
            <v xml:space="preserve">OPT CABLE SCSI 2M 68PIN </v>
          </cell>
          <cell r="C130">
            <v>163</v>
          </cell>
          <cell r="D130" t="str">
            <v xml:space="preserve">D </v>
          </cell>
        </row>
        <row r="131">
          <cell r="A131" t="str">
            <v xml:space="preserve">954A </v>
          </cell>
          <cell r="B131" t="str">
            <v xml:space="preserve">OPT INT PS/300W FOR EX000 </v>
          </cell>
          <cell r="C131">
            <v>2520</v>
          </cell>
          <cell r="D131" t="str">
            <v xml:space="preserve">A </v>
          </cell>
        </row>
        <row r="132">
          <cell r="A132" t="str">
            <v xml:space="preserve">958A </v>
          </cell>
          <cell r="B132" t="str">
            <v xml:space="preserve">OPT 2ND PERIPHERAL PS/184W </v>
          </cell>
          <cell r="C132">
            <v>2100</v>
          </cell>
          <cell r="D132" t="str">
            <v xml:space="preserve">A </v>
          </cell>
        </row>
        <row r="133">
          <cell r="A133" t="str">
            <v xml:space="preserve">959A </v>
          </cell>
          <cell r="B133" t="str">
            <v xml:space="preserve">SSA RACK-MOUNT ACC. KIT W/SW </v>
          </cell>
          <cell r="C133">
            <v>0</v>
          </cell>
          <cell r="D133" t="str">
            <v xml:space="preserve">D </v>
          </cell>
        </row>
        <row r="134">
          <cell r="A134" t="str">
            <v xml:space="preserve">9604A </v>
          </cell>
          <cell r="B134" t="str">
            <v xml:space="preserve">CASTERS </v>
          </cell>
          <cell r="C134">
            <v>128</v>
          </cell>
          <cell r="D134" t="str">
            <v xml:space="preserve">H </v>
          </cell>
        </row>
        <row r="135">
          <cell r="A135" t="str">
            <v xml:space="preserve">9605A </v>
          </cell>
          <cell r="B135" t="str">
            <v xml:space="preserve">E250 FOOT OPTION </v>
          </cell>
          <cell r="C135">
            <v>0</v>
          </cell>
          <cell r="D135" t="str">
            <v xml:space="preserve">D </v>
          </cell>
        </row>
        <row r="136">
          <cell r="A136" t="str">
            <v xml:space="preserve">9622A </v>
          </cell>
          <cell r="B136" t="str">
            <v xml:space="preserve">A5000 AIR BAFFLE </v>
          </cell>
          <cell r="C136">
            <v>75</v>
          </cell>
          <cell r="D136" t="str">
            <v xml:space="preserve">A </v>
          </cell>
        </row>
        <row r="137">
          <cell r="A137" t="str">
            <v xml:space="preserve">9623A </v>
          </cell>
          <cell r="B137" t="str">
            <v xml:space="preserve">A5000 DOOR FOR E5500/E6500 </v>
          </cell>
          <cell r="C137">
            <v>525</v>
          </cell>
          <cell r="D137" t="str">
            <v xml:space="preserve">A </v>
          </cell>
        </row>
        <row r="138">
          <cell r="A138" t="str">
            <v xml:space="preserve">9626A </v>
          </cell>
          <cell r="B138" t="str">
            <v xml:space="preserve">2ND SEQ. MOUNTING FOR E55/6500 </v>
          </cell>
          <cell r="C138">
            <v>195</v>
          </cell>
          <cell r="D138" t="str">
            <v xml:space="preserve">A </v>
          </cell>
        </row>
        <row r="139">
          <cell r="A139" t="str">
            <v xml:space="preserve">9640A </v>
          </cell>
          <cell r="B139" t="str">
            <v xml:space="preserve">OPT FLEXIPAC STORAGE TRAY SYS </v>
          </cell>
          <cell r="C139">
            <v>520</v>
          </cell>
          <cell r="D139" t="str">
            <v xml:space="preserve">A </v>
          </cell>
        </row>
        <row r="140">
          <cell r="A140" t="str">
            <v xml:space="preserve">9641A </v>
          </cell>
          <cell r="B140" t="str">
            <v xml:space="preserve">OPT FLEXIPACK STORAGE TRAY EXP </v>
          </cell>
          <cell r="C140">
            <v>490</v>
          </cell>
          <cell r="D140" t="str">
            <v xml:space="preserve">A </v>
          </cell>
        </row>
        <row r="141">
          <cell r="A141" t="str">
            <v xml:space="preserve">9641AR5 </v>
          </cell>
          <cell r="B141" t="str">
            <v xml:space="preserve">OPT FLEXIPACK STORAGE TRAY EXP </v>
          </cell>
          <cell r="C141">
            <v>490</v>
          </cell>
          <cell r="D141" t="str">
            <v xml:space="preserve">A </v>
          </cell>
        </row>
        <row r="142">
          <cell r="A142" t="str">
            <v xml:space="preserve">9643A </v>
          </cell>
          <cell r="B142" t="str">
            <v xml:space="preserve">RACKMOUNT KIT FOR L280 AL </v>
          </cell>
          <cell r="C142">
            <v>560</v>
          </cell>
          <cell r="D142" t="str">
            <v xml:space="preserve">A </v>
          </cell>
        </row>
        <row r="143">
          <cell r="A143" t="str">
            <v xml:space="preserve">9645A </v>
          </cell>
          <cell r="B143" t="str">
            <v xml:space="preserve">UNIPACK TRAY, WITH POWER CORDS </v>
          </cell>
          <cell r="C143">
            <v>1400</v>
          </cell>
          <cell r="D143" t="str">
            <v xml:space="preserve">A </v>
          </cell>
        </row>
        <row r="144">
          <cell r="A144" t="str">
            <v xml:space="preserve">9652A </v>
          </cell>
          <cell r="B144" t="str">
            <v xml:space="preserve">A7000 6 PACK ENCLOSURE KIT </v>
          </cell>
          <cell r="C144">
            <v>0</v>
          </cell>
          <cell r="D144" t="str">
            <v xml:space="preserve">D </v>
          </cell>
        </row>
        <row r="145">
          <cell r="A145" t="str">
            <v xml:space="preserve">9671A </v>
          </cell>
          <cell r="B145" t="str">
            <v xml:space="preserve">E10000 FAN TRAY </v>
          </cell>
          <cell r="C145">
            <v>3200</v>
          </cell>
          <cell r="D145" t="str">
            <v xml:space="preserve">A </v>
          </cell>
        </row>
        <row r="146">
          <cell r="A146" t="str">
            <v xml:space="preserve">9681A </v>
          </cell>
          <cell r="B146" t="str">
            <v xml:space="preserve">E10000 POWER CONTROL </v>
          </cell>
          <cell r="C146">
            <v>1600</v>
          </cell>
          <cell r="D146" t="str">
            <v xml:space="preserve">A </v>
          </cell>
        </row>
        <row r="147">
          <cell r="A147" t="str">
            <v xml:space="preserve">9682A </v>
          </cell>
          <cell r="B147" t="str">
            <v xml:space="preserve">OPT POWER SUPPLY FOR E450 </v>
          </cell>
          <cell r="C147">
            <v>1532</v>
          </cell>
          <cell r="D147" t="str">
            <v xml:space="preserve">H </v>
          </cell>
        </row>
        <row r="148">
          <cell r="A148" t="str">
            <v xml:space="preserve">9683A </v>
          </cell>
          <cell r="B148" t="str">
            <v xml:space="preserve">REDUNDNT POWER SUPPLY FOR E250 </v>
          </cell>
          <cell r="C148">
            <v>904</v>
          </cell>
          <cell r="D148" t="str">
            <v xml:space="preserve">H </v>
          </cell>
        </row>
        <row r="149">
          <cell r="A149" t="str">
            <v xml:space="preserve">9685A </v>
          </cell>
          <cell r="B149" t="str">
            <v xml:space="preserve">E10000 POWER SUPPLY </v>
          </cell>
          <cell r="C149">
            <v>6400</v>
          </cell>
          <cell r="D149" t="str">
            <v xml:space="preserve">A </v>
          </cell>
        </row>
        <row r="150">
          <cell r="A150" t="str">
            <v xml:space="preserve">9688A </v>
          </cell>
          <cell r="B150" t="str">
            <v xml:space="preserve">A7000 PWR CONDIT UNIT, 8 KVA </v>
          </cell>
          <cell r="C150">
            <v>28377</v>
          </cell>
          <cell r="D150" t="str">
            <v xml:space="preserve">A </v>
          </cell>
        </row>
        <row r="151">
          <cell r="A151" t="str">
            <v xml:space="preserve">9689A </v>
          </cell>
          <cell r="B151" t="str">
            <v xml:space="preserve">OPT 2ND PERIPHERAL PS/195W </v>
          </cell>
          <cell r="C151">
            <v>2250</v>
          </cell>
          <cell r="D151" t="str">
            <v xml:space="preserve">A </v>
          </cell>
        </row>
        <row r="152">
          <cell r="A152" t="str">
            <v xml:space="preserve">9693A </v>
          </cell>
          <cell r="B152" t="str">
            <v xml:space="preserve">E10000 FLAT SIDE PANEL </v>
          </cell>
          <cell r="C152">
            <v>0</v>
          </cell>
          <cell r="D152" t="str">
            <v xml:space="preserve">D </v>
          </cell>
        </row>
        <row r="153">
          <cell r="A153" t="str">
            <v xml:space="preserve">978A </v>
          </cell>
          <cell r="B153" t="str">
            <v xml:space="preserve">15 METER FIBRE CHANNEL CABLE </v>
          </cell>
          <cell r="C153">
            <v>228</v>
          </cell>
          <cell r="D153" t="str">
            <v xml:space="preserve">D </v>
          </cell>
        </row>
        <row r="154">
          <cell r="A154" t="str">
            <v xml:space="preserve">979A </v>
          </cell>
          <cell r="B154" t="str">
            <v xml:space="preserve">OPT CABLE DSCSI 12M </v>
          </cell>
          <cell r="C154">
            <v>345</v>
          </cell>
          <cell r="D154" t="str">
            <v xml:space="preserve">D </v>
          </cell>
        </row>
        <row r="155">
          <cell r="A155" t="str">
            <v xml:space="preserve">A14-UEC1-9L-128AH </v>
          </cell>
          <cell r="B155" t="str">
            <v xml:space="preserve">1X300MHZ, C3D3, 128MB, 9GB </v>
          </cell>
          <cell r="C155">
            <v>13080</v>
          </cell>
          <cell r="D155" t="str">
            <v xml:space="preserve">H </v>
          </cell>
        </row>
        <row r="156">
          <cell r="A156" t="str">
            <v xml:space="preserve">A14-UEC1-9L-512AH </v>
          </cell>
          <cell r="B156" t="str">
            <v xml:space="preserve">1x300MHz, C3D3, 512MB, 9GB </v>
          </cell>
          <cell r="C156">
            <v>15624</v>
          </cell>
          <cell r="D156" t="str">
            <v xml:space="preserve">H </v>
          </cell>
        </row>
        <row r="157">
          <cell r="A157" t="str">
            <v xml:space="preserve">A14-UEC1-9M-128AH </v>
          </cell>
          <cell r="B157" t="str">
            <v xml:space="preserve">1X300MHZ, 128MB, AFB, 9GB </v>
          </cell>
          <cell r="C157">
            <v>15594</v>
          </cell>
          <cell r="D157" t="str">
            <v xml:space="preserve">H </v>
          </cell>
        </row>
        <row r="158">
          <cell r="A158" t="str">
            <v xml:space="preserve">A14-UEC1-9S-128CJ </v>
          </cell>
          <cell r="B158" t="str">
            <v xml:space="preserve">E2/300 128MB/9.1GB/CD </v>
          </cell>
          <cell r="C158">
            <v>19194</v>
          </cell>
          <cell r="D158" t="str">
            <v xml:space="preserve">H </v>
          </cell>
        </row>
        <row r="159">
          <cell r="A159" t="str">
            <v xml:space="preserve">A14-UEC2-9L-256AH </v>
          </cell>
          <cell r="B159" t="str">
            <v xml:space="preserve">2X300MHZ, C3D3, 256MB, 9GB </v>
          </cell>
          <cell r="C159">
            <v>18810</v>
          </cell>
          <cell r="D159" t="str">
            <v xml:space="preserve">H </v>
          </cell>
        </row>
        <row r="160">
          <cell r="A160" t="str">
            <v xml:space="preserve">A14-UEC2-9L-512AH </v>
          </cell>
          <cell r="B160" t="str">
            <v xml:space="preserve">2X300MHZ, C3D3, 512MB, 9GB </v>
          </cell>
          <cell r="C160">
            <v>20424</v>
          </cell>
          <cell r="D160" t="str">
            <v xml:space="preserve">H </v>
          </cell>
        </row>
        <row r="161">
          <cell r="A161" t="str">
            <v xml:space="preserve">A14-UEC2-9M-256AH </v>
          </cell>
          <cell r="B161" t="str">
            <v xml:space="preserve">2X300MHZ, 256MB, AFB, 9GB </v>
          </cell>
          <cell r="C161">
            <v>21594</v>
          </cell>
          <cell r="D161" t="str">
            <v xml:space="preserve">H </v>
          </cell>
        </row>
        <row r="162">
          <cell r="A162" t="str">
            <v xml:space="preserve">A14-UEC2-9S-256CJ </v>
          </cell>
          <cell r="B162" t="str">
            <v xml:space="preserve">E2/2*300 256MB/9.1GB/CD </v>
          </cell>
          <cell r="C162">
            <v>28194</v>
          </cell>
          <cell r="D162" t="str">
            <v xml:space="preserve">H </v>
          </cell>
        </row>
        <row r="163">
          <cell r="A163" t="str">
            <v xml:space="preserve">A14-UEC2-9S-512CJ </v>
          </cell>
          <cell r="B163" t="str">
            <v xml:space="preserve">E2/2*300 512MB/9.1GB/CD </v>
          </cell>
          <cell r="C163">
            <v>31494</v>
          </cell>
          <cell r="D163" t="str">
            <v xml:space="preserve">H </v>
          </cell>
        </row>
        <row r="164">
          <cell r="A164" t="str">
            <v xml:space="preserve">A14-UJC1-9L-256AH </v>
          </cell>
          <cell r="B164" t="str">
            <v xml:space="preserve">1x400MHz, C3D3, 256MB, 9GB </v>
          </cell>
          <cell r="C164">
            <v>15930</v>
          </cell>
          <cell r="D164" t="str">
            <v xml:space="preserve">H </v>
          </cell>
        </row>
        <row r="165">
          <cell r="A165" t="str">
            <v xml:space="preserve">A14-UJC1-9L-512AH </v>
          </cell>
          <cell r="B165" t="str">
            <v xml:space="preserve">1x400MHz, C3D3, 512MB, 9GB </v>
          </cell>
          <cell r="C165">
            <v>17544</v>
          </cell>
          <cell r="D165" t="str">
            <v xml:space="preserve">H </v>
          </cell>
        </row>
        <row r="166">
          <cell r="A166" t="str">
            <v xml:space="preserve">A14-UJC1-9M-256AH </v>
          </cell>
          <cell r="B166" t="str">
            <v xml:space="preserve">1x400MHz, AFB, 256MB, 9GB </v>
          </cell>
          <cell r="C166">
            <v>18924</v>
          </cell>
          <cell r="D166" t="str">
            <v xml:space="preserve">H </v>
          </cell>
        </row>
        <row r="167">
          <cell r="A167" t="str">
            <v xml:space="preserve">A14-UJC1-9S-128CJ </v>
          </cell>
          <cell r="B167" t="str">
            <v xml:space="preserve">E2/400 128MB/9.1GB/CD </v>
          </cell>
          <cell r="C167">
            <v>14886</v>
          </cell>
          <cell r="D167" t="str">
            <v xml:space="preserve">H </v>
          </cell>
        </row>
        <row r="168">
          <cell r="A168" t="str">
            <v xml:space="preserve">A14-UJC2-9L-256AH </v>
          </cell>
          <cell r="B168" t="str">
            <v xml:space="preserve">2x400MHz, C3D3, 256MB, 9GB </v>
          </cell>
          <cell r="C168">
            <v>22650</v>
          </cell>
          <cell r="D168" t="str">
            <v xml:space="preserve">H </v>
          </cell>
        </row>
        <row r="169">
          <cell r="A169" t="str">
            <v xml:space="preserve">A14-UJC2-9L-512AH </v>
          </cell>
          <cell r="B169" t="str">
            <v xml:space="preserve">2x400MHz, C3D3, 512MB, 9GB </v>
          </cell>
          <cell r="C169">
            <v>24264</v>
          </cell>
          <cell r="D169" t="str">
            <v xml:space="preserve">H </v>
          </cell>
        </row>
        <row r="170">
          <cell r="A170" t="str">
            <v xml:space="preserve">A14-UJC2-9M-256AH </v>
          </cell>
          <cell r="B170" t="str">
            <v xml:space="preserve">2x400MHz, AFB, 256MB, 9GB </v>
          </cell>
          <cell r="C170">
            <v>25644</v>
          </cell>
          <cell r="D170" t="str">
            <v xml:space="preserve">H </v>
          </cell>
        </row>
        <row r="171">
          <cell r="A171" t="str">
            <v xml:space="preserve">A14-UJC2-9S-256CJ </v>
          </cell>
          <cell r="B171" t="str">
            <v xml:space="preserve">E2/2*400 256MB/9.1GB/CD32 </v>
          </cell>
          <cell r="C171">
            <v>22506</v>
          </cell>
          <cell r="D171" t="str">
            <v xml:space="preserve">H </v>
          </cell>
        </row>
        <row r="172">
          <cell r="A172" t="str">
            <v xml:space="preserve">A14-UJC2-9S-512CJ </v>
          </cell>
          <cell r="B172" t="str">
            <v xml:space="preserve">E2/400 512MB/9.1GB/CD </v>
          </cell>
          <cell r="C172">
            <v>24210</v>
          </cell>
          <cell r="D172" t="str">
            <v xml:space="preserve">H </v>
          </cell>
        </row>
        <row r="173">
          <cell r="A173" t="str">
            <v xml:space="preserve">A21UFE1Z9P-B128CN </v>
          </cell>
          <cell r="B173" t="str">
            <v xml:space="preserve">WS U5/270 PGX24 128/4GB/CD </v>
          </cell>
          <cell r="C173">
            <v>3738</v>
          </cell>
          <cell r="D173" t="str">
            <v xml:space="preserve">H </v>
          </cell>
        </row>
        <row r="174">
          <cell r="A174" t="str">
            <v xml:space="preserve">A21UFE1Z9P-B64CN </v>
          </cell>
          <cell r="B174" t="str">
            <v xml:space="preserve">WS U5/270 PGX24 64/4GB/CD </v>
          </cell>
          <cell r="C174">
            <v>3493</v>
          </cell>
          <cell r="D174" t="str">
            <v xml:space="preserve">H </v>
          </cell>
        </row>
        <row r="175">
          <cell r="A175" t="str">
            <v xml:space="preserve">A21UFE1Z9S-B128CN </v>
          </cell>
          <cell r="B175" t="str">
            <v xml:space="preserve">SERVER U5/270, 128/4GB </v>
          </cell>
          <cell r="C175">
            <v>4858</v>
          </cell>
          <cell r="D175" t="str">
            <v xml:space="preserve">H </v>
          </cell>
        </row>
        <row r="176">
          <cell r="A176" t="str">
            <v xml:space="preserve">A21UFE1Z9S-B64CN </v>
          </cell>
          <cell r="B176" t="str">
            <v xml:space="preserve">SERVER U5/270, 64/4GB </v>
          </cell>
          <cell r="C176">
            <v>4613</v>
          </cell>
          <cell r="D176" t="str">
            <v xml:space="preserve">H </v>
          </cell>
        </row>
        <row r="177">
          <cell r="A177" t="str">
            <v xml:space="preserve">A21UGE1Z9P-C128CR </v>
          </cell>
          <cell r="B177" t="str">
            <v xml:space="preserve">WS U5/360 PGX24 128/8GB/CD </v>
          </cell>
          <cell r="C177">
            <v>3738</v>
          </cell>
          <cell r="D177" t="str">
            <v xml:space="preserve">H </v>
          </cell>
        </row>
        <row r="178">
          <cell r="A178" t="str">
            <v xml:space="preserve">A21UGE1Z9P-C256CR </v>
          </cell>
          <cell r="B178" t="str">
            <v xml:space="preserve">WS U5/360 PGX24 256/8GB/CD </v>
          </cell>
          <cell r="C178">
            <v>4228</v>
          </cell>
          <cell r="D178" t="str">
            <v xml:space="preserve">H </v>
          </cell>
        </row>
        <row r="179">
          <cell r="A179" t="str">
            <v xml:space="preserve">A21UGE1Z9P-C64AR </v>
          </cell>
          <cell r="B179" t="str">
            <v xml:space="preserve">WS U5/360 PGX24 64/8GB </v>
          </cell>
          <cell r="C179">
            <v>3423</v>
          </cell>
          <cell r="D179" t="str">
            <v xml:space="preserve">H </v>
          </cell>
        </row>
        <row r="180">
          <cell r="A180" t="str">
            <v xml:space="preserve">A21UGE1Z9P-C64CR </v>
          </cell>
          <cell r="B180" t="str">
            <v xml:space="preserve">WS U5/360 PGX24 64/8GB/CD </v>
          </cell>
          <cell r="C180">
            <v>3493</v>
          </cell>
          <cell r="D180" t="str">
            <v xml:space="preserve">H </v>
          </cell>
        </row>
        <row r="181">
          <cell r="A181" t="str">
            <v xml:space="preserve">A21UGE1Z9S-C128CR </v>
          </cell>
          <cell r="B181" t="str">
            <v xml:space="preserve">Server U5/360 PGX24 128/8GB/CD </v>
          </cell>
          <cell r="C181">
            <v>4858</v>
          </cell>
          <cell r="D181" t="str">
            <v xml:space="preserve">H </v>
          </cell>
        </row>
        <row r="182">
          <cell r="A182" t="str">
            <v xml:space="preserve">A21UGE1Z9S-C256CR </v>
          </cell>
          <cell r="B182" t="str">
            <v xml:space="preserve">Server U5/360 PGX24 256/8GB/CD </v>
          </cell>
          <cell r="C182">
            <v>5348</v>
          </cell>
          <cell r="D182" t="str">
            <v xml:space="preserve">H </v>
          </cell>
        </row>
        <row r="183">
          <cell r="A183" t="str">
            <v xml:space="preserve">A21UGE1Z9S-C64CR </v>
          </cell>
          <cell r="B183" t="str">
            <v xml:space="preserve">Server U5/360 PGX24 64/8GB/CD </v>
          </cell>
          <cell r="C183">
            <v>4613</v>
          </cell>
          <cell r="D183" t="str">
            <v xml:space="preserve">H </v>
          </cell>
        </row>
        <row r="184">
          <cell r="A184" t="str">
            <v xml:space="preserve">A21UHC1Z9P-B128CP </v>
          </cell>
          <cell r="B184" t="str">
            <v xml:space="preserve">WS U5/333 PGX24 128/9GB/CD </v>
          </cell>
          <cell r="C184">
            <v>5173</v>
          </cell>
          <cell r="D184" t="str">
            <v xml:space="preserve">H </v>
          </cell>
        </row>
        <row r="185">
          <cell r="A185" t="str">
            <v xml:space="preserve">A21UHC1Z9P-B256CP </v>
          </cell>
          <cell r="B185" t="str">
            <v xml:space="preserve">WS U5/333 PGX24 256/9GB/CD </v>
          </cell>
          <cell r="C185">
            <v>5663</v>
          </cell>
          <cell r="D185" t="str">
            <v xml:space="preserve">H </v>
          </cell>
        </row>
        <row r="186">
          <cell r="A186" t="str">
            <v xml:space="preserve">A21UHC1Z9S-B128CP </v>
          </cell>
          <cell r="B186" t="str">
            <v xml:space="preserve">SERVER U5/333, 128/9GB </v>
          </cell>
          <cell r="C186">
            <v>6293</v>
          </cell>
          <cell r="D186" t="str">
            <v xml:space="preserve">H </v>
          </cell>
        </row>
        <row r="187">
          <cell r="A187" t="str">
            <v xml:space="preserve">A22UGC1Z9Q-B256CP </v>
          </cell>
          <cell r="B187" t="str">
            <v xml:space="preserve">WS U10/360 AFB-L 256/9GB/CD </v>
          </cell>
          <cell r="C187">
            <v>10793</v>
          </cell>
          <cell r="D187" t="str">
            <v xml:space="preserve">H </v>
          </cell>
        </row>
        <row r="188">
          <cell r="A188" t="str">
            <v xml:space="preserve">A22UGC1Z9Q-B512CP </v>
          </cell>
          <cell r="B188" t="str">
            <v xml:space="preserve">WS U10/360 AFB-L 512/9GB/CD </v>
          </cell>
          <cell r="C188">
            <v>11873</v>
          </cell>
          <cell r="D188" t="str">
            <v xml:space="preserve">H </v>
          </cell>
        </row>
        <row r="189">
          <cell r="A189" t="str">
            <v xml:space="preserve">A22UHC1Z9K-B128CP </v>
          </cell>
          <cell r="B189" t="str">
            <v xml:space="preserve">WS U10/333 FSB2+ 128/9GB/CD </v>
          </cell>
          <cell r="C189">
            <v>6743</v>
          </cell>
          <cell r="D189" t="str">
            <v xml:space="preserve">H </v>
          </cell>
        </row>
        <row r="190">
          <cell r="A190" t="str">
            <v xml:space="preserve">A22UHC1Z9K-B256CP </v>
          </cell>
          <cell r="B190" t="str">
            <v xml:space="preserve">WS U10/333 FSB2+ 256/9GB/CD </v>
          </cell>
          <cell r="C190">
            <v>7216</v>
          </cell>
          <cell r="D190" t="str">
            <v xml:space="preserve">H </v>
          </cell>
        </row>
        <row r="191">
          <cell r="A191" t="str">
            <v xml:space="preserve">A22UHC1Z9L-B128CP </v>
          </cell>
          <cell r="B191" t="str">
            <v xml:space="preserve">WS U10/333 FDB2+ 128/9GB/CD </v>
          </cell>
          <cell r="C191">
            <v>7283</v>
          </cell>
          <cell r="D191" t="str">
            <v xml:space="preserve">H </v>
          </cell>
        </row>
        <row r="192">
          <cell r="A192" t="str">
            <v xml:space="preserve">A22UHC1Z9L-B256CP </v>
          </cell>
          <cell r="B192" t="str">
            <v xml:space="preserve">WS U10/333 FDB2+ 256/9GB/CD </v>
          </cell>
          <cell r="C192">
            <v>7756</v>
          </cell>
          <cell r="D192" t="str">
            <v xml:space="preserve">H </v>
          </cell>
        </row>
        <row r="193">
          <cell r="A193" t="str">
            <v xml:space="preserve">A22UHC1Z9L-B512CP </v>
          </cell>
          <cell r="B193" t="str">
            <v xml:space="preserve">WS U10/333 FDB2+ 512/9GB/CD </v>
          </cell>
          <cell r="C193">
            <v>8836</v>
          </cell>
          <cell r="D193" t="str">
            <v xml:space="preserve">H </v>
          </cell>
        </row>
        <row r="194">
          <cell r="A194" t="str">
            <v xml:space="preserve">A22UHC1Z9P-B128CP </v>
          </cell>
          <cell r="B194" t="str">
            <v xml:space="preserve">WS U10/333 PGX24 128/9GB/CD </v>
          </cell>
          <cell r="C194">
            <v>5798</v>
          </cell>
          <cell r="D194" t="str">
            <v xml:space="preserve">H </v>
          </cell>
        </row>
        <row r="195">
          <cell r="A195" t="str">
            <v xml:space="preserve">A22UHC1Z9P-B256CP </v>
          </cell>
          <cell r="B195" t="str">
            <v xml:space="preserve">WS U10/333 PGX24 256/9GB/CD </v>
          </cell>
          <cell r="C195">
            <v>6271</v>
          </cell>
          <cell r="D195" t="str">
            <v xml:space="preserve">H </v>
          </cell>
        </row>
        <row r="196">
          <cell r="A196" t="str">
            <v xml:space="preserve">A22UHC1Z9S-B128CP </v>
          </cell>
          <cell r="B196" t="str">
            <v xml:space="preserve">SERVER UE10/333, 128MB/9GB </v>
          </cell>
          <cell r="C196">
            <v>6878</v>
          </cell>
          <cell r="D196" t="str">
            <v xml:space="preserve">H </v>
          </cell>
        </row>
        <row r="197">
          <cell r="A197" t="str">
            <v xml:space="preserve">A22UHC1Z9S-B256CP </v>
          </cell>
          <cell r="B197" t="str">
            <v xml:space="preserve">SERVER UE10/333, 256MB/9GB </v>
          </cell>
          <cell r="C197">
            <v>7351</v>
          </cell>
          <cell r="D197" t="str">
            <v xml:space="preserve">H </v>
          </cell>
        </row>
        <row r="198">
          <cell r="A198" t="str">
            <v xml:space="preserve">A22UHC1Z9S-B512CP </v>
          </cell>
          <cell r="B198" t="str">
            <v xml:space="preserve">SERVER UE10/333, 512MB/9GB </v>
          </cell>
          <cell r="C198">
            <v>8431</v>
          </cell>
          <cell r="D198" t="str">
            <v xml:space="preserve">H </v>
          </cell>
        </row>
        <row r="199">
          <cell r="A199" t="str">
            <v xml:space="preserve">A22UKC1Z9L-C256CP </v>
          </cell>
          <cell r="B199" t="str">
            <v xml:space="preserve">WS U10/440 FDB2+ 256/9GB/CD </v>
          </cell>
          <cell r="C199">
            <v>7216</v>
          </cell>
          <cell r="D199" t="str">
            <v xml:space="preserve">H </v>
          </cell>
        </row>
        <row r="200">
          <cell r="A200" t="str">
            <v xml:space="preserve">A22UKC1Z9M-C256CP </v>
          </cell>
          <cell r="B200" t="str">
            <v xml:space="preserve">WS U10/440 AFB 256/9GB/CD </v>
          </cell>
          <cell r="C200">
            <v>10118</v>
          </cell>
          <cell r="D200" t="str">
            <v xml:space="preserve">H </v>
          </cell>
        </row>
        <row r="201">
          <cell r="A201" t="str">
            <v xml:space="preserve">A22UKC1Z9M-C512CP </v>
          </cell>
          <cell r="B201" t="str">
            <v xml:space="preserve">WS U10/440 AFB 512/9GB/CD </v>
          </cell>
          <cell r="C201">
            <v>11198</v>
          </cell>
          <cell r="D201" t="str">
            <v xml:space="preserve">H </v>
          </cell>
        </row>
        <row r="202">
          <cell r="A202" t="str">
            <v xml:space="preserve">A22UKC1Z9Q-C128CP </v>
          </cell>
          <cell r="B202" t="str">
            <v xml:space="preserve">WS U10/440 AFB Lite 128/9GB/CD </v>
          </cell>
          <cell r="C202">
            <v>8363</v>
          </cell>
          <cell r="D202" t="str">
            <v xml:space="preserve">H </v>
          </cell>
        </row>
        <row r="203">
          <cell r="A203" t="str">
            <v xml:space="preserve">A22UKC1Z9Q-C256CP </v>
          </cell>
          <cell r="B203" t="str">
            <v xml:space="preserve">WS U10/440 AFB-L 256/9GB/CD </v>
          </cell>
          <cell r="C203">
            <v>8836</v>
          </cell>
          <cell r="D203" t="str">
            <v xml:space="preserve">H </v>
          </cell>
        </row>
        <row r="204">
          <cell r="A204" t="str">
            <v xml:space="preserve">A22UKC1Z9Q-C512CP </v>
          </cell>
          <cell r="B204" t="str">
            <v xml:space="preserve">WS U10/440 AFB-L 512/9GB/CD </v>
          </cell>
          <cell r="C204">
            <v>9916</v>
          </cell>
          <cell r="D204" t="str">
            <v xml:space="preserve">H </v>
          </cell>
        </row>
        <row r="205">
          <cell r="A205" t="str">
            <v xml:space="preserve">A22UKC1Z9S-C256CP </v>
          </cell>
          <cell r="B205" t="str">
            <v xml:space="preserve">SERVER U10/440 PGX24 256MB/9GB </v>
          </cell>
          <cell r="C205">
            <v>7351</v>
          </cell>
          <cell r="D205" t="str">
            <v xml:space="preserve">H </v>
          </cell>
        </row>
        <row r="206">
          <cell r="A206" t="str">
            <v xml:space="preserve">A23-UEC1-9L-128AC </v>
          </cell>
          <cell r="B206" t="str">
            <v xml:space="preserve">WS U60/300, C3D3, 128MB/4GB </v>
          </cell>
          <cell r="C206">
            <v>15653</v>
          </cell>
          <cell r="D206" t="str">
            <v xml:space="preserve">H </v>
          </cell>
        </row>
        <row r="207">
          <cell r="A207" t="str">
            <v xml:space="preserve">A23-UEC1-9L-128ACK </v>
          </cell>
          <cell r="B207" t="str">
            <v xml:space="preserve">1X300MHZ,128MB,FDB2+,4GB HDD </v>
          </cell>
          <cell r="C207">
            <v>15828</v>
          </cell>
          <cell r="D207" t="str">
            <v xml:space="preserve">H </v>
          </cell>
        </row>
        <row r="208">
          <cell r="A208" t="str">
            <v xml:space="preserve">A23-UEC1-9L-512AC </v>
          </cell>
          <cell r="B208" t="str">
            <v xml:space="preserve">WS U60/300, C3D3, 512MB/4GB </v>
          </cell>
          <cell r="C208">
            <v>19447</v>
          </cell>
          <cell r="D208" t="str">
            <v xml:space="preserve">H </v>
          </cell>
        </row>
        <row r="209">
          <cell r="A209" t="str">
            <v xml:space="preserve">A23-UEC1-9L-512ACK </v>
          </cell>
          <cell r="B209" t="str">
            <v xml:space="preserve">1X300MHZ,512MB,FDB2+,4GB HDD </v>
          </cell>
          <cell r="C209">
            <v>19622</v>
          </cell>
          <cell r="D209" t="str">
            <v xml:space="preserve">H </v>
          </cell>
        </row>
        <row r="210">
          <cell r="A210" t="str">
            <v xml:space="preserve">A23-UEC1-9M-128AC </v>
          </cell>
          <cell r="B210" t="str">
            <v xml:space="preserve">WS U60/300, AFB, 128MB/4GB </v>
          </cell>
          <cell r="C210">
            <v>23625</v>
          </cell>
          <cell r="D210" t="str">
            <v xml:space="preserve">H </v>
          </cell>
        </row>
        <row r="211">
          <cell r="A211" t="str">
            <v xml:space="preserve">A23-UEC1-9M-128ACK </v>
          </cell>
          <cell r="B211" t="str">
            <v xml:space="preserve">1X300MHZ, 128MB, AFB, 4GB HDD </v>
          </cell>
          <cell r="C211">
            <v>23800</v>
          </cell>
          <cell r="D211" t="str">
            <v xml:space="preserve">H </v>
          </cell>
        </row>
        <row r="212">
          <cell r="A212" t="str">
            <v xml:space="preserve">A23-UEC1-9Q-128AC </v>
          </cell>
          <cell r="B212" t="str">
            <v xml:space="preserve">WS U60/300, AFB-L, 128MB/4GB </v>
          </cell>
          <cell r="C212">
            <v>19906</v>
          </cell>
          <cell r="D212" t="str">
            <v xml:space="preserve">H </v>
          </cell>
        </row>
        <row r="213">
          <cell r="A213" t="str">
            <v xml:space="preserve">A23-UEC1-9Q-128ACK </v>
          </cell>
          <cell r="B213" t="str">
            <v xml:space="preserve">1X300MHZ,128MB,AFB-L,4GB HDD </v>
          </cell>
          <cell r="C213">
            <v>20081</v>
          </cell>
          <cell r="D213" t="str">
            <v xml:space="preserve">H </v>
          </cell>
        </row>
        <row r="214">
          <cell r="A214" t="str">
            <v xml:space="preserve">A23-UEC2-9L-256AC </v>
          </cell>
          <cell r="B214" t="str">
            <v xml:space="preserve">WS U60/2X300 C3D3 256MB/4GB </v>
          </cell>
          <cell r="C214">
            <v>25475</v>
          </cell>
          <cell r="D214" t="str">
            <v xml:space="preserve">H </v>
          </cell>
        </row>
        <row r="215">
          <cell r="A215" t="str">
            <v xml:space="preserve">A23-UEC2-9L-256ACK </v>
          </cell>
          <cell r="B215" t="str">
            <v xml:space="preserve">2X300MHZ,256MB,FDB2+,4GB HDD </v>
          </cell>
          <cell r="C215">
            <v>25650</v>
          </cell>
          <cell r="D215" t="str">
            <v xml:space="preserve">H </v>
          </cell>
        </row>
        <row r="216">
          <cell r="A216" t="str">
            <v xml:space="preserve">A23-UEC2-9L-512AC </v>
          </cell>
          <cell r="B216" t="str">
            <v xml:space="preserve">WS U60/2X300 C3D3 512MB/4GB </v>
          </cell>
          <cell r="C216">
            <v>28323</v>
          </cell>
          <cell r="D216" t="str">
            <v xml:space="preserve">H </v>
          </cell>
        </row>
        <row r="217">
          <cell r="A217" t="str">
            <v xml:space="preserve">A23-UEC2-9L-512ACK </v>
          </cell>
          <cell r="B217" t="str">
            <v xml:space="preserve">2X300MHZ,512MB,FDB2+,4GB HDD </v>
          </cell>
          <cell r="C217">
            <v>28498</v>
          </cell>
          <cell r="D217" t="str">
            <v xml:space="preserve">H </v>
          </cell>
        </row>
        <row r="218">
          <cell r="A218" t="str">
            <v xml:space="preserve">A23-UEC2-9M-256AC </v>
          </cell>
          <cell r="B218" t="str">
            <v>WS U60/2X3000 AFB 256MB/4GB</v>
          </cell>
          <cell r="C218">
            <v>33446</v>
          </cell>
          <cell r="D218" t="str">
            <v xml:space="preserve">H </v>
          </cell>
        </row>
        <row r="219">
          <cell r="A219" t="str">
            <v xml:space="preserve">A23-UEC2-9M-256ACK </v>
          </cell>
          <cell r="B219" t="str">
            <v xml:space="preserve">2X300MHZ, 256MB, AFB, 4GB HDD </v>
          </cell>
          <cell r="C219">
            <v>33621</v>
          </cell>
          <cell r="D219" t="str">
            <v xml:space="preserve">H </v>
          </cell>
        </row>
        <row r="220">
          <cell r="A220" t="str">
            <v xml:space="preserve">A23-UEC2-9M-512AC </v>
          </cell>
          <cell r="B220" t="str">
            <v xml:space="preserve">WS U60/2X300 AFB 512MB/4GB </v>
          </cell>
          <cell r="C220">
            <v>36295</v>
          </cell>
          <cell r="D220" t="str">
            <v xml:space="preserve">H </v>
          </cell>
        </row>
        <row r="221">
          <cell r="A221" t="str">
            <v xml:space="preserve">A23-UEC2-9M-512ACK </v>
          </cell>
          <cell r="B221" t="str">
            <v xml:space="preserve">WS U60/2X300 AFB 512MB/4GB </v>
          </cell>
          <cell r="C221">
            <v>36470</v>
          </cell>
          <cell r="D221" t="str">
            <v xml:space="preserve">H </v>
          </cell>
        </row>
        <row r="222">
          <cell r="A222" t="str">
            <v xml:space="preserve">A23-UEC2-9Q-256AC </v>
          </cell>
          <cell r="B222" t="str">
            <v xml:space="preserve">WS U60/2X300 AFB-L 256MB/4GB </v>
          </cell>
          <cell r="C222">
            <v>29727</v>
          </cell>
          <cell r="D222" t="str">
            <v xml:space="preserve">H </v>
          </cell>
        </row>
        <row r="223">
          <cell r="A223" t="str">
            <v xml:space="preserve">A23-UEC2-9Q-256ACK </v>
          </cell>
          <cell r="B223" t="str">
            <v xml:space="preserve">2X300MHZ, 256MB, AFB-L 4GB HDD </v>
          </cell>
          <cell r="C223">
            <v>29902</v>
          </cell>
          <cell r="D223" t="str">
            <v xml:space="preserve">H </v>
          </cell>
        </row>
        <row r="224">
          <cell r="A224" t="str">
            <v xml:space="preserve">A23-UGD1-9L-128AH </v>
          </cell>
          <cell r="B224" t="str">
            <v xml:space="preserve">WS U60/1X360 C3D3 128MB/9GB </v>
          </cell>
          <cell r="C224">
            <v>13493</v>
          </cell>
          <cell r="D224" t="str">
            <v xml:space="preserve">H </v>
          </cell>
        </row>
        <row r="225">
          <cell r="A225" t="str">
            <v>A23-UGD1-9L-128AHK</v>
          </cell>
          <cell r="B225" t="str">
            <v xml:space="preserve">WS U60/1X360 C3D3 128MB/9GB </v>
          </cell>
          <cell r="C225">
            <v>13668</v>
          </cell>
          <cell r="D225" t="str">
            <v xml:space="preserve">H </v>
          </cell>
        </row>
        <row r="226">
          <cell r="A226" t="str">
            <v xml:space="preserve">A23-UGD1-9L-512AH </v>
          </cell>
          <cell r="B226" t="str">
            <v xml:space="preserve">WS U60/1X360 C3D3 512MB/9GB </v>
          </cell>
          <cell r="C226">
            <v>16355</v>
          </cell>
          <cell r="D226" t="str">
            <v xml:space="preserve">H </v>
          </cell>
        </row>
        <row r="227">
          <cell r="A227" t="str">
            <v xml:space="preserve">A23-UGD1-9L-512AHK </v>
          </cell>
          <cell r="B227" t="str">
            <v xml:space="preserve">WS U60/1X360 C3D3 512MB/9GB </v>
          </cell>
          <cell r="C227">
            <v>16530</v>
          </cell>
          <cell r="D227" t="str">
            <v xml:space="preserve">H </v>
          </cell>
        </row>
        <row r="228">
          <cell r="A228" t="str">
            <v xml:space="preserve">A23-UGD1-9M-128AH </v>
          </cell>
          <cell r="B228" t="str">
            <v xml:space="preserve">WS U60/1X360 AFB 128MB/9GB </v>
          </cell>
          <cell r="C228">
            <v>18623</v>
          </cell>
          <cell r="D228" t="str">
            <v xml:space="preserve">H </v>
          </cell>
        </row>
        <row r="229">
          <cell r="A229" t="str">
            <v xml:space="preserve">A23-UGD1-9M-128AHK </v>
          </cell>
          <cell r="B229" t="str">
            <v xml:space="preserve">WS U60/1X360 AFB 128MB/9GB </v>
          </cell>
          <cell r="C229">
            <v>18798</v>
          </cell>
          <cell r="D229" t="str">
            <v xml:space="preserve">H </v>
          </cell>
        </row>
        <row r="230">
          <cell r="A230" t="str">
            <v xml:space="preserve">A23-UGD1-9Q-128AH </v>
          </cell>
          <cell r="B230" t="str">
            <v xml:space="preserve">WS U60/1X360 AFB-L 128MB/9GB </v>
          </cell>
          <cell r="C230">
            <v>15923</v>
          </cell>
          <cell r="D230" t="str">
            <v xml:space="preserve">H </v>
          </cell>
        </row>
        <row r="231">
          <cell r="A231" t="str">
            <v xml:space="preserve">A23-UGD1-9Q-128AHK </v>
          </cell>
          <cell r="B231" t="str">
            <v xml:space="preserve">WS U60/1X360 AFB-L 128MB/9GB </v>
          </cell>
          <cell r="C231">
            <v>16098</v>
          </cell>
          <cell r="D231" t="str">
            <v xml:space="preserve">H </v>
          </cell>
        </row>
        <row r="232">
          <cell r="A232" t="str">
            <v xml:space="preserve">A23-UGD1-9Q-512AH </v>
          </cell>
          <cell r="B232" t="str">
            <v xml:space="preserve">WS U60/1X360 AFB-L 512MB/9GB </v>
          </cell>
          <cell r="C232">
            <v>18785</v>
          </cell>
          <cell r="D232" t="str">
            <v xml:space="preserve">H </v>
          </cell>
        </row>
        <row r="233">
          <cell r="A233" t="str">
            <v xml:space="preserve">A23-UGD1-9Q-512AHK </v>
          </cell>
          <cell r="B233" t="str">
            <v xml:space="preserve">WS U60/1X360 AFB-L 512MB/9GB </v>
          </cell>
          <cell r="C233">
            <v>18960</v>
          </cell>
          <cell r="D233" t="str">
            <v xml:space="preserve">H </v>
          </cell>
        </row>
        <row r="234">
          <cell r="A234" t="str">
            <v xml:space="preserve">A23-UGD2-9L-256AH </v>
          </cell>
          <cell r="B234" t="str">
            <v xml:space="preserve">WS U60/2X360 C3D3 256MB/9GB </v>
          </cell>
          <cell r="C234">
            <v>18353</v>
          </cell>
          <cell r="D234" t="str">
            <v xml:space="preserve">H </v>
          </cell>
        </row>
        <row r="235">
          <cell r="A235" t="str">
            <v xml:space="preserve">A23-UGD2-9L-256AHK </v>
          </cell>
          <cell r="B235" t="str">
            <v xml:space="preserve">WS U60/2X360 C3D3 256MB/9GB </v>
          </cell>
          <cell r="C235">
            <v>18528</v>
          </cell>
          <cell r="D235" t="str">
            <v xml:space="preserve">H </v>
          </cell>
        </row>
        <row r="236">
          <cell r="A236" t="str">
            <v xml:space="preserve">A23-UGD2-9L-512AH </v>
          </cell>
          <cell r="B236" t="str">
            <v xml:space="preserve">WS U60/2X360 C3D3 512MB/9GB </v>
          </cell>
          <cell r="C236">
            <v>20169</v>
          </cell>
          <cell r="D236" t="str">
            <v xml:space="preserve">H </v>
          </cell>
        </row>
        <row r="237">
          <cell r="A237" t="str">
            <v xml:space="preserve">A23-UGD2-9L-512AHK </v>
          </cell>
          <cell r="B237" t="str">
            <v xml:space="preserve">WS U60/2X360 C3D3 512MB/9GB </v>
          </cell>
          <cell r="C237">
            <v>20344</v>
          </cell>
          <cell r="D237" t="str">
            <v xml:space="preserve">H </v>
          </cell>
        </row>
        <row r="238">
          <cell r="A238" t="str">
            <v xml:space="preserve">A23-UGD2-9M-256AH </v>
          </cell>
          <cell r="B238" t="str">
            <v xml:space="preserve">WS U60/2X360 AFB 256MB/9GB </v>
          </cell>
          <cell r="C238">
            <v>23483</v>
          </cell>
          <cell r="D238" t="str">
            <v xml:space="preserve">H </v>
          </cell>
        </row>
        <row r="239">
          <cell r="A239" t="str">
            <v xml:space="preserve">A23-UGD2-9M-256AHK </v>
          </cell>
          <cell r="B239" t="str">
            <v xml:space="preserve">WS U60/2X360 AFB 256MB/9GB </v>
          </cell>
          <cell r="C239">
            <v>23658</v>
          </cell>
          <cell r="D239" t="str">
            <v xml:space="preserve">H </v>
          </cell>
        </row>
        <row r="240">
          <cell r="A240" t="str">
            <v xml:space="preserve">A23-UGD2-9M-512AH </v>
          </cell>
          <cell r="B240" t="str">
            <v xml:space="preserve">WS U60/2X360 AFB 512MB/9GB </v>
          </cell>
          <cell r="C240">
            <v>25299</v>
          </cell>
          <cell r="D240" t="str">
            <v xml:space="preserve">H </v>
          </cell>
        </row>
        <row r="241">
          <cell r="A241" t="str">
            <v xml:space="preserve">A23-UGD2-9M-512AHK </v>
          </cell>
          <cell r="B241" t="str">
            <v xml:space="preserve">WS U60/2X360 AFB 512MB/9GB </v>
          </cell>
          <cell r="C241">
            <v>25474</v>
          </cell>
          <cell r="D241" t="str">
            <v xml:space="preserve">H </v>
          </cell>
        </row>
        <row r="242">
          <cell r="A242" t="str">
            <v xml:space="preserve">A23-UGD2-9Q-256AH </v>
          </cell>
          <cell r="B242" t="str">
            <v xml:space="preserve">WS U60/2X360 AFB-L 256MB/9GB </v>
          </cell>
          <cell r="C242">
            <v>20783</v>
          </cell>
          <cell r="D242" t="str">
            <v xml:space="preserve">H </v>
          </cell>
        </row>
        <row r="243">
          <cell r="A243" t="str">
            <v xml:space="preserve">A23-UGD2-9Q-256AHK </v>
          </cell>
          <cell r="B243" t="str">
            <v xml:space="preserve">WS U60/2X360 AFB-L 256MB/9GB </v>
          </cell>
          <cell r="C243">
            <v>20958</v>
          </cell>
          <cell r="D243" t="str">
            <v xml:space="preserve">H </v>
          </cell>
        </row>
        <row r="244">
          <cell r="A244" t="str">
            <v xml:space="preserve">A23-ULD1-9L-256AH </v>
          </cell>
          <cell r="B244" t="str">
            <v xml:space="preserve">WS U60/1X450,C3D3,256MB,9GB </v>
          </cell>
          <cell r="C244">
            <v>17543</v>
          </cell>
          <cell r="D244" t="str">
            <v xml:space="preserve">H </v>
          </cell>
        </row>
        <row r="245">
          <cell r="A245" t="str">
            <v xml:space="preserve">A23-ULD1-9L-512AH </v>
          </cell>
          <cell r="B245" t="str">
            <v xml:space="preserve">WS U60/1X450,C3D3,512MB,9G </v>
          </cell>
          <cell r="C245">
            <v>19359</v>
          </cell>
          <cell r="D245" t="str">
            <v xml:space="preserve">H </v>
          </cell>
        </row>
        <row r="246">
          <cell r="A246" t="str">
            <v xml:space="preserve">A23-ULD1-9M-256AH </v>
          </cell>
          <cell r="B246" t="str">
            <v xml:space="preserve">WS U60/1X450,AFB,256MB,9GB </v>
          </cell>
          <cell r="C246">
            <v>20513</v>
          </cell>
          <cell r="D246" t="str">
            <v xml:space="preserve">H </v>
          </cell>
        </row>
        <row r="247">
          <cell r="A247" t="str">
            <v xml:space="preserve">A23-ULD1-9M-512AH </v>
          </cell>
          <cell r="B247" t="str">
            <v xml:space="preserve">WS U60/1X450,AFB,512MB,9GB </v>
          </cell>
          <cell r="C247">
            <v>22329</v>
          </cell>
          <cell r="D247" t="str">
            <v xml:space="preserve">H </v>
          </cell>
        </row>
        <row r="248">
          <cell r="A248" t="str">
            <v xml:space="preserve">A23-ULD1-9Q-1024AH </v>
          </cell>
          <cell r="B248" t="str">
            <v xml:space="preserve">WS U60/1X450,AFB-L,1024MB,9GB </v>
          </cell>
          <cell r="C248">
            <v>24354</v>
          </cell>
          <cell r="D248" t="str">
            <v xml:space="preserve">H </v>
          </cell>
        </row>
        <row r="249">
          <cell r="A249" t="str">
            <v xml:space="preserve">A23-ULD1-9Q-256AH </v>
          </cell>
          <cell r="B249" t="str">
            <v xml:space="preserve">WS U60/1X450,AFB-L,256MB,9GB </v>
          </cell>
          <cell r="C249">
            <v>19163</v>
          </cell>
          <cell r="D249" t="str">
            <v xml:space="preserve">H </v>
          </cell>
        </row>
        <row r="250">
          <cell r="A250" t="str">
            <v xml:space="preserve">A23-ULD1-9Q-512AH </v>
          </cell>
          <cell r="B250" t="str">
            <v xml:space="preserve">WS U60/1X450,AFB-L,512MB,9GB </v>
          </cell>
          <cell r="C250">
            <v>20979</v>
          </cell>
          <cell r="D250" t="str">
            <v xml:space="preserve">H </v>
          </cell>
        </row>
        <row r="251">
          <cell r="A251" t="str">
            <v xml:space="preserve">A23-ULD2-9L-256AH </v>
          </cell>
          <cell r="B251" t="str">
            <v xml:space="preserve">WS U60/2X450.C3D3,256MB,9GB </v>
          </cell>
          <cell r="C251">
            <v>24293</v>
          </cell>
          <cell r="D251" t="str">
            <v xml:space="preserve">H </v>
          </cell>
        </row>
        <row r="252">
          <cell r="A252" t="str">
            <v xml:space="preserve">A23-ULD2-9L-512AH </v>
          </cell>
          <cell r="B252" t="str">
            <v xml:space="preserve">WS U60/2X450,C3D3,512MB,9GB </v>
          </cell>
          <cell r="C252">
            <v>26109</v>
          </cell>
          <cell r="D252" t="str">
            <v xml:space="preserve">H </v>
          </cell>
        </row>
        <row r="253">
          <cell r="A253" t="str">
            <v xml:space="preserve">A23-ULD2-9M-256AH </v>
          </cell>
          <cell r="B253" t="str">
            <v xml:space="preserve">WS U60/2X450,AFB,256MB,9GB </v>
          </cell>
          <cell r="C253">
            <v>27263</v>
          </cell>
          <cell r="D253" t="str">
            <v xml:space="preserve">H </v>
          </cell>
        </row>
        <row r="254">
          <cell r="A254" t="str">
            <v xml:space="preserve">A23-ULD2-9M-512AH </v>
          </cell>
          <cell r="B254" t="str">
            <v xml:space="preserve">WS U60/2X450,AFB,512MB,9GB </v>
          </cell>
          <cell r="C254">
            <v>29079</v>
          </cell>
          <cell r="D254" t="str">
            <v xml:space="preserve">H </v>
          </cell>
        </row>
        <row r="255">
          <cell r="A255" t="str">
            <v xml:space="preserve">A23-ULD2-9Q-256AH </v>
          </cell>
          <cell r="B255" t="str">
            <v xml:space="preserve">WS U60/2X450,AFB-L,256MB,9GB </v>
          </cell>
          <cell r="C255">
            <v>25913</v>
          </cell>
          <cell r="D255" t="str">
            <v xml:space="preserve">H </v>
          </cell>
        </row>
        <row r="256">
          <cell r="A256" t="str">
            <v xml:space="preserve">A23-ULD2-9Q-512AH </v>
          </cell>
          <cell r="B256" t="str">
            <v xml:space="preserve">WS U60/2X450,AFB-L,512MB,9GB </v>
          </cell>
          <cell r="C256">
            <v>27729</v>
          </cell>
          <cell r="D256" t="str">
            <v xml:space="preserve">H </v>
          </cell>
        </row>
        <row r="257">
          <cell r="A257" t="str">
            <v xml:space="preserve">A25-BA </v>
          </cell>
          <cell r="B257" t="str">
            <v xml:space="preserve">SRVR E450 ZERO BASE </v>
          </cell>
          <cell r="C257">
            <v>14749</v>
          </cell>
          <cell r="D257" t="str">
            <v xml:space="preserve">H </v>
          </cell>
        </row>
        <row r="258">
          <cell r="A258" t="str">
            <v xml:space="preserve">A26-AA </v>
          </cell>
          <cell r="B258" t="str">
            <v xml:space="preserve">E250 SERVER BASE CONFIGURATION </v>
          </cell>
          <cell r="C258">
            <v>6994</v>
          </cell>
          <cell r="D258" t="str">
            <v xml:space="preserve">H </v>
          </cell>
        </row>
        <row r="259">
          <cell r="A259" t="str">
            <v xml:space="preserve">A26-AA-R </v>
          </cell>
          <cell r="B259" t="str">
            <v xml:space="preserve">E250 SERVER BASE CONFIG (RACK) </v>
          </cell>
          <cell r="C259">
            <v>6994</v>
          </cell>
          <cell r="D259" t="str">
            <v xml:space="preserve">H </v>
          </cell>
        </row>
        <row r="260">
          <cell r="A260" t="str">
            <v xml:space="preserve">A3000HP-6140-B </v>
          </cell>
          <cell r="B260" t="str">
            <v xml:space="preserve">HP-UX RAID MGR SW KIT A3000 </v>
          </cell>
          <cell r="C260">
            <v>0</v>
          </cell>
          <cell r="D260" t="str">
            <v xml:space="preserve">D </v>
          </cell>
        </row>
        <row r="261">
          <cell r="A261" t="str">
            <v xml:space="preserve">A5000-NT4-B </v>
          </cell>
          <cell r="B261" t="str">
            <v xml:space="preserve">NT SW KIT FOR A5000 </v>
          </cell>
          <cell r="C261">
            <v>0</v>
          </cell>
          <cell r="D261" t="str">
            <v xml:space="preserve">D </v>
          </cell>
        </row>
        <row r="262">
          <cell r="A262" t="str">
            <v xml:space="preserve">AUT-2.1-D </v>
          </cell>
          <cell r="B262" t="str">
            <v xml:space="preserve">AUTOCLIENT 2.1, DOC </v>
          </cell>
          <cell r="C262">
            <v>195</v>
          </cell>
          <cell r="D262" t="str">
            <v xml:space="preserve">D </v>
          </cell>
        </row>
        <row r="263">
          <cell r="A263" t="str">
            <v xml:space="preserve">AUT-2.1-L10 </v>
          </cell>
          <cell r="B263" t="str">
            <v xml:space="preserve">AUTOCLIENT 2.1, 10LIC </v>
          </cell>
          <cell r="C263">
            <v>3416</v>
          </cell>
          <cell r="D263" t="str">
            <v xml:space="preserve">B </v>
          </cell>
        </row>
        <row r="264">
          <cell r="A264" t="str">
            <v xml:space="preserve">AUT-2.1-L100 </v>
          </cell>
          <cell r="B264" t="str">
            <v xml:space="preserve">AUTOCLIENT 2.1, 100LIC </v>
          </cell>
          <cell r="C264">
            <v>21875</v>
          </cell>
          <cell r="D264" t="str">
            <v xml:space="preserve">B </v>
          </cell>
        </row>
        <row r="265">
          <cell r="A265" t="str">
            <v xml:space="preserve">AUT-2.1-P </v>
          </cell>
          <cell r="B265" t="str">
            <v xml:space="preserve">AUTOCLIENT 2.1, CD DOC LI </v>
          </cell>
          <cell r="C265">
            <v>7840</v>
          </cell>
          <cell r="D265" t="str">
            <v xml:space="preserve">B </v>
          </cell>
        </row>
        <row r="266">
          <cell r="A266" t="str">
            <v xml:space="preserve">AUT-SVR-2.1-L </v>
          </cell>
          <cell r="B266" t="str">
            <v xml:space="preserve">AUTOCLIENT 2.1 SV, LIC </v>
          </cell>
          <cell r="C266">
            <v>4179</v>
          </cell>
          <cell r="D266" t="str">
            <v xml:space="preserve">B </v>
          </cell>
        </row>
        <row r="267">
          <cell r="A267" t="str">
            <v xml:space="preserve">BAK-CL1-5.0.1-CD </v>
          </cell>
          <cell r="B267" t="str">
            <v xml:space="preserve">BACKUP CLIENTPAK 5.0.1,CD DOC </v>
          </cell>
          <cell r="C267">
            <v>2100</v>
          </cell>
          <cell r="D267" t="str">
            <v xml:space="preserve">B </v>
          </cell>
        </row>
        <row r="268">
          <cell r="A268" t="str">
            <v xml:space="preserve">BAK-CL2-5.0.1-CD </v>
          </cell>
          <cell r="B268" t="str">
            <v xml:space="preserve">BACKUP CLIENTPAK2 5.0.1,CD DOC </v>
          </cell>
          <cell r="C268">
            <v>2100</v>
          </cell>
          <cell r="D268" t="str">
            <v xml:space="preserve">B </v>
          </cell>
        </row>
        <row r="269">
          <cell r="A269" t="str">
            <v xml:space="preserve">BAK-CL3-5.0.1-CD </v>
          </cell>
          <cell r="B269" t="str">
            <v xml:space="preserve">BACKUP CLIENTPAK3 5.0.1,CD DOC </v>
          </cell>
          <cell r="C269">
            <v>2100</v>
          </cell>
          <cell r="D269" t="str">
            <v xml:space="preserve">B </v>
          </cell>
        </row>
        <row r="270">
          <cell r="A270" t="str">
            <v xml:space="preserve">BAK-CL5-4.2.6-CD </v>
          </cell>
          <cell r="B270" t="str">
            <v xml:space="preserve">BACKUP CLIENTPAK5 4.2.6, CD </v>
          </cell>
          <cell r="C270">
            <v>2100</v>
          </cell>
          <cell r="D270" t="str">
            <v xml:space="preserve">B </v>
          </cell>
        </row>
        <row r="271">
          <cell r="A271" t="str">
            <v xml:space="preserve">BAK-DMI-1.0-P </v>
          </cell>
          <cell r="B271" t="str">
            <v xml:space="preserve">SOLSTICE DB INFORMIX,CD DOC LI </v>
          </cell>
          <cell r="C271">
            <v>7000</v>
          </cell>
          <cell r="D271" t="str">
            <v xml:space="preserve">B </v>
          </cell>
        </row>
        <row r="272">
          <cell r="A272" t="str">
            <v xml:space="preserve">BAK-DMSAP-1.1.0-P </v>
          </cell>
          <cell r="B272" t="str">
            <v xml:space="preserve">SOLSTICE DB SAP, CD DOC LI </v>
          </cell>
          <cell r="C272">
            <v>14000</v>
          </cell>
          <cell r="D272" t="str">
            <v xml:space="preserve">B </v>
          </cell>
        </row>
        <row r="273">
          <cell r="A273" t="str">
            <v xml:space="preserve">BAK-MME-1.0.0-P </v>
          </cell>
          <cell r="B273" t="str">
            <v xml:space="preserve">SOLS BACKUP MME 1.0, CD DOC LI </v>
          </cell>
          <cell r="C273">
            <v>1400</v>
          </cell>
          <cell r="D273" t="str">
            <v xml:space="preserve">B </v>
          </cell>
        </row>
        <row r="274">
          <cell r="A274" t="str">
            <v xml:space="preserve">BAK-MMS-1.0.0-P </v>
          </cell>
          <cell r="B274" t="str">
            <v xml:space="preserve">SOLS BACKUP MMS 1.0, CD DOC LI </v>
          </cell>
          <cell r="C274">
            <v>1400</v>
          </cell>
          <cell r="D274" t="str">
            <v xml:space="preserve">B </v>
          </cell>
        </row>
        <row r="275">
          <cell r="A275" t="str">
            <v xml:space="preserve">BUA99-510-9999 </v>
          </cell>
          <cell r="B275" t="str">
            <v xml:space="preserve">SW SBU 5.1 ARCHIVE, LIC </v>
          </cell>
          <cell r="C275">
            <v>4900</v>
          </cell>
          <cell r="D275" t="str">
            <v xml:space="preserve">B </v>
          </cell>
        </row>
        <row r="276">
          <cell r="A276" t="str">
            <v xml:space="preserve">BUA99-510-99U9 </v>
          </cell>
          <cell r="B276" t="str">
            <v xml:space="preserve">SW SBU 5.1 ARCHIVE UPGR RTU </v>
          </cell>
          <cell r="C276">
            <v>2450</v>
          </cell>
          <cell r="D276" t="str">
            <v xml:space="preserve">B </v>
          </cell>
        </row>
        <row r="277">
          <cell r="A277" t="str">
            <v xml:space="preserve">BUD99-510-99U9 </v>
          </cell>
          <cell r="B277" t="str">
            <v xml:space="preserve">SW SBU 5.1 UPGR HSD RTU </v>
          </cell>
          <cell r="C277">
            <v>4550</v>
          </cell>
          <cell r="D277" t="str">
            <v xml:space="preserve">B </v>
          </cell>
        </row>
        <row r="278">
          <cell r="A278" t="str">
            <v xml:space="preserve">BUE99-510-99T9 </v>
          </cell>
          <cell r="B278" t="str">
            <v xml:space="preserve">SW SBU 5.1 UPG SE-PE RTU </v>
          </cell>
          <cell r="C278">
            <v>16800</v>
          </cell>
          <cell r="D278" t="str">
            <v xml:space="preserve">B </v>
          </cell>
        </row>
        <row r="279">
          <cell r="A279" t="str">
            <v xml:space="preserve">BUE99-510-99U9 </v>
          </cell>
          <cell r="B279" t="str">
            <v xml:space="preserve">SW SBU 5.1 PE UPG CD, DOC, RTU </v>
          </cell>
          <cell r="C279">
            <v>10500</v>
          </cell>
          <cell r="D279" t="str">
            <v xml:space="preserve">B </v>
          </cell>
        </row>
        <row r="280">
          <cell r="A280" t="str">
            <v xml:space="preserve">BUE99-510-E999 </v>
          </cell>
          <cell r="B280" t="str">
            <v xml:space="preserve">SW SBU 5.1 PE, CD DOC LI </v>
          </cell>
          <cell r="C280">
            <v>21000</v>
          </cell>
          <cell r="D280" t="str">
            <v xml:space="preserve">B </v>
          </cell>
        </row>
        <row r="281">
          <cell r="A281" t="str">
            <v xml:space="preserve">BUE99-510-W9T9 </v>
          </cell>
          <cell r="B281" t="str">
            <v xml:space="preserve">SW SBU 5.1 UPG NE-PE RTU </v>
          </cell>
          <cell r="C281">
            <v>12600</v>
          </cell>
          <cell r="D281" t="str">
            <v xml:space="preserve">B </v>
          </cell>
        </row>
        <row r="282">
          <cell r="A282" t="str">
            <v xml:space="preserve">BUH99-510-9999 </v>
          </cell>
          <cell r="B282" t="str">
            <v xml:space="preserve">SW SBU 5.1 HSM, LIC </v>
          </cell>
          <cell r="C282">
            <v>21000</v>
          </cell>
          <cell r="D282" t="str">
            <v xml:space="preserve">B </v>
          </cell>
        </row>
        <row r="283">
          <cell r="A283" t="str">
            <v xml:space="preserve">BUH99-510-99U9 </v>
          </cell>
          <cell r="B283" t="str">
            <v xml:space="preserve">SW SBU 5.1 UPGR HSM RTU </v>
          </cell>
          <cell r="C283">
            <v>10500</v>
          </cell>
          <cell r="D283" t="str">
            <v xml:space="preserve">B </v>
          </cell>
        </row>
        <row r="284">
          <cell r="A284" t="str">
            <v xml:space="preserve">BUJC9-510-9999 </v>
          </cell>
          <cell r="B284" t="str">
            <v xml:space="preserve">SW SBU 5.1 1-128 SLOT JB, LIC </v>
          </cell>
          <cell r="C284">
            <v>11200</v>
          </cell>
          <cell r="D284" t="str">
            <v xml:space="preserve">B </v>
          </cell>
        </row>
        <row r="285">
          <cell r="A285" t="str">
            <v xml:space="preserve">BUJC9-510-99T9 </v>
          </cell>
          <cell r="B285" t="str">
            <v xml:space="preserve">SW SBU 5.1 UPG 16 - 128 JB RTU </v>
          </cell>
          <cell r="C285">
            <v>7700</v>
          </cell>
          <cell r="D285" t="str">
            <v xml:space="preserve">B </v>
          </cell>
        </row>
        <row r="286">
          <cell r="A286" t="str">
            <v xml:space="preserve">BUJC9-510-99U9 </v>
          </cell>
          <cell r="B286" t="str">
            <v xml:space="preserve">SW SBU 5.1 UP 128 SLOT JB RTU </v>
          </cell>
          <cell r="C286">
            <v>5600</v>
          </cell>
          <cell r="D286" t="str">
            <v xml:space="preserve">B </v>
          </cell>
        </row>
        <row r="287">
          <cell r="A287" t="str">
            <v xml:space="preserve">BUJC9-510-D9T9 </v>
          </cell>
          <cell r="B287" t="str">
            <v xml:space="preserve">SW SBU 5.1 UPG 32 - 128 JB RTU </v>
          </cell>
          <cell r="C287">
            <v>5600</v>
          </cell>
          <cell r="D287" t="str">
            <v xml:space="preserve">B </v>
          </cell>
        </row>
        <row r="288">
          <cell r="A288" t="str">
            <v xml:space="preserve">BUJC9-510-W9T9 </v>
          </cell>
          <cell r="B288" t="str">
            <v xml:space="preserve">SW SBU 5.1 UPG 64 - 128 JB RTU </v>
          </cell>
          <cell r="C288">
            <v>3500</v>
          </cell>
          <cell r="D288" t="str">
            <v xml:space="preserve">B </v>
          </cell>
        </row>
        <row r="289">
          <cell r="A289" t="str">
            <v xml:space="preserve">BUJE9-510-9999 </v>
          </cell>
          <cell r="B289" t="str">
            <v xml:space="preserve">SW SBU 5.1 1-256 SLOT JB, LIC </v>
          </cell>
          <cell r="C289">
            <v>13300</v>
          </cell>
          <cell r="D289" t="str">
            <v xml:space="preserve">B </v>
          </cell>
        </row>
        <row r="290">
          <cell r="A290" t="str">
            <v xml:space="preserve">BUJE9-510-99T9 </v>
          </cell>
          <cell r="B290" t="str">
            <v xml:space="preserve">SW SBU 5.1 UPG 64 - 256 JB RTU </v>
          </cell>
          <cell r="C290">
            <v>5600</v>
          </cell>
          <cell r="D290" t="str">
            <v xml:space="preserve">B </v>
          </cell>
        </row>
        <row r="291">
          <cell r="A291" t="str">
            <v xml:space="preserve">BUJE9-510-99U9 </v>
          </cell>
          <cell r="B291" t="str">
            <v xml:space="preserve">SW SBU 5.1 UP 256 SLOT JB RTU </v>
          </cell>
          <cell r="C291">
            <v>6650</v>
          </cell>
          <cell r="D291" t="str">
            <v xml:space="preserve">B </v>
          </cell>
        </row>
        <row r="292">
          <cell r="A292" t="str">
            <v xml:space="preserve">BUJE9-510-D9T9 </v>
          </cell>
          <cell r="B292" t="str">
            <v xml:space="preserve">SW SBU 5.1 UP 128 - 256 JB RTU </v>
          </cell>
          <cell r="C292">
            <v>3500</v>
          </cell>
          <cell r="D292" t="str">
            <v xml:space="preserve">B </v>
          </cell>
        </row>
        <row r="293">
          <cell r="A293" t="str">
            <v xml:space="preserve">BUJL9-510-9999 </v>
          </cell>
          <cell r="B293" t="str">
            <v xml:space="preserve">SW SBU 5.1 1-64 SLOT JB, LIC </v>
          </cell>
          <cell r="C293">
            <v>9100</v>
          </cell>
          <cell r="D293" t="str">
            <v xml:space="preserve">B </v>
          </cell>
        </row>
        <row r="294">
          <cell r="A294" t="str">
            <v xml:space="preserve">BUJL9-510-99T9 </v>
          </cell>
          <cell r="B294" t="str">
            <v xml:space="preserve">SW SBU 5.1 UPGR 16 - 64 JB RTU </v>
          </cell>
          <cell r="C294">
            <v>5600</v>
          </cell>
          <cell r="D294" t="str">
            <v xml:space="preserve">B </v>
          </cell>
        </row>
        <row r="295">
          <cell r="A295" t="str">
            <v xml:space="preserve">BUJL9-510-99U9 </v>
          </cell>
          <cell r="B295" t="str">
            <v xml:space="preserve">SW SBU 5.1 UP 1-64 SLOT JB RTU </v>
          </cell>
          <cell r="C295">
            <v>4550</v>
          </cell>
          <cell r="D295" t="str">
            <v xml:space="preserve">B </v>
          </cell>
        </row>
        <row r="296">
          <cell r="A296" t="str">
            <v xml:space="preserve">BUJL9-510-D9T9 </v>
          </cell>
          <cell r="B296" t="str">
            <v xml:space="preserve">SW SBU 5.1 UPG 32 - 64 JB RTU </v>
          </cell>
          <cell r="C296">
            <v>3500</v>
          </cell>
          <cell r="D296" t="str">
            <v xml:space="preserve">B </v>
          </cell>
        </row>
        <row r="297">
          <cell r="A297" t="str">
            <v xml:space="preserve">BUJV9-510-9999 </v>
          </cell>
          <cell r="B297" t="str">
            <v xml:space="preserve">SW SBU 5.1 1-8 SLOT JB, LIC </v>
          </cell>
          <cell r="C297">
            <v>2100</v>
          </cell>
          <cell r="D297" t="str">
            <v xml:space="preserve">B </v>
          </cell>
        </row>
        <row r="298">
          <cell r="A298" t="str">
            <v xml:space="preserve">BUJV9-510-99U9 </v>
          </cell>
          <cell r="B298" t="str">
            <v xml:space="preserve">SW SBU 5.1 UP 1-8 SLOT JB RTU </v>
          </cell>
          <cell r="C298">
            <v>1050</v>
          </cell>
          <cell r="D298" t="str">
            <v xml:space="preserve">B </v>
          </cell>
        </row>
        <row r="299">
          <cell r="A299" t="str">
            <v xml:space="preserve">BUJW9-510-9999 </v>
          </cell>
          <cell r="B299" t="str">
            <v xml:space="preserve">SW SBU 5.1 UNLIMITED JB, LIC </v>
          </cell>
          <cell r="C299">
            <v>17500</v>
          </cell>
          <cell r="D299" t="str">
            <v xml:space="preserve">B </v>
          </cell>
        </row>
        <row r="300">
          <cell r="A300" t="str">
            <v xml:space="preserve">BUJW9-510-99T9 </v>
          </cell>
          <cell r="B300" t="str">
            <v xml:space="preserve">SW SBU 5.1 UP 128 - UNL JB RTU </v>
          </cell>
          <cell r="C300">
            <v>7700</v>
          </cell>
          <cell r="D300" t="str">
            <v xml:space="preserve">B </v>
          </cell>
        </row>
        <row r="301">
          <cell r="A301" t="str">
            <v xml:space="preserve">BUJW9-510-99U9 </v>
          </cell>
          <cell r="B301" t="str">
            <v xml:space="preserve">SW SBU 5.1 UP UNLIMITED JB RTU </v>
          </cell>
          <cell r="C301">
            <v>8750</v>
          </cell>
          <cell r="D301" t="str">
            <v xml:space="preserve">B </v>
          </cell>
        </row>
        <row r="302">
          <cell r="A302" t="str">
            <v xml:space="preserve">BUJW9-510-D9T9 </v>
          </cell>
          <cell r="B302" t="str">
            <v xml:space="preserve">SW SBU 5.1 UP 256 - UNL JB RTU </v>
          </cell>
          <cell r="C302">
            <v>5600</v>
          </cell>
          <cell r="D302" t="str">
            <v xml:space="preserve">B </v>
          </cell>
        </row>
        <row r="303">
          <cell r="A303" t="str">
            <v xml:space="preserve">BUJX9-510-9999 </v>
          </cell>
          <cell r="B303" t="str">
            <v xml:space="preserve">SW SBU 5.1 1-16 SLOT JB, LIC </v>
          </cell>
          <cell r="C303">
            <v>4900</v>
          </cell>
          <cell r="D303" t="str">
            <v xml:space="preserve">B </v>
          </cell>
        </row>
        <row r="304">
          <cell r="A304" t="str">
            <v xml:space="preserve">BUJX9-510-99T9 </v>
          </cell>
          <cell r="B304" t="str">
            <v xml:space="preserve">SW SBU 5.1 UP 8 - 16 JB RTU </v>
          </cell>
          <cell r="C304">
            <v>4200</v>
          </cell>
          <cell r="D304" t="str">
            <v xml:space="preserve">B </v>
          </cell>
        </row>
        <row r="305">
          <cell r="A305" t="str">
            <v xml:space="preserve">BUJX9-510-99U9 </v>
          </cell>
          <cell r="B305" t="str">
            <v xml:space="preserve">SW SBU 5.1 UP 1-16 SLOT JB RTU </v>
          </cell>
          <cell r="C305">
            <v>2450</v>
          </cell>
          <cell r="D305" t="str">
            <v xml:space="preserve">B </v>
          </cell>
        </row>
        <row r="306">
          <cell r="A306" t="str">
            <v xml:space="preserve">BUJY9-510-9999 </v>
          </cell>
          <cell r="B306" t="str">
            <v xml:space="preserve">SW SBU 5.1 1-32 SLOT JB, LIC </v>
          </cell>
          <cell r="C306">
            <v>7000</v>
          </cell>
          <cell r="D306" t="str">
            <v xml:space="preserve">B </v>
          </cell>
        </row>
        <row r="307">
          <cell r="A307" t="str">
            <v xml:space="preserve">BUJY9-510-99T9 </v>
          </cell>
          <cell r="B307" t="str">
            <v xml:space="preserve">SW SBU 5.1 UPGR 8 - 32 JB RTU </v>
          </cell>
          <cell r="C307">
            <v>6300</v>
          </cell>
          <cell r="D307" t="str">
            <v xml:space="preserve">B </v>
          </cell>
        </row>
        <row r="308">
          <cell r="A308" t="str">
            <v xml:space="preserve">BUJY9-510-99U9 </v>
          </cell>
          <cell r="B308" t="str">
            <v xml:space="preserve">SW SBU 5.1 UP 1-32 SLOT JB RTU </v>
          </cell>
          <cell r="C308">
            <v>3500</v>
          </cell>
          <cell r="D308" t="str">
            <v xml:space="preserve">B </v>
          </cell>
        </row>
        <row r="309">
          <cell r="A309" t="str">
            <v xml:space="preserve">BUJY9-510-D9T9 </v>
          </cell>
          <cell r="B309" t="str">
            <v xml:space="preserve">SW SBU 5.1 UPGR 16 - 32 JB RTU </v>
          </cell>
          <cell r="C309">
            <v>3500</v>
          </cell>
          <cell r="D309" t="str">
            <v xml:space="preserve">B </v>
          </cell>
        </row>
        <row r="310">
          <cell r="A310" t="str">
            <v xml:space="preserve">BUKC9-510-9999 </v>
          </cell>
          <cell r="B310" t="str">
            <v xml:space="preserve">SW SBU 5.1 1-128 SLOT SILO,LIC </v>
          </cell>
          <cell r="C310">
            <v>13300</v>
          </cell>
          <cell r="D310" t="str">
            <v xml:space="preserve">B </v>
          </cell>
        </row>
        <row r="311">
          <cell r="A311" t="str">
            <v xml:space="preserve">BUKC9-510-99U9 </v>
          </cell>
          <cell r="B311" t="str">
            <v xml:space="preserve">SW SBU 5.1 UP 128 SILO RTU </v>
          </cell>
          <cell r="C311">
            <v>6650</v>
          </cell>
          <cell r="D311" t="str">
            <v xml:space="preserve">B </v>
          </cell>
        </row>
        <row r="312">
          <cell r="A312" t="str">
            <v xml:space="preserve">BUKW9-510-9999 </v>
          </cell>
          <cell r="B312" t="str">
            <v xml:space="preserve">SW SBU 5.1 UNLIMITED SILO, LIC </v>
          </cell>
          <cell r="C312">
            <v>42000</v>
          </cell>
          <cell r="D312" t="str">
            <v xml:space="preserve">B </v>
          </cell>
        </row>
        <row r="313">
          <cell r="A313" t="str">
            <v xml:space="preserve">BUKW9-510-99T9 </v>
          </cell>
          <cell r="B313" t="str">
            <v xml:space="preserve">SW SBU 5.1 UP 128-UNL SILO RTU </v>
          </cell>
          <cell r="C313">
            <v>31500</v>
          </cell>
          <cell r="D313" t="str">
            <v xml:space="preserve">B </v>
          </cell>
        </row>
        <row r="314">
          <cell r="A314" t="str">
            <v xml:space="preserve">BUKW9-510-99U9 </v>
          </cell>
          <cell r="B314" t="str">
            <v xml:space="preserve">SW SBU 5.1 UP UNLIMIT SILO RTU </v>
          </cell>
          <cell r="C314">
            <v>21000</v>
          </cell>
          <cell r="D314" t="str">
            <v xml:space="preserve">B </v>
          </cell>
        </row>
        <row r="315">
          <cell r="A315" t="str">
            <v xml:space="preserve">BUL9N-100-9999 </v>
          </cell>
          <cell r="B315" t="str">
            <v xml:space="preserve">SW SBU DML 1.0 NT, CD DOC LI </v>
          </cell>
          <cell r="C315">
            <v>1400</v>
          </cell>
          <cell r="D315" t="str">
            <v xml:space="preserve">B </v>
          </cell>
        </row>
        <row r="316">
          <cell r="A316" t="str">
            <v xml:space="preserve">BUL9S-100-9999 </v>
          </cell>
          <cell r="B316" t="str">
            <v xml:space="preserve">SW SBU DML 1.0 SOL, CD DOC LI </v>
          </cell>
          <cell r="C316">
            <v>7000</v>
          </cell>
          <cell r="D316" t="str">
            <v xml:space="preserve">B </v>
          </cell>
        </row>
        <row r="317">
          <cell r="A317" t="str">
            <v xml:space="preserve">BUM99-510-9999 </v>
          </cell>
          <cell r="B317" t="str">
            <v xml:space="preserve">SW SBU 5.1 SNMP, LIC </v>
          </cell>
          <cell r="C317">
            <v>2100</v>
          </cell>
          <cell r="D317" t="str">
            <v xml:space="preserve">B </v>
          </cell>
        </row>
        <row r="318">
          <cell r="A318" t="str">
            <v xml:space="preserve">BUM99-510-99U9 </v>
          </cell>
          <cell r="B318" t="str">
            <v xml:space="preserve">SW SBU 5.1 SNMP UPGR RTU </v>
          </cell>
          <cell r="C318">
            <v>1050</v>
          </cell>
          <cell r="D318" t="str">
            <v xml:space="preserve">B </v>
          </cell>
        </row>
        <row r="319">
          <cell r="A319" t="str">
            <v xml:space="preserve">BUN99-510-E999 </v>
          </cell>
          <cell r="B319" t="str">
            <v xml:space="preserve">SW SBU 5.1 PE STG NODE, LIC </v>
          </cell>
          <cell r="C319">
            <v>21000</v>
          </cell>
          <cell r="D319" t="str">
            <v xml:space="preserve">B </v>
          </cell>
        </row>
        <row r="320">
          <cell r="A320" t="str">
            <v xml:space="preserve">BUN99-510-E9T9 </v>
          </cell>
          <cell r="B320" t="str">
            <v xml:space="preserve">SW SBU 5.1 UPG NE-PE SN RTU </v>
          </cell>
          <cell r="C320">
            <v>12600</v>
          </cell>
          <cell r="D320" t="str">
            <v xml:space="preserve">B </v>
          </cell>
        </row>
        <row r="321">
          <cell r="A321" t="str">
            <v xml:space="preserve">BUN99-510-E9U9 </v>
          </cell>
          <cell r="B321" t="str">
            <v xml:space="preserve">SW SBU 5.1 PE SN UP CD,DOC,RTU </v>
          </cell>
          <cell r="C321">
            <v>10500</v>
          </cell>
          <cell r="D321" t="str">
            <v xml:space="preserve">B </v>
          </cell>
        </row>
        <row r="322">
          <cell r="A322" t="str">
            <v xml:space="preserve">BUN99-510-W999 </v>
          </cell>
          <cell r="B322" t="str">
            <v xml:space="preserve">SW SBU 5.1 NE STG NODE, LIC </v>
          </cell>
          <cell r="C322">
            <v>8400</v>
          </cell>
          <cell r="D322" t="str">
            <v xml:space="preserve">B </v>
          </cell>
        </row>
        <row r="323">
          <cell r="A323" t="str">
            <v xml:space="preserve">BUN99-510-W9U9 </v>
          </cell>
          <cell r="B323" t="str">
            <v xml:space="preserve">SW SBU 5.1 NE SN UP CD,DOC,RTU </v>
          </cell>
          <cell r="C323">
            <v>4200</v>
          </cell>
          <cell r="D323" t="str">
            <v xml:space="preserve">B </v>
          </cell>
        </row>
        <row r="324">
          <cell r="A324" t="str">
            <v xml:space="preserve">BUO9N-210-9999 </v>
          </cell>
          <cell r="B324" t="str">
            <v xml:space="preserve">SW SBU DMO 2.1 NT, CD DOC LI </v>
          </cell>
          <cell r="C324">
            <v>1400</v>
          </cell>
          <cell r="D324" t="str">
            <v xml:space="preserve">B </v>
          </cell>
        </row>
        <row r="325">
          <cell r="A325" t="str">
            <v xml:space="preserve">BUO9S-210-9999 </v>
          </cell>
          <cell r="B325" t="str">
            <v xml:space="preserve">SW SBU DMO 2.1 SOL, CD DOC LI </v>
          </cell>
          <cell r="C325">
            <v>7000</v>
          </cell>
          <cell r="D325" t="str">
            <v xml:space="preserve">B </v>
          </cell>
        </row>
        <row r="326">
          <cell r="A326" t="str">
            <v xml:space="preserve">BUO9S-210-99U9 </v>
          </cell>
          <cell r="B326" t="str">
            <v xml:space="preserve">SW SBU DMO 2.1 UPG, CD,DOC,RTU </v>
          </cell>
          <cell r="C326">
            <v>3500</v>
          </cell>
          <cell r="D326" t="str">
            <v xml:space="preserve">B </v>
          </cell>
        </row>
        <row r="327">
          <cell r="A327" t="str">
            <v xml:space="preserve">BUS99-510-9999 </v>
          </cell>
          <cell r="B327" t="str">
            <v xml:space="preserve">SW SBU 5.1 SS, CD DOC LI </v>
          </cell>
          <cell r="C327">
            <v>33600</v>
          </cell>
          <cell r="D327" t="str">
            <v xml:space="preserve">B </v>
          </cell>
        </row>
        <row r="328">
          <cell r="A328" t="str">
            <v xml:space="preserve">BUS99-510-99U9 </v>
          </cell>
          <cell r="B328" t="str">
            <v xml:space="preserve">SW SBU 5.1 SS UPGR CD,DOC,RTU </v>
          </cell>
          <cell r="C328">
            <v>16800</v>
          </cell>
          <cell r="D328" t="str">
            <v xml:space="preserve">B </v>
          </cell>
        </row>
        <row r="329">
          <cell r="A329" t="str">
            <v xml:space="preserve">BUS99-510-W9T9 </v>
          </cell>
          <cell r="B329" t="str">
            <v xml:space="preserve">SW SBU 5.1 UPG NE-SS RTU </v>
          </cell>
          <cell r="C329">
            <v>23100</v>
          </cell>
          <cell r="D329" t="str">
            <v xml:space="preserve">B </v>
          </cell>
        </row>
        <row r="330">
          <cell r="A330" t="str">
            <v xml:space="preserve">BUT99-510-99T9 </v>
          </cell>
          <cell r="B330" t="str">
            <v xml:space="preserve">SW SBU 5.1 UPG NE-TURBO RTU </v>
          </cell>
          <cell r="C330">
            <v>4900</v>
          </cell>
          <cell r="D330" t="str">
            <v xml:space="preserve">B </v>
          </cell>
        </row>
        <row r="331">
          <cell r="A331" t="str">
            <v xml:space="preserve">BUU99-510-9999 </v>
          </cell>
          <cell r="B331" t="str">
            <v xml:space="preserve">SW SBU 5.1 SE, CD DOC LI </v>
          </cell>
          <cell r="C331">
            <v>4200</v>
          </cell>
          <cell r="D331" t="str">
            <v xml:space="preserve">B </v>
          </cell>
        </row>
        <row r="332">
          <cell r="A332" t="str">
            <v xml:space="preserve">BUU99-510-99U9 </v>
          </cell>
          <cell r="B332" t="str">
            <v xml:space="preserve">SW SBU 5.1 SE UPG CD, DOC, RTU </v>
          </cell>
          <cell r="C332">
            <v>2100</v>
          </cell>
          <cell r="D332" t="str">
            <v xml:space="preserve">B </v>
          </cell>
        </row>
        <row r="333">
          <cell r="A333" t="str">
            <v xml:space="preserve">BUU9S-999-9999 </v>
          </cell>
          <cell r="B333" t="str">
            <v xml:space="preserve">SW SBU DB MODULE EVAL CD </v>
          </cell>
          <cell r="C333">
            <v>35</v>
          </cell>
          <cell r="D333" t="str">
            <v xml:space="preserve">D </v>
          </cell>
        </row>
        <row r="334">
          <cell r="A334" t="str">
            <v xml:space="preserve">BUUC9-510-99U9 </v>
          </cell>
          <cell r="B334" t="str">
            <v xml:space="preserve">SW SBU 5.1 UPGR 100-CLIENT RTU </v>
          </cell>
          <cell r="C334">
            <v>10500</v>
          </cell>
          <cell r="D334" t="str">
            <v xml:space="preserve">B </v>
          </cell>
        </row>
        <row r="335">
          <cell r="A335" t="str">
            <v xml:space="preserve">BUUC9-510-R999 </v>
          </cell>
          <cell r="B335" t="str">
            <v xml:space="preserve">SW SBU 5.1 100-CLIENT, LIC </v>
          </cell>
          <cell r="C335">
            <v>21000</v>
          </cell>
          <cell r="D335" t="str">
            <v xml:space="preserve">B </v>
          </cell>
        </row>
        <row r="336">
          <cell r="A336" t="str">
            <v xml:space="preserve">BUUD9-510-9999 </v>
          </cell>
          <cell r="B336" t="str">
            <v xml:space="preserve">SW SBU 5.1 DOCUMENTATION KIT </v>
          </cell>
          <cell r="C336">
            <v>210</v>
          </cell>
          <cell r="D336" t="str">
            <v xml:space="preserve">D </v>
          </cell>
        </row>
        <row r="337">
          <cell r="A337" t="str">
            <v xml:space="preserve">BUUM9-510-9999 </v>
          </cell>
          <cell r="B337" t="str">
            <v xml:space="preserve">SW SBU 5.1 EVAL CD </v>
          </cell>
          <cell r="C337">
            <v>70</v>
          </cell>
          <cell r="D337" t="str">
            <v xml:space="preserve">D </v>
          </cell>
        </row>
        <row r="338">
          <cell r="A338" t="str">
            <v xml:space="preserve">BUUMN-510-R999 </v>
          </cell>
          <cell r="B338" t="str">
            <v xml:space="preserve">SW SBU 5.1 CLIENTPAK IV, CD </v>
          </cell>
          <cell r="C338">
            <v>2100</v>
          </cell>
          <cell r="D338" t="str">
            <v xml:space="preserve">B </v>
          </cell>
        </row>
        <row r="339">
          <cell r="A339" t="str">
            <v xml:space="preserve">BUUV9-510-99U9 </v>
          </cell>
          <cell r="B339" t="str">
            <v xml:space="preserve">SW SBU 5.1 UPGR 5-CLIENT RTU </v>
          </cell>
          <cell r="C339">
            <v>875</v>
          </cell>
          <cell r="D339" t="str">
            <v xml:space="preserve">B </v>
          </cell>
        </row>
        <row r="340">
          <cell r="A340" t="str">
            <v xml:space="preserve">BUUV9-510-R999 </v>
          </cell>
          <cell r="B340" t="str">
            <v xml:space="preserve">SW SBU 5.1 5-CLIENT, LIC </v>
          </cell>
          <cell r="C340">
            <v>1750</v>
          </cell>
          <cell r="D340" t="str">
            <v xml:space="preserve">B </v>
          </cell>
        </row>
        <row r="341">
          <cell r="A341" t="str">
            <v xml:space="preserve">BUUY9-510-99U9 </v>
          </cell>
          <cell r="B341" t="str">
            <v xml:space="preserve">SW SBU 5.1 UPGR 25-CLIENT RTU </v>
          </cell>
          <cell r="C341">
            <v>3500</v>
          </cell>
          <cell r="D341" t="str">
            <v xml:space="preserve">B </v>
          </cell>
        </row>
        <row r="342">
          <cell r="A342" t="str">
            <v xml:space="preserve">BUUY9-510-R999 </v>
          </cell>
          <cell r="B342" t="str">
            <v xml:space="preserve">SW SBU 5.1 25-CLIENT, LIC </v>
          </cell>
          <cell r="C342">
            <v>7000</v>
          </cell>
          <cell r="D342" t="str">
            <v xml:space="preserve">B </v>
          </cell>
        </row>
        <row r="343">
          <cell r="A343" t="str">
            <v xml:space="preserve">BUW99-510-99T9 </v>
          </cell>
          <cell r="B343" t="str">
            <v xml:space="preserve">SW SBU 5.1 UPG SE-NE RTU </v>
          </cell>
          <cell r="C343">
            <v>4200</v>
          </cell>
          <cell r="D343" t="str">
            <v xml:space="preserve">B </v>
          </cell>
        </row>
        <row r="344">
          <cell r="A344" t="str">
            <v xml:space="preserve">BUW99-510-99U9 </v>
          </cell>
          <cell r="B344" t="str">
            <v xml:space="preserve">SW SBU 5.1 NE UPG CD, DOC, RTU </v>
          </cell>
          <cell r="C344">
            <v>4200</v>
          </cell>
          <cell r="D344" t="str">
            <v xml:space="preserve">B </v>
          </cell>
        </row>
        <row r="345">
          <cell r="A345" t="str">
            <v xml:space="preserve">BUW99-510-W999 </v>
          </cell>
          <cell r="B345" t="str">
            <v xml:space="preserve">SW SBU 5.1 NE, CD DOC LI </v>
          </cell>
          <cell r="C345">
            <v>8400</v>
          </cell>
          <cell r="D345" t="str">
            <v xml:space="preserve">B </v>
          </cell>
        </row>
        <row r="346">
          <cell r="A346" t="str">
            <v xml:space="preserve">BUW99-510-W9U9 </v>
          </cell>
          <cell r="B346" t="str">
            <v xml:space="preserve">SW SBU 5.1 NE UPG CD, DOC, RTU </v>
          </cell>
          <cell r="C346">
            <v>1750</v>
          </cell>
          <cell r="D346" t="str">
            <v xml:space="preserve">B </v>
          </cell>
        </row>
        <row r="347">
          <cell r="A347" t="str">
            <v xml:space="preserve">BUY9S-100-9999 </v>
          </cell>
          <cell r="B347" t="str">
            <v xml:space="preserve">SW SBU DMS 1.0, CD DOC LI </v>
          </cell>
          <cell r="C347">
            <v>7000</v>
          </cell>
          <cell r="D347" t="str">
            <v xml:space="preserve">B </v>
          </cell>
        </row>
        <row r="348">
          <cell r="A348" t="str">
            <v xml:space="preserve">C1012A </v>
          </cell>
          <cell r="B348" t="str">
            <v xml:space="preserve">CTO-SBUS SUNISDN EXP KIT </v>
          </cell>
          <cell r="C348">
            <v>774</v>
          </cell>
          <cell r="D348" t="str">
            <v xml:space="preserve">A </v>
          </cell>
        </row>
        <row r="349">
          <cell r="A349" t="str">
            <v xml:space="preserve">C1018A </v>
          </cell>
          <cell r="B349" t="str">
            <v xml:space="preserve">CTO-SBUS SFE FWSCSI ADAPTER </v>
          </cell>
          <cell r="C349">
            <v>1424</v>
          </cell>
          <cell r="D349" t="str">
            <v xml:space="preserve">A </v>
          </cell>
        </row>
        <row r="350">
          <cell r="A350" t="str">
            <v xml:space="preserve">C1021A </v>
          </cell>
          <cell r="B350" t="str">
            <v xml:space="preserve">CTO-SBUS PRESTOSERVE NFS ACCEL </v>
          </cell>
          <cell r="C350">
            <v>3894</v>
          </cell>
          <cell r="D350" t="str">
            <v xml:space="preserve">A </v>
          </cell>
        </row>
        <row r="351">
          <cell r="A351" t="str">
            <v xml:space="preserve">C1030A </v>
          </cell>
          <cell r="B351" t="str">
            <v xml:space="preserve">CTO-SBUS PCMCIA INTERFACE </v>
          </cell>
          <cell r="C351">
            <v>384</v>
          </cell>
          <cell r="D351" t="str">
            <v xml:space="preserve">A </v>
          </cell>
        </row>
        <row r="352">
          <cell r="A352" t="str">
            <v xml:space="preserve">C1032A </v>
          </cell>
          <cell r="B352" t="str">
            <v xml:space="preserve">CTO-INT PCI 10/100BASET NIC </v>
          </cell>
          <cell r="C352">
            <v>1294</v>
          </cell>
          <cell r="D352" t="str">
            <v xml:space="preserve">A </v>
          </cell>
        </row>
        <row r="353">
          <cell r="A353" t="str">
            <v xml:space="preserve">C1033A </v>
          </cell>
          <cell r="B353" t="str">
            <v xml:space="preserve">CTO-PCI FAST ETHERNET ADAPT </v>
          </cell>
          <cell r="C353">
            <v>904</v>
          </cell>
          <cell r="D353" t="str">
            <v xml:space="preserve">A </v>
          </cell>
        </row>
        <row r="354">
          <cell r="A354" t="str">
            <v xml:space="preserve">C1049A </v>
          </cell>
          <cell r="B354" t="str">
            <v xml:space="preserve">CTO-QUAD FASTETHERNET W/SW </v>
          </cell>
          <cell r="C354">
            <v>2594</v>
          </cell>
          <cell r="D354" t="str">
            <v xml:space="preserve">A </v>
          </cell>
        </row>
        <row r="355">
          <cell r="A355" t="str">
            <v xml:space="preserve">C1053A </v>
          </cell>
          <cell r="B355" t="str">
            <v xml:space="preserve">CTO-SBUS FSBE/FAST SCSI BUFFER </v>
          </cell>
          <cell r="C355">
            <v>1424</v>
          </cell>
          <cell r="D355" t="str">
            <v xml:space="preserve">A </v>
          </cell>
        </row>
        <row r="356">
          <cell r="A356" t="str">
            <v xml:space="preserve">C1055A </v>
          </cell>
          <cell r="B356" t="str">
            <v xml:space="preserve">CTO SBUS SCSI HOST ADAPTER </v>
          </cell>
          <cell r="C356">
            <v>644</v>
          </cell>
          <cell r="D356" t="str">
            <v xml:space="preserve">A </v>
          </cell>
        </row>
        <row r="357">
          <cell r="A357" t="str">
            <v xml:space="preserve">C1059A </v>
          </cell>
          <cell r="B357" t="str">
            <v xml:space="preserve">CTO-SBUS FAST ETHERNET W/SW </v>
          </cell>
          <cell r="C357">
            <v>1034</v>
          </cell>
          <cell r="D357" t="str">
            <v xml:space="preserve">A </v>
          </cell>
        </row>
        <row r="358">
          <cell r="A358" t="str">
            <v xml:space="preserve">C1060A </v>
          </cell>
          <cell r="B358" t="str">
            <v xml:space="preserve">CTO-SBUS SUNATM155/MFIBER W/SW </v>
          </cell>
          <cell r="C358">
            <v>1684</v>
          </cell>
          <cell r="D358" t="str">
            <v xml:space="preserve">A </v>
          </cell>
        </row>
        <row r="359">
          <cell r="A359" t="str">
            <v xml:space="preserve">C1061A </v>
          </cell>
          <cell r="B359" t="str">
            <v xml:space="preserve">CTO-SBUS SUNATM155/UTP5 W/SW </v>
          </cell>
          <cell r="C359">
            <v>1294</v>
          </cell>
          <cell r="D359" t="str">
            <v xml:space="preserve">A </v>
          </cell>
        </row>
        <row r="360">
          <cell r="A360" t="str">
            <v xml:space="preserve">C1062A </v>
          </cell>
          <cell r="B360" t="str">
            <v xml:space="preserve">CTO SBUS F/W DWIS/S ADAPTER </v>
          </cell>
          <cell r="C360">
            <v>1684</v>
          </cell>
          <cell r="D360" t="str">
            <v xml:space="preserve">A </v>
          </cell>
        </row>
        <row r="361">
          <cell r="A361" t="str">
            <v xml:space="preserve">C1063A </v>
          </cell>
          <cell r="B361" t="str">
            <v xml:space="preserve">CTO SBUS F/W SWIS/S ADAPTER </v>
          </cell>
          <cell r="C361">
            <v>1554</v>
          </cell>
          <cell r="D361" t="str">
            <v xml:space="preserve">A </v>
          </cell>
        </row>
        <row r="362">
          <cell r="A362" t="str">
            <v xml:space="preserve">C1064A </v>
          </cell>
          <cell r="B362" t="str">
            <v xml:space="preserve">CTO-SBUS SUNATM622/MFIBER W/SW </v>
          </cell>
          <cell r="C362">
            <v>6494</v>
          </cell>
          <cell r="D362" t="str">
            <v xml:space="preserve">A </v>
          </cell>
        </row>
        <row r="363">
          <cell r="A363" t="str">
            <v xml:space="preserve">C1065A </v>
          </cell>
          <cell r="B363" t="str">
            <v xml:space="preserve">CTO ULTRA DWIS/S HOST ADAPTER </v>
          </cell>
          <cell r="C363">
            <v>1684</v>
          </cell>
          <cell r="D363" t="str">
            <v xml:space="preserve">A </v>
          </cell>
        </row>
        <row r="364">
          <cell r="A364" t="str">
            <v xml:space="preserve">C1066A </v>
          </cell>
          <cell r="B364" t="str">
            <v xml:space="preserve">CTO-PCI SUNATM/P-155MMF W/SW </v>
          </cell>
          <cell r="C364">
            <v>1424</v>
          </cell>
          <cell r="D364" t="str">
            <v xml:space="preserve">A </v>
          </cell>
        </row>
        <row r="365">
          <cell r="A365" t="str">
            <v xml:space="preserve">C1067A </v>
          </cell>
          <cell r="B365" t="str">
            <v xml:space="preserve">CTO-PCI SUNATM/P-155UTP W/SW </v>
          </cell>
          <cell r="C365">
            <v>1164</v>
          </cell>
          <cell r="D365" t="str">
            <v xml:space="preserve">A </v>
          </cell>
        </row>
        <row r="366">
          <cell r="A366" t="str">
            <v xml:space="preserve">C1068A </v>
          </cell>
          <cell r="B366" t="str">
            <v xml:space="preserve">CTP-PCI SUNATM/P-622MMF W/SW </v>
          </cell>
          <cell r="C366">
            <v>5194</v>
          </cell>
          <cell r="D366" t="str">
            <v xml:space="preserve">A </v>
          </cell>
        </row>
        <row r="367">
          <cell r="A367" t="str">
            <v xml:space="preserve">C1129A-4.2-P </v>
          </cell>
          <cell r="B367" t="str">
            <v xml:space="preserve">CTO-SBUS SUNPC 133/586 W/SW </v>
          </cell>
          <cell r="C367">
            <v>553</v>
          </cell>
          <cell r="D367" t="str">
            <v xml:space="preserve">A </v>
          </cell>
        </row>
        <row r="368">
          <cell r="A368" t="str">
            <v xml:space="preserve">C1140A </v>
          </cell>
          <cell r="B368" t="str">
            <v xml:space="preserve">SUN GIGABITETHERNET/S 2.0 </v>
          </cell>
          <cell r="C368">
            <v>2984</v>
          </cell>
          <cell r="D368" t="str">
            <v xml:space="preserve">A </v>
          </cell>
        </row>
        <row r="369">
          <cell r="A369" t="str">
            <v xml:space="preserve">C1141A </v>
          </cell>
          <cell r="B369" t="str">
            <v xml:space="preserve">SUN GIGABITETHERNET/P 2.0 </v>
          </cell>
          <cell r="C369">
            <v>2724</v>
          </cell>
          <cell r="D369" t="str">
            <v xml:space="preserve">A </v>
          </cell>
        </row>
        <row r="370">
          <cell r="A370" t="str">
            <v xml:space="preserve">C2761A </v>
          </cell>
          <cell r="B370" t="str">
            <v xml:space="preserve">E10000 SYSTEM BOARD (EMPTY) </v>
          </cell>
          <cell r="C370">
            <v>96000</v>
          </cell>
          <cell r="D370" t="str">
            <v xml:space="preserve">A </v>
          </cell>
        </row>
        <row r="371">
          <cell r="A371" t="str">
            <v xml:space="preserve">C32-9.1-L1 </v>
          </cell>
          <cell r="B371" t="str">
            <v xml:space="preserve">SUNLINK CG3270 9.1, LIC </v>
          </cell>
          <cell r="C371">
            <v>813</v>
          </cell>
          <cell r="D371" t="str">
            <v xml:space="preserve">B </v>
          </cell>
        </row>
        <row r="372">
          <cell r="A372" t="str">
            <v xml:space="preserve">C32-9.1-L8 </v>
          </cell>
          <cell r="B372" t="str">
            <v xml:space="preserve">SUNLINK CG3270 9.1, 8LIC </v>
          </cell>
          <cell r="C372">
            <v>5129</v>
          </cell>
          <cell r="D372" t="str">
            <v xml:space="preserve">B </v>
          </cell>
        </row>
        <row r="373">
          <cell r="A373" t="str">
            <v xml:space="preserve">C3655A </v>
          </cell>
          <cell r="B373" t="str">
            <v xml:space="preserve">CTO-TURBOGXPLUS CARD W/CABLES </v>
          </cell>
          <cell r="C373">
            <v>1162</v>
          </cell>
          <cell r="D373" t="str">
            <v xml:space="preserve">H </v>
          </cell>
        </row>
        <row r="374">
          <cell r="A374" t="str">
            <v xml:space="preserve">C3664A </v>
          </cell>
          <cell r="B374" t="str">
            <v xml:space="preserve">CTO-ELITE3D M3 W/CBL </v>
          </cell>
          <cell r="C374">
            <v>2594</v>
          </cell>
          <cell r="D374" t="str">
            <v xml:space="preserve">H </v>
          </cell>
        </row>
        <row r="375">
          <cell r="A375" t="str">
            <v xml:space="preserve">C3665A </v>
          </cell>
          <cell r="B375" t="str">
            <v xml:space="preserve">CTO-ELITE3D M6 VERTICAL W/CBL </v>
          </cell>
          <cell r="C375">
            <v>3894</v>
          </cell>
          <cell r="D375" t="str">
            <v xml:space="preserve">H </v>
          </cell>
        </row>
        <row r="376">
          <cell r="A376" t="str">
            <v xml:space="preserve">C3667A </v>
          </cell>
          <cell r="B376" t="str">
            <v xml:space="preserve">ELITE3D M6 HORIZ. W/CBL </v>
          </cell>
          <cell r="C376">
            <v>3894</v>
          </cell>
          <cell r="D376" t="str">
            <v xml:space="preserve">H </v>
          </cell>
        </row>
        <row r="377">
          <cell r="A377" t="str">
            <v xml:space="preserve">C3668A </v>
          </cell>
          <cell r="B377" t="str">
            <v xml:space="preserve">PGX32 CARD W/VIDEO ADAPTOR </v>
          </cell>
          <cell r="C377">
            <v>398</v>
          </cell>
          <cell r="D377" t="str">
            <v xml:space="preserve">H </v>
          </cell>
        </row>
        <row r="378">
          <cell r="A378" t="str">
            <v xml:space="preserve">C3670A </v>
          </cell>
          <cell r="B378" t="str">
            <v xml:space="preserve">CTO-CREATR3D SERIES 3,VERTICAL </v>
          </cell>
          <cell r="C378">
            <v>1034</v>
          </cell>
          <cell r="D378" t="str">
            <v xml:space="preserve">H </v>
          </cell>
        </row>
        <row r="379">
          <cell r="A379" t="str">
            <v xml:space="preserve">C3671A </v>
          </cell>
          <cell r="B379" t="str">
            <v xml:space="preserve">CTO-CREATOR3D SERIES 3 HORIZ </v>
          </cell>
          <cell r="C379">
            <v>1034</v>
          </cell>
          <cell r="D379" t="str">
            <v xml:space="preserve">H </v>
          </cell>
        </row>
        <row r="380">
          <cell r="A380" t="str">
            <v xml:space="preserve">C3672A </v>
          </cell>
          <cell r="B380" t="str">
            <v xml:space="preserve">CTO-CREATOR SERIES 3 VERTICAL </v>
          </cell>
          <cell r="C380">
            <v>1113</v>
          </cell>
          <cell r="D380" t="str">
            <v xml:space="preserve">H </v>
          </cell>
        </row>
        <row r="381">
          <cell r="A381" t="str">
            <v xml:space="preserve">C3851A </v>
          </cell>
          <cell r="B381" t="str">
            <v xml:space="preserve">E10000 CTO POWER CORD, (INT'L) </v>
          </cell>
          <cell r="C381">
            <v>0</v>
          </cell>
          <cell r="D381" t="str">
            <v xml:space="preserve">D </v>
          </cell>
        </row>
        <row r="382">
          <cell r="A382" t="str">
            <v xml:space="preserve">C3865A </v>
          </cell>
          <cell r="B382" t="str">
            <v xml:space="preserve">E10000 CTO P-CORD 14FT FOR N.A </v>
          </cell>
          <cell r="C382">
            <v>0</v>
          </cell>
          <cell r="D382" t="str">
            <v xml:space="preserve">D </v>
          </cell>
        </row>
        <row r="383">
          <cell r="A383" t="str">
            <v xml:space="preserve">C3875A </v>
          </cell>
          <cell r="B383" t="str">
            <v xml:space="preserve">E10000 CTO AC INPUT MODULE </v>
          </cell>
          <cell r="C383">
            <v>3900</v>
          </cell>
          <cell r="D383" t="str">
            <v xml:space="preserve">A </v>
          </cell>
        </row>
        <row r="384">
          <cell r="A384" t="str">
            <v xml:space="preserve">C5214A </v>
          </cell>
          <cell r="B384" t="str">
            <v xml:space="preserve">CTO-4GB,7200RPM,ULTRA SCSI DRI </v>
          </cell>
          <cell r="C384">
            <v>1015</v>
          </cell>
          <cell r="D384" t="str">
            <v xml:space="preserve">H </v>
          </cell>
        </row>
        <row r="385">
          <cell r="A385" t="str">
            <v xml:space="preserve">C5229A </v>
          </cell>
          <cell r="B385" t="str">
            <v xml:space="preserve">CTO-9GB,7200RPM,ULTRA SCSI DRI </v>
          </cell>
          <cell r="C385">
            <v>1484</v>
          </cell>
          <cell r="D385" t="str">
            <v xml:space="preserve">H </v>
          </cell>
        </row>
        <row r="386">
          <cell r="A386" t="str">
            <v xml:space="preserve">C5232A </v>
          </cell>
          <cell r="B386" t="str">
            <v xml:space="preserve">CTO-18GB,7200RPM,ULTRA SCSI DR </v>
          </cell>
          <cell r="C386">
            <v>2660</v>
          </cell>
          <cell r="D386" t="str">
            <v xml:space="preserve">H </v>
          </cell>
        </row>
        <row r="387">
          <cell r="A387" t="str">
            <v xml:space="preserve">C5234A </v>
          </cell>
          <cell r="B387" t="str">
            <v xml:space="preserve">OPT INT DISK 9.1GB/10K USCSI </v>
          </cell>
          <cell r="C387">
            <v>1715</v>
          </cell>
          <cell r="D387" t="str">
            <v xml:space="preserve">H </v>
          </cell>
        </row>
        <row r="388">
          <cell r="A388" t="str">
            <v xml:space="preserve">C6003A </v>
          </cell>
          <cell r="B388" t="str">
            <v xml:space="preserve">CTO-INT FLOPPY 1.44GB FOR U2 </v>
          </cell>
          <cell r="C388">
            <v>175</v>
          </cell>
          <cell r="D388" t="str">
            <v xml:space="preserve">H </v>
          </cell>
        </row>
        <row r="389">
          <cell r="A389" t="str">
            <v xml:space="preserve">C6004A </v>
          </cell>
          <cell r="B389" t="str">
            <v xml:space="preserve">CTO-INT FLOPPY DRIVE U30 </v>
          </cell>
          <cell r="C389">
            <v>175</v>
          </cell>
          <cell r="D389" t="str">
            <v xml:space="preserve">H </v>
          </cell>
        </row>
        <row r="390">
          <cell r="A390" t="str">
            <v xml:space="preserve">C6166A </v>
          </cell>
          <cell r="B390" t="str">
            <v xml:space="preserve">CTO-OPT INT CD 32X FOR U30/U60 </v>
          </cell>
          <cell r="C390">
            <v>350</v>
          </cell>
          <cell r="D390" t="str">
            <v xml:space="preserve">H </v>
          </cell>
        </row>
        <row r="391">
          <cell r="A391" t="str">
            <v xml:space="preserve">C6167A </v>
          </cell>
          <cell r="B391" t="str">
            <v xml:space="preserve">CTO-OPT INT CD 32X FOR U2/E2 </v>
          </cell>
          <cell r="C391">
            <v>350</v>
          </cell>
          <cell r="D391" t="str">
            <v xml:space="preserve">H </v>
          </cell>
        </row>
        <row r="392">
          <cell r="A392" t="str">
            <v xml:space="preserve">C6212A </v>
          </cell>
          <cell r="B392" t="str">
            <v xml:space="preserve">CTO - INT TAPE 7GB/8MM </v>
          </cell>
          <cell r="C392">
            <v>2030</v>
          </cell>
          <cell r="D392" t="str">
            <v xml:space="preserve">H </v>
          </cell>
        </row>
        <row r="393">
          <cell r="A393" t="str">
            <v xml:space="preserve">C6282A </v>
          </cell>
          <cell r="B393" t="str">
            <v xml:space="preserve">CTO - INT TAPE 12GB 4MM DDS-3 </v>
          </cell>
          <cell r="C393">
            <v>1785</v>
          </cell>
          <cell r="D393" t="str">
            <v xml:space="preserve">H </v>
          </cell>
        </row>
        <row r="394">
          <cell r="A394" t="str">
            <v xml:space="preserve">C6541A </v>
          </cell>
          <cell r="B394" t="str">
            <v xml:space="preserve">CTO INT PCI ULTRASCSI DIFF CRD </v>
          </cell>
          <cell r="C394">
            <v>1872</v>
          </cell>
          <cell r="D394" t="str">
            <v xml:space="preserve">A </v>
          </cell>
        </row>
        <row r="395">
          <cell r="A395" t="str">
            <v xml:space="preserve">C7002A </v>
          </cell>
          <cell r="B395" t="str">
            <v xml:space="preserve">CTO-OPT MEMORY 64MB (2*32MB) </v>
          </cell>
          <cell r="C395">
            <v>664</v>
          </cell>
          <cell r="D395" t="str">
            <v xml:space="preserve">H </v>
          </cell>
        </row>
        <row r="396">
          <cell r="A396" t="str">
            <v xml:space="preserve">C7003A </v>
          </cell>
          <cell r="B396" t="str">
            <v xml:space="preserve">CTO-OPT MEMORY 128MB (2*64MB) </v>
          </cell>
          <cell r="C396">
            <v>1264</v>
          </cell>
          <cell r="D396" t="str">
            <v xml:space="preserve">H </v>
          </cell>
        </row>
        <row r="397">
          <cell r="A397" t="str">
            <v xml:space="preserve">C7004A </v>
          </cell>
          <cell r="B397" t="str">
            <v xml:space="preserve">CTO-OPT MEMORY 256MB (2*128MB) </v>
          </cell>
          <cell r="C397">
            <v>2400</v>
          </cell>
          <cell r="D397" t="str">
            <v xml:space="preserve">H </v>
          </cell>
        </row>
        <row r="398">
          <cell r="A398" t="str">
            <v xml:space="preserve">C7110A </v>
          </cell>
          <cell r="B398" t="str">
            <v xml:space="preserve">CTO-TURBOGX CARD W/CABLES </v>
          </cell>
          <cell r="C398">
            <v>1079</v>
          </cell>
          <cell r="D398" t="str">
            <v xml:space="preserve">H </v>
          </cell>
        </row>
        <row r="399">
          <cell r="A399" t="str">
            <v xml:space="preserve">C9671A </v>
          </cell>
          <cell r="B399" t="str">
            <v xml:space="preserve">E10000 CTO FAN TRAY </v>
          </cell>
          <cell r="C399">
            <v>3200</v>
          </cell>
          <cell r="D399" t="str">
            <v xml:space="preserve">A </v>
          </cell>
        </row>
        <row r="400">
          <cell r="A400" t="str">
            <v xml:space="preserve">C9685A </v>
          </cell>
          <cell r="B400" t="str">
            <v xml:space="preserve">E10000 CTO POWER SUPPLY </v>
          </cell>
          <cell r="C400">
            <v>6400</v>
          </cell>
          <cell r="D400" t="str">
            <v xml:space="preserve">A </v>
          </cell>
        </row>
        <row r="401">
          <cell r="A401" t="str">
            <v xml:space="preserve">CL0VS-22A-9999 </v>
          </cell>
          <cell r="B401" t="str">
            <v xml:space="preserve">Sun Cluster 2.2 for E10000 </v>
          </cell>
          <cell r="C401">
            <v>70000</v>
          </cell>
          <cell r="D401" t="str">
            <v xml:space="preserve">B </v>
          </cell>
        </row>
        <row r="402">
          <cell r="A402" t="str">
            <v xml:space="preserve">CL2IS-229-9999 </v>
          </cell>
          <cell r="B402" t="str">
            <v xml:space="preserve">SC 2.2 for E2 </v>
          </cell>
          <cell r="C402">
            <v>2800</v>
          </cell>
          <cell r="D402" t="str">
            <v xml:space="preserve">B </v>
          </cell>
        </row>
        <row r="403">
          <cell r="A403" t="str">
            <v xml:space="preserve">CL3IS-229-9999 </v>
          </cell>
          <cell r="B403" t="str">
            <v xml:space="preserve">SC 2.2 for E250 </v>
          </cell>
          <cell r="C403">
            <v>2800</v>
          </cell>
          <cell r="D403" t="str">
            <v xml:space="preserve">B </v>
          </cell>
        </row>
        <row r="404">
          <cell r="A404" t="str">
            <v xml:space="preserve">CL4IS-229-9999 </v>
          </cell>
          <cell r="B404" t="str">
            <v xml:space="preserve">SC 2.2 for E450 </v>
          </cell>
          <cell r="C404">
            <v>7000</v>
          </cell>
          <cell r="D404" t="str">
            <v xml:space="preserve">B </v>
          </cell>
        </row>
        <row r="405">
          <cell r="A405" t="str">
            <v xml:space="preserve">CL5IS-22A-9999 </v>
          </cell>
          <cell r="B405" t="str">
            <v xml:space="preserve">SC 2.2 for E3000 &amp; SS1000 </v>
          </cell>
          <cell r="C405">
            <v>9800</v>
          </cell>
          <cell r="D405" t="str">
            <v xml:space="preserve">B </v>
          </cell>
        </row>
        <row r="406">
          <cell r="A406" t="str">
            <v xml:space="preserve">CL6IS-22A-9999 </v>
          </cell>
          <cell r="B406" t="str">
            <v xml:space="preserve">SC 2.2 for E4/5X00 &amp; SC2000 </v>
          </cell>
          <cell r="C406">
            <v>16800</v>
          </cell>
          <cell r="D406" t="str">
            <v xml:space="preserve">B </v>
          </cell>
        </row>
        <row r="407">
          <cell r="A407" t="str">
            <v xml:space="preserve">CL7IS-22A-9999 </v>
          </cell>
          <cell r="B407" t="str">
            <v xml:space="preserve">Sun Cluster 2.2 for E6000 </v>
          </cell>
          <cell r="C407">
            <v>33600</v>
          </cell>
          <cell r="D407" t="str">
            <v xml:space="preserve">B </v>
          </cell>
        </row>
        <row r="408">
          <cell r="A408" t="str">
            <v xml:space="preserve">CL9DS-229-999H </v>
          </cell>
          <cell r="B408" t="str">
            <v xml:space="preserve">SUN CLUSTER 2.2 DOCS - Korean </v>
          </cell>
          <cell r="C408">
            <v>700</v>
          </cell>
          <cell r="D408" t="str">
            <v xml:space="preserve">B </v>
          </cell>
        </row>
        <row r="409">
          <cell r="A409" t="str">
            <v xml:space="preserve">CL1DS-229-9999 </v>
          </cell>
          <cell r="B409" t="str">
            <v>SUN CLUSTER 2.2 DOCS - English</v>
          </cell>
          <cell r="C409">
            <v>700</v>
          </cell>
          <cell r="D409" t="str">
            <v xml:space="preserve">B </v>
          </cell>
        </row>
        <row r="410">
          <cell r="A410" t="str">
            <v xml:space="preserve">CL1MS-229-999H </v>
          </cell>
          <cell r="B410" t="str">
            <v xml:space="preserve">SC 2.2 s/w English, Docs Engl </v>
          </cell>
          <cell r="C410">
            <v>0</v>
          </cell>
          <cell r="D410" t="str">
            <v xml:space="preserve">B </v>
          </cell>
        </row>
        <row r="411">
          <cell r="A411" t="str">
            <v xml:space="preserve">CLAIS-22I-9999 </v>
          </cell>
          <cell r="B411" t="str">
            <v xml:space="preserve">SC 2.2 INFORMIX HA AGENT </v>
          </cell>
          <cell r="C411">
            <v>2800</v>
          </cell>
          <cell r="D411" t="str">
            <v xml:space="preserve">B </v>
          </cell>
        </row>
        <row r="412">
          <cell r="A412" t="str">
            <v xml:space="preserve">CLAIS-22L-9999 </v>
          </cell>
          <cell r="B412" t="str">
            <v xml:space="preserve">SC 2.2 LOTUS NOTES HA AGENT </v>
          </cell>
          <cell r="C412">
            <v>2800</v>
          </cell>
          <cell r="D412" t="str">
            <v xml:space="preserve">B </v>
          </cell>
        </row>
        <row r="413">
          <cell r="A413" t="str">
            <v xml:space="preserve">CLAIS-22N-9999 </v>
          </cell>
          <cell r="B413" t="str">
            <v xml:space="preserve">SC 2.2 NETSCAPE AGENT </v>
          </cell>
          <cell r="C413">
            <v>2800</v>
          </cell>
          <cell r="D413" t="str">
            <v xml:space="preserve">B </v>
          </cell>
        </row>
        <row r="414">
          <cell r="A414" t="str">
            <v xml:space="preserve">CLAIS-22O-9999 </v>
          </cell>
          <cell r="B414" t="str">
            <v xml:space="preserve">SC 2.2 ORACLE HA AGENT </v>
          </cell>
          <cell r="C414">
            <v>2800</v>
          </cell>
          <cell r="D414" t="str">
            <v xml:space="preserve">B </v>
          </cell>
        </row>
        <row r="415">
          <cell r="A415" t="str">
            <v xml:space="preserve">CLAIS-22T-9999 </v>
          </cell>
          <cell r="B415" t="str">
            <v xml:space="preserve">SC 2.2 TIVOLI HA AGENT </v>
          </cell>
          <cell r="C415">
            <v>2800</v>
          </cell>
          <cell r="D415" t="str">
            <v xml:space="preserve">B </v>
          </cell>
        </row>
        <row r="416">
          <cell r="A416" t="str">
            <v xml:space="preserve">CLAIS-22Y-9999 </v>
          </cell>
          <cell r="B416" t="str">
            <v xml:space="preserve">SC 2.2 SYBASE HA AGENT </v>
          </cell>
          <cell r="C416">
            <v>2800</v>
          </cell>
          <cell r="D416" t="str">
            <v xml:space="preserve">B </v>
          </cell>
        </row>
        <row r="417">
          <cell r="A417" t="str">
            <v xml:space="preserve">CLBIS-2AP-9999 </v>
          </cell>
          <cell r="B417" t="str">
            <v xml:space="preserve">SC 2.2 OPS FOR E1-E3x00 </v>
          </cell>
          <cell r="C417">
            <v>2800</v>
          </cell>
          <cell r="D417" t="str">
            <v xml:space="preserve">B </v>
          </cell>
        </row>
        <row r="418">
          <cell r="A418" t="str">
            <v xml:space="preserve">CLBIS-22S-9999 </v>
          </cell>
          <cell r="B418" t="str">
            <v xml:space="preserve">SC 2.2 SAP AGENT E1-E3000 </v>
          </cell>
          <cell r="C418">
            <v>2800</v>
          </cell>
          <cell r="D418" t="str">
            <v xml:space="preserve">B </v>
          </cell>
        </row>
        <row r="419">
          <cell r="A419" t="str">
            <v xml:space="preserve">CLBIS-22X-9999 </v>
          </cell>
          <cell r="B419" t="str">
            <v xml:space="preserve">SC 2.2 XPS FOR E1-E3x00 </v>
          </cell>
          <cell r="C419">
            <v>2800</v>
          </cell>
          <cell r="D419" t="str">
            <v xml:space="preserve">B </v>
          </cell>
        </row>
        <row r="420">
          <cell r="A420" t="str">
            <v xml:space="preserve">CLCIS-2AP-9999 </v>
          </cell>
          <cell r="B420" t="str">
            <v xml:space="preserve">SC 2.2 OPS FOR E4/5/6x00 </v>
          </cell>
          <cell r="C420">
            <v>5600</v>
          </cell>
          <cell r="D420" t="str">
            <v xml:space="preserve">B </v>
          </cell>
        </row>
        <row r="421">
          <cell r="A421" t="str">
            <v xml:space="preserve">CLCIS-22S-9999 </v>
          </cell>
          <cell r="B421" t="str">
            <v xml:space="preserve">SC 2.2 SAP AGENT E4/5/6x00 </v>
          </cell>
          <cell r="C421">
            <v>5600</v>
          </cell>
          <cell r="D421" t="str">
            <v xml:space="preserve">B </v>
          </cell>
        </row>
        <row r="422">
          <cell r="A422" t="str">
            <v xml:space="preserve">CLCIS-22X-9999 </v>
          </cell>
          <cell r="B422" t="str">
            <v xml:space="preserve">SC 2.2 INFX XPS FOR E4/5/6x00 </v>
          </cell>
          <cell r="C422">
            <v>5600</v>
          </cell>
          <cell r="D422" t="str">
            <v xml:space="preserve">B </v>
          </cell>
        </row>
        <row r="423">
          <cell r="A423" t="str">
            <v xml:space="preserve">CLDVS-22I-9999 </v>
          </cell>
          <cell r="B423" t="str">
            <v xml:space="preserve">SC 2.2 INFORMIX AGENT E10000 </v>
          </cell>
          <cell r="C423">
            <v>2800</v>
          </cell>
          <cell r="D423" t="str">
            <v xml:space="preserve">B </v>
          </cell>
        </row>
        <row r="424">
          <cell r="A424" t="str">
            <v xml:space="preserve">CLDVS-22L-9999 </v>
          </cell>
          <cell r="B424" t="str">
            <v xml:space="preserve">SC2.2 LOTUS NOTES AGENT E10000 </v>
          </cell>
          <cell r="C424">
            <v>2800</v>
          </cell>
          <cell r="D424" t="str">
            <v xml:space="preserve">B </v>
          </cell>
        </row>
        <row r="425">
          <cell r="A425" t="str">
            <v xml:space="preserve">CLDVS-22N-9999 </v>
          </cell>
          <cell r="B425" t="str">
            <v xml:space="preserve">SC 2.2 NETSCAPE AGENT E10000 </v>
          </cell>
          <cell r="C425">
            <v>2800</v>
          </cell>
          <cell r="D425" t="str">
            <v xml:space="preserve">B </v>
          </cell>
        </row>
        <row r="426">
          <cell r="A426" t="str">
            <v xml:space="preserve">CLDVS-22O-9999 </v>
          </cell>
          <cell r="B426" t="str">
            <v xml:space="preserve">SC 2.2 ORACLE AGENT E10000 </v>
          </cell>
          <cell r="C426">
            <v>2800</v>
          </cell>
          <cell r="D426" t="str">
            <v xml:space="preserve">B </v>
          </cell>
        </row>
        <row r="427">
          <cell r="A427" t="str">
            <v xml:space="preserve">CLDVS-2AP-9999 </v>
          </cell>
          <cell r="B427" t="str">
            <v xml:space="preserve">SC 2.2 OPS FOR E10000 </v>
          </cell>
          <cell r="C427">
            <v>22400</v>
          </cell>
          <cell r="D427" t="str">
            <v xml:space="preserve">B </v>
          </cell>
        </row>
        <row r="428">
          <cell r="A428" t="str">
            <v xml:space="preserve">CLDVS-22S-9999 </v>
          </cell>
          <cell r="B428" t="str">
            <v xml:space="preserve">SC 2.2 SAP AGENT E10000 </v>
          </cell>
          <cell r="C428">
            <v>22400</v>
          </cell>
          <cell r="D428" t="str">
            <v xml:space="preserve">B </v>
          </cell>
        </row>
        <row r="429">
          <cell r="A429" t="str">
            <v xml:space="preserve">CLDVS-22T-9999 </v>
          </cell>
          <cell r="B429" t="str">
            <v xml:space="preserve">SC 2.2 TIVOLI AGENT E10000 </v>
          </cell>
          <cell r="C429">
            <v>2800</v>
          </cell>
          <cell r="D429" t="str">
            <v xml:space="preserve">B </v>
          </cell>
        </row>
        <row r="430">
          <cell r="A430" t="str">
            <v xml:space="preserve">CLDVS-22X-9999 </v>
          </cell>
          <cell r="B430" t="str">
            <v xml:space="preserve">SC 2.2 INFX XPS FOR E10000 </v>
          </cell>
          <cell r="C430">
            <v>22400</v>
          </cell>
          <cell r="D430" t="str">
            <v xml:space="preserve">B </v>
          </cell>
        </row>
        <row r="431">
          <cell r="A431" t="str">
            <v xml:space="preserve">CLDVS-22Y-9999 </v>
          </cell>
          <cell r="B431" t="str">
            <v xml:space="preserve">SC 2.2 SYBASE AGENT E10000 </v>
          </cell>
          <cell r="C431">
            <v>2800</v>
          </cell>
          <cell r="D431" t="str">
            <v xml:space="preserve">B </v>
          </cell>
        </row>
        <row r="432">
          <cell r="A432" t="str">
            <v xml:space="preserve">CLI-9.1-L32 </v>
          </cell>
          <cell r="B432" t="str">
            <v xml:space="preserve">SUNLINK CLIENT3270 9.1, 32LIC </v>
          </cell>
          <cell r="C432">
            <v>9354</v>
          </cell>
          <cell r="D432" t="str">
            <v xml:space="preserve">B </v>
          </cell>
        </row>
        <row r="433">
          <cell r="A433" t="str">
            <v xml:space="preserve">CLI-9.1-L64 </v>
          </cell>
          <cell r="B433" t="str">
            <v xml:space="preserve">SUNLINK CLIENT3270 9.1, 64LIC </v>
          </cell>
          <cell r="C433">
            <v>16114</v>
          </cell>
          <cell r="D433" t="str">
            <v xml:space="preserve">B </v>
          </cell>
        </row>
        <row r="434">
          <cell r="A434" t="str">
            <v xml:space="preserve">CLI-9.1-L8 </v>
          </cell>
          <cell r="B434" t="str">
            <v xml:space="preserve">SUNLINK CLIENT3270 9.1, 8LIC </v>
          </cell>
          <cell r="C434">
            <v>2984</v>
          </cell>
          <cell r="D434" t="str">
            <v xml:space="preserve">B </v>
          </cell>
        </row>
        <row r="435">
          <cell r="A435" t="str">
            <v xml:space="preserve">CLTIS-229-9999 </v>
          </cell>
          <cell r="B435" t="str">
            <v xml:space="preserve">SC 2.2 for Netra t 1120/1125 </v>
          </cell>
          <cell r="C435">
            <v>2800</v>
          </cell>
          <cell r="D435" t="str">
            <v xml:space="preserve">B </v>
          </cell>
        </row>
        <row r="436">
          <cell r="A436" t="str">
            <v xml:space="preserve">CLUS-2.0-DOC </v>
          </cell>
          <cell r="B436" t="str">
            <v xml:space="preserve">SUN CLUSTER 2.0 DOCS </v>
          </cell>
          <cell r="C436">
            <v>700</v>
          </cell>
          <cell r="D436" t="str">
            <v xml:space="preserve">B </v>
          </cell>
        </row>
        <row r="437">
          <cell r="A437" t="str">
            <v xml:space="preserve">CLUS-2.1-DOC </v>
          </cell>
          <cell r="B437" t="str">
            <v xml:space="preserve">SUN CLUSTER 2.1 DOCS </v>
          </cell>
          <cell r="C437">
            <v>700</v>
          </cell>
          <cell r="D437" t="str">
            <v xml:space="preserve">B </v>
          </cell>
        </row>
        <row r="438">
          <cell r="A438" t="str">
            <v xml:space="preserve">CLUS-2.1-E1 </v>
          </cell>
          <cell r="B438" t="str">
            <v xml:space="preserve">SC 2.1 FOR E1 </v>
          </cell>
          <cell r="C438">
            <v>2800</v>
          </cell>
          <cell r="D438" t="str">
            <v xml:space="preserve">B </v>
          </cell>
        </row>
        <row r="439">
          <cell r="A439" t="str">
            <v xml:space="preserve">CLUS-2.1-E10000 </v>
          </cell>
          <cell r="B439" t="str">
            <v xml:space="preserve">SC 2.1 FOR E10000 </v>
          </cell>
          <cell r="C439">
            <v>70000</v>
          </cell>
          <cell r="D439" t="str">
            <v xml:space="preserve">B </v>
          </cell>
        </row>
        <row r="440">
          <cell r="A440" t="str">
            <v xml:space="preserve">CLUS-2.1-E2 </v>
          </cell>
          <cell r="B440" t="str">
            <v xml:space="preserve">SC 2.1 FOR E2 </v>
          </cell>
          <cell r="C440">
            <v>2800</v>
          </cell>
          <cell r="D440" t="str">
            <v xml:space="preserve">B </v>
          </cell>
        </row>
        <row r="441">
          <cell r="A441" t="str">
            <v xml:space="preserve">CLUS-2.1-E250 </v>
          </cell>
          <cell r="B441" t="str">
            <v xml:space="preserve">SC 2.1 FOR E250 </v>
          </cell>
          <cell r="C441">
            <v>2800</v>
          </cell>
          <cell r="D441" t="str">
            <v xml:space="preserve">B </v>
          </cell>
        </row>
        <row r="442">
          <cell r="A442" t="str">
            <v xml:space="preserve">CLUS-2.1-E3000 </v>
          </cell>
          <cell r="B442" t="str">
            <v xml:space="preserve">SC 2.1 FOR E3000 &amp; SS1000 </v>
          </cell>
          <cell r="C442">
            <v>9800</v>
          </cell>
          <cell r="D442" t="str">
            <v xml:space="preserve">B </v>
          </cell>
        </row>
        <row r="443">
          <cell r="A443" t="str">
            <v xml:space="preserve">CLUS-2.1-E4000 </v>
          </cell>
          <cell r="B443" t="str">
            <v xml:space="preserve">SC 2.1 FOR E4/5X00 &amp; SC2000 </v>
          </cell>
          <cell r="C443">
            <v>16800</v>
          </cell>
          <cell r="D443" t="str">
            <v xml:space="preserve">B </v>
          </cell>
        </row>
        <row r="444">
          <cell r="A444" t="str">
            <v xml:space="preserve">CLUS-2.1-E450 </v>
          </cell>
          <cell r="B444" t="str">
            <v xml:space="preserve">SC 2.1 FOR E450 </v>
          </cell>
          <cell r="C444">
            <v>7000</v>
          </cell>
          <cell r="D444" t="str">
            <v xml:space="preserve">B </v>
          </cell>
        </row>
        <row r="445">
          <cell r="A445" t="str">
            <v xml:space="preserve">CLUS-2.1-E6000 </v>
          </cell>
          <cell r="B445" t="str">
            <v xml:space="preserve">SC 2.1 FOR E6000 </v>
          </cell>
          <cell r="C445">
            <v>33600</v>
          </cell>
          <cell r="D445" t="str">
            <v xml:space="preserve">B </v>
          </cell>
        </row>
        <row r="446">
          <cell r="A446" t="str">
            <v xml:space="preserve">CLUS-2.1-INFX-L </v>
          </cell>
          <cell r="B446" t="str">
            <v xml:space="preserve">SC 2.1 INFORMIX HA AGENT </v>
          </cell>
          <cell r="C446">
            <v>2800</v>
          </cell>
          <cell r="D446" t="str">
            <v xml:space="preserve">B </v>
          </cell>
        </row>
        <row r="447">
          <cell r="A447" t="str">
            <v xml:space="preserve">CLUS-2.1-INFX3-L </v>
          </cell>
          <cell r="B447" t="str">
            <v xml:space="preserve">SC 2.1 INFORMIX AGENT E10000 </v>
          </cell>
          <cell r="C447">
            <v>2800</v>
          </cell>
          <cell r="D447" t="str">
            <v xml:space="preserve">B </v>
          </cell>
        </row>
        <row r="448">
          <cell r="A448" t="str">
            <v xml:space="preserve">CLUS-2.1-NS-L </v>
          </cell>
          <cell r="B448" t="str">
            <v xml:space="preserve">SC 2.1 NETSCAPE HA AGENT </v>
          </cell>
          <cell r="C448">
            <v>2800</v>
          </cell>
          <cell r="D448" t="str">
            <v xml:space="preserve">B </v>
          </cell>
        </row>
        <row r="449">
          <cell r="A449" t="str">
            <v xml:space="preserve">CLUS-2.1-NS3-L </v>
          </cell>
          <cell r="B449" t="str">
            <v xml:space="preserve">SC 2.1 NETSCAPE AGENT E10000 </v>
          </cell>
          <cell r="C449">
            <v>2800</v>
          </cell>
          <cell r="D449" t="str">
            <v xml:space="preserve">B </v>
          </cell>
        </row>
        <row r="450">
          <cell r="A450" t="str">
            <v xml:space="preserve">CLUS-2.1-OPS1-L </v>
          </cell>
          <cell r="B450" t="str">
            <v xml:space="preserve">SC 2.1 OPS FOR E1-E3000 </v>
          </cell>
          <cell r="C450">
            <v>2800</v>
          </cell>
          <cell r="D450" t="str">
            <v xml:space="preserve">B </v>
          </cell>
        </row>
        <row r="451">
          <cell r="A451" t="str">
            <v xml:space="preserve">CLUS-2.1-OPS2-L </v>
          </cell>
          <cell r="B451" t="str">
            <v xml:space="preserve">SC 2.1 OPS FOR E4/5/6000 </v>
          </cell>
          <cell r="C451">
            <v>5600</v>
          </cell>
          <cell r="D451" t="str">
            <v xml:space="preserve">B </v>
          </cell>
        </row>
        <row r="452">
          <cell r="A452" t="str">
            <v xml:space="preserve">CLUS-2.1-OPS3-L </v>
          </cell>
          <cell r="B452" t="str">
            <v xml:space="preserve">SC 2.1 OPS FOR E10000 </v>
          </cell>
          <cell r="C452">
            <v>22400</v>
          </cell>
          <cell r="D452" t="str">
            <v xml:space="preserve">B </v>
          </cell>
        </row>
        <row r="453">
          <cell r="A453" t="str">
            <v xml:space="preserve">CLUS-2.1-ORCL-L </v>
          </cell>
          <cell r="B453" t="str">
            <v xml:space="preserve">SC 2.1 ORACLE HA AGENT </v>
          </cell>
          <cell r="C453">
            <v>2800</v>
          </cell>
          <cell r="D453" t="str">
            <v xml:space="preserve">B </v>
          </cell>
        </row>
        <row r="454">
          <cell r="A454" t="str">
            <v xml:space="preserve">CLUS-2.1-ORCL3-L </v>
          </cell>
          <cell r="B454" t="str">
            <v xml:space="preserve">SC 2.1 ORACLE AGENT E10000 </v>
          </cell>
          <cell r="C454">
            <v>2800</v>
          </cell>
          <cell r="D454" t="str">
            <v xml:space="preserve">B </v>
          </cell>
        </row>
        <row r="455">
          <cell r="A455" t="str">
            <v xml:space="preserve">CLUS-2.1-SAP1-L </v>
          </cell>
          <cell r="B455" t="str">
            <v xml:space="preserve">SC 2.1 SAP AGENT E1-E3000 </v>
          </cell>
          <cell r="C455">
            <v>2800</v>
          </cell>
          <cell r="D455" t="str">
            <v xml:space="preserve">B </v>
          </cell>
        </row>
        <row r="456">
          <cell r="A456" t="str">
            <v xml:space="preserve">CLUS-2.1-SAP2-L </v>
          </cell>
          <cell r="B456" t="str">
            <v xml:space="preserve">SC 2.1 SAP AGENT E4/5/6000 </v>
          </cell>
          <cell r="C456">
            <v>5600</v>
          </cell>
          <cell r="D456" t="str">
            <v xml:space="preserve">B </v>
          </cell>
        </row>
        <row r="457">
          <cell r="A457" t="str">
            <v xml:space="preserve">CLUS-2.1-SAP3-L </v>
          </cell>
          <cell r="B457" t="str">
            <v xml:space="preserve">SC 2.1 SAP AGENT E10000 </v>
          </cell>
          <cell r="C457">
            <v>22400</v>
          </cell>
          <cell r="D457" t="str">
            <v xml:space="preserve">B </v>
          </cell>
        </row>
        <row r="458">
          <cell r="A458" t="str">
            <v xml:space="preserve">CLUS-2.1-SYBS-L </v>
          </cell>
          <cell r="B458" t="str">
            <v xml:space="preserve">SC 2.1 SYBASE HA AGENT </v>
          </cell>
          <cell r="C458">
            <v>2800</v>
          </cell>
          <cell r="D458" t="str">
            <v xml:space="preserve">B </v>
          </cell>
        </row>
        <row r="459">
          <cell r="A459" t="str">
            <v xml:space="preserve">CLUS-2.1-SYBS3-L </v>
          </cell>
          <cell r="B459" t="str">
            <v xml:space="preserve">SC 2.1 SYBASE AGENT E10000 </v>
          </cell>
          <cell r="C459">
            <v>2800</v>
          </cell>
          <cell r="D459" t="str">
            <v xml:space="preserve">B </v>
          </cell>
        </row>
        <row r="460">
          <cell r="A460" t="str">
            <v xml:space="preserve">CLUS-2.1-XPS1-L </v>
          </cell>
          <cell r="B460" t="str">
            <v xml:space="preserve">SC 2.1 XPS FOR E1-E3000 </v>
          </cell>
          <cell r="C460">
            <v>2800</v>
          </cell>
          <cell r="D460" t="str">
            <v xml:space="preserve">B </v>
          </cell>
        </row>
        <row r="461">
          <cell r="A461" t="str">
            <v xml:space="preserve">CLUS-2.1-XPS2-L </v>
          </cell>
          <cell r="B461" t="str">
            <v xml:space="preserve">SC 2.1 XPS FOR E4/5/6000 </v>
          </cell>
          <cell r="C461">
            <v>5600</v>
          </cell>
          <cell r="D461" t="str">
            <v xml:space="preserve">B </v>
          </cell>
        </row>
        <row r="462">
          <cell r="A462" t="str">
            <v xml:space="preserve">CLUS-2.1-XPS3-L </v>
          </cell>
          <cell r="B462" t="str">
            <v xml:space="preserve">SC 2.1 XPS FOR E10000 </v>
          </cell>
          <cell r="C462">
            <v>22400</v>
          </cell>
          <cell r="D462" t="str">
            <v xml:space="preserve">B </v>
          </cell>
        </row>
        <row r="463">
          <cell r="A463" t="str">
            <v xml:space="preserve">CMPD9-821-9999 </v>
          </cell>
          <cell r="B463" t="str">
            <v xml:space="preserve">CMIP 8.2.1 DOCS ONLY </v>
          </cell>
          <cell r="C463">
            <v>195</v>
          </cell>
          <cell r="D463" t="str">
            <v xml:space="preserve">D </v>
          </cell>
        </row>
        <row r="464">
          <cell r="A464" t="str">
            <v xml:space="preserve">CMPII-821-R999 </v>
          </cell>
          <cell r="B464" t="str">
            <v xml:space="preserve">CMIP 8.2.1 INTEL RT, LIC </v>
          </cell>
          <cell r="C464">
            <v>2793</v>
          </cell>
          <cell r="D464" t="str">
            <v xml:space="preserve">B </v>
          </cell>
        </row>
        <row r="465">
          <cell r="A465" t="str">
            <v xml:space="preserve">CMPII-821-T999 </v>
          </cell>
          <cell r="B465" t="str">
            <v xml:space="preserve">CMIP 8.2.1 SDE INTEL, LIC </v>
          </cell>
          <cell r="C465">
            <v>6993</v>
          </cell>
          <cell r="D465" t="str">
            <v xml:space="preserve">B </v>
          </cell>
        </row>
        <row r="466">
          <cell r="A466" t="str">
            <v xml:space="preserve">CMPIN-821-9999 </v>
          </cell>
          <cell r="B466" t="str">
            <v xml:space="preserve">CMIP 8.2.1 SDE NT, LIC </v>
          </cell>
          <cell r="C466">
            <v>6993</v>
          </cell>
          <cell r="D466" t="str">
            <v xml:space="preserve">B </v>
          </cell>
        </row>
        <row r="467">
          <cell r="A467" t="str">
            <v xml:space="preserve">CMPIN-821-R999 </v>
          </cell>
          <cell r="B467" t="str">
            <v xml:space="preserve">CMIP 8.2.1 NT RT, LIC </v>
          </cell>
          <cell r="C467">
            <v>2793</v>
          </cell>
          <cell r="D467" t="str">
            <v xml:space="preserve">B </v>
          </cell>
        </row>
        <row r="468">
          <cell r="A468" t="str">
            <v xml:space="preserve">CMPIS-821-R999 </v>
          </cell>
          <cell r="B468" t="str">
            <v xml:space="preserve">CMIP 8.2.1 SPARC RT, LIC </v>
          </cell>
          <cell r="C468">
            <v>2793</v>
          </cell>
          <cell r="D468" t="str">
            <v xml:space="preserve">B </v>
          </cell>
        </row>
        <row r="469">
          <cell r="A469" t="str">
            <v xml:space="preserve">CMPIS-821-R9U9 </v>
          </cell>
          <cell r="B469" t="str">
            <v xml:space="preserve">UG CMIP 8.2.1 RT SPARC, LIC </v>
          </cell>
          <cell r="C469">
            <v>1034</v>
          </cell>
          <cell r="D469" t="str">
            <v xml:space="preserve">D </v>
          </cell>
        </row>
        <row r="470">
          <cell r="A470" t="str">
            <v xml:space="preserve">CMPIS-821-T999 </v>
          </cell>
          <cell r="B470" t="str">
            <v xml:space="preserve">CMIP 8.2.1 SDE SPARC 1 RTU </v>
          </cell>
          <cell r="C470">
            <v>6993</v>
          </cell>
          <cell r="D470" t="str">
            <v xml:space="preserve">B </v>
          </cell>
        </row>
        <row r="471">
          <cell r="A471" t="str">
            <v xml:space="preserve">CMPIS-821-T9U9 </v>
          </cell>
          <cell r="B471" t="str">
            <v xml:space="preserve">UG CMIP 8.2.1 SDE SPARC, LIC </v>
          </cell>
          <cell r="C471">
            <v>2405</v>
          </cell>
          <cell r="D471" t="str">
            <v xml:space="preserve">D </v>
          </cell>
        </row>
        <row r="472">
          <cell r="A472" t="str">
            <v xml:space="preserve">CTO-INSTALL </v>
          </cell>
          <cell r="B472" t="str">
            <v xml:space="preserve">FAC INSTALL SERVICE OF INT OPT </v>
          </cell>
          <cell r="C472">
            <v>0</v>
          </cell>
          <cell r="D472" t="str">
            <v xml:space="preserve">D </v>
          </cell>
        </row>
        <row r="473">
          <cell r="A473" t="str">
            <v xml:space="preserve">DDK-2.5.1-P </v>
          </cell>
          <cell r="B473" t="str">
            <v xml:space="preserve">SOL 2.5.1 DVR DEV KT,CD DOC LI </v>
          </cell>
          <cell r="C473">
            <v>254</v>
          </cell>
          <cell r="D473" t="str">
            <v xml:space="preserve">B </v>
          </cell>
        </row>
        <row r="474">
          <cell r="A474" t="str">
            <v xml:space="preserve">DIR-1.0-CD </v>
          </cell>
          <cell r="B474" t="str">
            <v xml:space="preserve">DIRECTORY SERVICE 1.0 CD </v>
          </cell>
          <cell r="C474">
            <v>140</v>
          </cell>
          <cell r="D474" t="str">
            <v xml:space="preserve">B </v>
          </cell>
        </row>
        <row r="475">
          <cell r="A475" t="str">
            <v xml:space="preserve">DIR-1.0-S-100K </v>
          </cell>
          <cell r="B475" t="str">
            <v xml:space="preserve">DIR SERVICE 1.0 10K, CD LIC </v>
          </cell>
          <cell r="C475">
            <v>13930</v>
          </cell>
          <cell r="D475" t="str">
            <v xml:space="preserve">B </v>
          </cell>
        </row>
        <row r="476">
          <cell r="A476" t="str">
            <v xml:space="preserve">DIR-1.0-S-10K </v>
          </cell>
          <cell r="B476" t="str">
            <v xml:space="preserve">DIR SERVICE 1.0 10K, CD LIC </v>
          </cell>
          <cell r="C476">
            <v>1393</v>
          </cell>
          <cell r="D476" t="str">
            <v xml:space="preserve">B </v>
          </cell>
        </row>
        <row r="477">
          <cell r="A477" t="str">
            <v xml:space="preserve">DIR-1.0-S-UNL </v>
          </cell>
          <cell r="B477" t="str">
            <v xml:space="preserve">DIR SERVICE 1.0 UNLTD, CD LIC </v>
          </cell>
          <cell r="C477">
            <v>27930</v>
          </cell>
          <cell r="D477" t="str">
            <v xml:space="preserve">B </v>
          </cell>
        </row>
        <row r="478">
          <cell r="A478" t="str">
            <v xml:space="preserve">DIR-1.0-S100U </v>
          </cell>
          <cell r="B478" t="str">
            <v xml:space="preserve">UG DIR SVC 1.0 100-UNL, CD DOC </v>
          </cell>
          <cell r="C478">
            <v>14000</v>
          </cell>
          <cell r="D478" t="str">
            <v xml:space="preserve">B </v>
          </cell>
        </row>
        <row r="479">
          <cell r="A479" t="str">
            <v xml:space="preserve">DIR-1.0-S10U </v>
          </cell>
          <cell r="B479" t="str">
            <v xml:space="preserve">DIRECTORY SERVICE 1.0 CD </v>
          </cell>
          <cell r="C479">
            <v>12600</v>
          </cell>
          <cell r="D479" t="str">
            <v xml:space="preserve">B </v>
          </cell>
        </row>
        <row r="480">
          <cell r="A480" t="str">
            <v xml:space="preserve">DNI-7.0-4.1-4-21 </v>
          </cell>
          <cell r="B480" t="str">
            <v xml:space="preserve">CD ASSY,SUNLINK DNI 7.0,S4 </v>
          </cell>
          <cell r="C480">
            <v>3894</v>
          </cell>
          <cell r="D480" t="str">
            <v xml:space="preserve">B </v>
          </cell>
        </row>
        <row r="481">
          <cell r="A481" t="str">
            <v xml:space="preserve">DNI-P </v>
          </cell>
          <cell r="B481" t="str">
            <v xml:space="preserve">SUNLINK DNI 8.0 </v>
          </cell>
          <cell r="C481">
            <v>1931</v>
          </cell>
          <cell r="D481" t="str">
            <v xml:space="preserve">B </v>
          </cell>
        </row>
        <row r="482">
          <cell r="A482" t="str">
            <v xml:space="preserve">DOB99-100-9999 </v>
          </cell>
          <cell r="B482" t="str">
            <v xml:space="preserve">DATASHARE OPEN BACKUP SW LIC </v>
          </cell>
          <cell r="C482">
            <v>49000</v>
          </cell>
          <cell r="D482" t="str">
            <v xml:space="preserve">B </v>
          </cell>
        </row>
        <row r="483">
          <cell r="A483" t="str">
            <v xml:space="preserve">DSH99-310-9999 </v>
          </cell>
          <cell r="B483" t="str">
            <v xml:space="preserve">DATASHARE CORE SW LICENSE </v>
          </cell>
          <cell r="C483">
            <v>119000</v>
          </cell>
          <cell r="D483" t="str">
            <v xml:space="preserve">B </v>
          </cell>
        </row>
        <row r="484">
          <cell r="A484" t="str">
            <v xml:space="preserve">E1-SC2.X-GOLD </v>
          </cell>
          <cell r="B484" t="str">
            <v xml:space="preserve">Spectrum Gold Package (per Nod </v>
          </cell>
          <cell r="C484">
            <v>4000</v>
          </cell>
          <cell r="D484" t="str">
            <v xml:space="preserve">D </v>
          </cell>
        </row>
        <row r="485">
          <cell r="A485" t="str">
            <v xml:space="preserve">E10000-4 </v>
          </cell>
          <cell r="B485" t="str">
            <v xml:space="preserve">Enterprise E10000 BASE CABINET </v>
          </cell>
          <cell r="C485">
            <v>524000</v>
          </cell>
          <cell r="D485" t="str">
            <v xml:space="preserve">A </v>
          </cell>
        </row>
        <row r="486">
          <cell r="A486" t="str">
            <v xml:space="preserve">E10000-5 </v>
          </cell>
          <cell r="B486" t="str">
            <v xml:space="preserve">Enterprise E10000 Custom BASE CABINET </v>
          </cell>
          <cell r="C486">
            <v>699400</v>
          </cell>
          <cell r="D486" t="str">
            <v xml:space="preserve">A </v>
          </cell>
        </row>
        <row r="487">
          <cell r="A487" t="str">
            <v xml:space="preserve">E10000-CTO </v>
          </cell>
          <cell r="B487" t="str">
            <v xml:space="preserve">E10000 CONFIGURE-TO-ORDER OPTS </v>
          </cell>
          <cell r="C487">
            <v>0</v>
          </cell>
          <cell r="D487" t="str">
            <v xml:space="preserve">D </v>
          </cell>
        </row>
        <row r="488">
          <cell r="A488" t="str">
            <v xml:space="preserve">E10000-SC2.X-GOLD </v>
          </cell>
          <cell r="B488" t="str">
            <v xml:space="preserve">Spectrum Gold Package (per Nod </v>
          </cell>
          <cell r="C488">
            <v>0</v>
          </cell>
          <cell r="D488" t="str">
            <v xml:space="preserve">D </v>
          </cell>
        </row>
        <row r="489">
          <cell r="A489" t="str">
            <v xml:space="preserve">E10000-SC2.X-PLAT </v>
          </cell>
          <cell r="B489" t="str">
            <v xml:space="preserve">Platinum Spectrum Gold Package (per Nod </v>
          </cell>
          <cell r="C489">
            <v>0</v>
          </cell>
          <cell r="D489" t="str">
            <v xml:space="preserve">D </v>
          </cell>
        </row>
        <row r="490">
          <cell r="A490" t="str">
            <v xml:space="preserve">E10000-SW-SSP-3.1 </v>
          </cell>
          <cell r="B490" t="str">
            <v xml:space="preserve">SSP SW 3.1, CD DOC LI </v>
          </cell>
          <cell r="C490">
            <v>0</v>
          </cell>
          <cell r="D490" t="str">
            <v xml:space="preserve">D </v>
          </cell>
        </row>
        <row r="491">
          <cell r="A491" t="str">
            <v xml:space="preserve">E10000-SW-SSP-3.1.1 </v>
          </cell>
          <cell r="B491" t="str">
            <v xml:space="preserve">SSP SW 3.1.1, CD DOC LI </v>
          </cell>
          <cell r="C491">
            <v>0</v>
          </cell>
          <cell r="D491" t="str">
            <v xml:space="preserve">D </v>
          </cell>
        </row>
        <row r="492">
          <cell r="A492" t="str">
            <v xml:space="preserve">E3000-SC2.X-GOLD </v>
          </cell>
          <cell r="B492" t="str">
            <v xml:space="preserve">Spectrum Gold Package (per Nod </v>
          </cell>
          <cell r="C492">
            <v>10000</v>
          </cell>
          <cell r="D492" t="str">
            <v>S</v>
          </cell>
        </row>
        <row r="493">
          <cell r="A493" t="str">
            <v>E3000-SC2.X-PLAT</v>
          </cell>
          <cell r="B493" t="str">
            <v xml:space="preserve">Platinum Spectrum Gold Package (per Nod </v>
          </cell>
          <cell r="C493">
            <v>17500</v>
          </cell>
          <cell r="D493" t="str">
            <v>S</v>
          </cell>
        </row>
        <row r="494">
          <cell r="A494" t="str">
            <v xml:space="preserve">E3500-C52 </v>
          </cell>
          <cell r="B494" t="str">
            <v xml:space="preserve">SERVER UE3500 BASE, 250MHZ/4MB </v>
          </cell>
          <cell r="C494">
            <v>54000</v>
          </cell>
          <cell r="D494" t="str">
            <v xml:space="preserve">A </v>
          </cell>
        </row>
        <row r="495">
          <cell r="A495" t="str">
            <v xml:space="preserve">E3500-C62 </v>
          </cell>
          <cell r="B495" t="str">
            <v xml:space="preserve">SERVER UE3500 BASE, 336MHZ/4MB </v>
          </cell>
          <cell r="C495">
            <v>63000</v>
          </cell>
          <cell r="D495" t="str">
            <v xml:space="preserve">A </v>
          </cell>
        </row>
        <row r="496">
          <cell r="A496" t="str">
            <v xml:space="preserve">E3500-C72 </v>
          </cell>
          <cell r="B496" t="str">
            <v xml:space="preserve">SERVER UE3500 BASE, 400MHZ/4MB </v>
          </cell>
          <cell r="C496">
            <v>60200</v>
          </cell>
          <cell r="D496" t="str">
            <v xml:space="preserve">A </v>
          </cell>
        </row>
        <row r="497">
          <cell r="A497" t="str">
            <v xml:space="preserve">E3501 </v>
          </cell>
          <cell r="B497" t="str">
            <v xml:space="preserve">E3501 SERVER BASE 1*PS </v>
          </cell>
          <cell r="C497">
            <v>16500</v>
          </cell>
          <cell r="D497" t="str">
            <v xml:space="preserve">A </v>
          </cell>
        </row>
        <row r="498">
          <cell r="A498" t="str">
            <v xml:space="preserve">E3501-C62 </v>
          </cell>
          <cell r="B498" t="str">
            <v xml:space="preserve">Server UE3501 BASE, 336MHZ/4MB </v>
          </cell>
          <cell r="C498">
            <v>55500</v>
          </cell>
          <cell r="D498" t="str">
            <v xml:space="preserve">A </v>
          </cell>
        </row>
        <row r="499">
          <cell r="A499" t="str">
            <v xml:space="preserve">E3501-C72 </v>
          </cell>
          <cell r="B499" t="str">
            <v xml:space="preserve">Server UE3501 BASE, 400MHZ/4MB </v>
          </cell>
          <cell r="C499">
            <v>64500</v>
          </cell>
          <cell r="D499" t="str">
            <v xml:space="preserve">A </v>
          </cell>
        </row>
        <row r="500">
          <cell r="A500" t="str">
            <v xml:space="preserve">E3501-C82 </v>
          </cell>
          <cell r="B500" t="str">
            <v xml:space="preserve">Server UE3501 BASE, 400MHZ/8MB </v>
          </cell>
          <cell r="C500">
            <v>66000</v>
          </cell>
          <cell r="D500" t="str">
            <v xml:space="preserve">A </v>
          </cell>
        </row>
        <row r="501">
          <cell r="A501" t="str">
            <v xml:space="preserve">E4000-SC2.X-GOLD </v>
          </cell>
          <cell r="B501" t="str">
            <v xml:space="preserve">Spectrum Gold Package (per Nod </v>
          </cell>
          <cell r="C501">
            <v>10600</v>
          </cell>
          <cell r="D501" t="str">
            <v>S</v>
          </cell>
        </row>
        <row r="502">
          <cell r="A502" t="str">
            <v>E4000-SC2.X-PLAT</v>
          </cell>
          <cell r="B502" t="str">
            <v xml:space="preserve">Platinum Gold Package (per Nod </v>
          </cell>
          <cell r="C502">
            <v>18550</v>
          </cell>
          <cell r="D502" t="str">
            <v>S</v>
          </cell>
        </row>
        <row r="503">
          <cell r="A503" t="str">
            <v>E450-SC2.X-GOLD(SC2.1)</v>
          </cell>
          <cell r="B503" t="str">
            <v xml:space="preserve">Spectrum Gold Package (per Nod </v>
          </cell>
          <cell r="C503">
            <v>6600</v>
          </cell>
          <cell r="D503" t="str">
            <v xml:space="preserve">D </v>
          </cell>
        </row>
        <row r="504">
          <cell r="A504" t="str">
            <v xml:space="preserve">E4500 </v>
          </cell>
          <cell r="B504" t="str">
            <v xml:space="preserve">E4500 SERVER BASE 2*PS </v>
          </cell>
          <cell r="C504">
            <v>55500</v>
          </cell>
          <cell r="D504" t="str">
            <v xml:space="preserve">A </v>
          </cell>
        </row>
        <row r="505">
          <cell r="A505" t="str">
            <v>E4501</v>
          </cell>
          <cell r="B505" t="str">
            <v xml:space="preserve">E4501 SERVER BASE 2*PS </v>
          </cell>
          <cell r="C505">
            <v>59200</v>
          </cell>
          <cell r="D505" t="str">
            <v xml:space="preserve">A </v>
          </cell>
        </row>
        <row r="506">
          <cell r="A506" t="str">
            <v>E4503</v>
          </cell>
          <cell r="B506" t="str">
            <v xml:space="preserve">E4503 SERVER BASE 1*PS </v>
          </cell>
          <cell r="C506">
            <v>48320</v>
          </cell>
          <cell r="D506" t="str">
            <v xml:space="preserve">A </v>
          </cell>
        </row>
        <row r="507">
          <cell r="A507" t="str">
            <v xml:space="preserve">E5000-SC2.X-GOLD </v>
          </cell>
          <cell r="B507" t="str">
            <v xml:space="preserve">Spectrum Gold Package (per Nod </v>
          </cell>
          <cell r="C507">
            <v>15300</v>
          </cell>
          <cell r="D507" t="str">
            <v xml:space="preserve">D </v>
          </cell>
        </row>
        <row r="508">
          <cell r="A508" t="str">
            <v xml:space="preserve">E5500 </v>
          </cell>
          <cell r="B508" t="str">
            <v xml:space="preserve">E5500 SERVER BASE 2*PS </v>
          </cell>
          <cell r="C508">
            <v>72000</v>
          </cell>
          <cell r="D508" t="str">
            <v xml:space="preserve">A </v>
          </cell>
        </row>
        <row r="509">
          <cell r="A509" t="str">
            <v xml:space="preserve">E5501 </v>
          </cell>
          <cell r="B509" t="str">
            <v xml:space="preserve">E5501 SERVER BASE 2*PS </v>
          </cell>
          <cell r="C509">
            <v>76800</v>
          </cell>
          <cell r="D509" t="str">
            <v xml:space="preserve">A </v>
          </cell>
        </row>
        <row r="510">
          <cell r="A510" t="str">
            <v xml:space="preserve">E6000-SC2.X-GOLD </v>
          </cell>
          <cell r="B510" t="str">
            <v xml:space="preserve">Spectrum Gold Package (per Nod </v>
          </cell>
          <cell r="C510">
            <v>33300</v>
          </cell>
          <cell r="D510" t="str">
            <v xml:space="preserve">D </v>
          </cell>
        </row>
        <row r="511">
          <cell r="A511" t="str">
            <v xml:space="preserve">E6000-SC2.X-PLAT </v>
          </cell>
          <cell r="B511" t="str">
            <v xml:space="preserve">Platinum  Gold Package (per Nod </v>
          </cell>
          <cell r="C511">
            <v>33300</v>
          </cell>
          <cell r="D511" t="str">
            <v xml:space="preserve">D </v>
          </cell>
        </row>
        <row r="512">
          <cell r="A512" t="str">
            <v xml:space="preserve">E6500 </v>
          </cell>
          <cell r="B512" t="str">
            <v xml:space="preserve">E6500 SERVER BASE 2*PS </v>
          </cell>
          <cell r="C512">
            <v>225000</v>
          </cell>
          <cell r="D512" t="str">
            <v xml:space="preserve">A </v>
          </cell>
        </row>
        <row r="513">
          <cell r="A513" t="str">
            <v xml:space="preserve">E6501 </v>
          </cell>
          <cell r="B513" t="str">
            <v xml:space="preserve">E6501 SERVER BASE 2*PS </v>
          </cell>
          <cell r="C513">
            <v>192000</v>
          </cell>
          <cell r="D513" t="str">
            <v xml:space="preserve">A </v>
          </cell>
        </row>
        <row r="514">
          <cell r="A514" t="str">
            <v xml:space="preserve">E6503 </v>
          </cell>
          <cell r="B514" t="str">
            <v xml:space="preserve">E6503 SERVER BASE 1*PS </v>
          </cell>
          <cell r="C514">
            <v>157120</v>
          </cell>
          <cell r="D514" t="str">
            <v xml:space="preserve">A </v>
          </cell>
        </row>
        <row r="515">
          <cell r="A515" t="str">
            <v xml:space="preserve">EFSMS-200W9999 </v>
          </cell>
          <cell r="B515" t="str">
            <v xml:space="preserve">SUNSCREEN EFS CD, DOCS, LIC </v>
          </cell>
          <cell r="C515">
            <v>13993</v>
          </cell>
          <cell r="D515" t="str">
            <v xml:space="preserve">B </v>
          </cell>
        </row>
        <row r="516">
          <cell r="A516" t="str">
            <v xml:space="preserve">EHRIS-311-9999 </v>
          </cell>
          <cell r="B516" t="str">
            <v xml:space="preserve">SW HSM 3.1.1 REMOTE STG EXT RT </v>
          </cell>
          <cell r="C516">
            <v>21000</v>
          </cell>
          <cell r="D516" t="str">
            <v xml:space="preserve">B </v>
          </cell>
        </row>
        <row r="517">
          <cell r="A517" t="str">
            <v xml:space="preserve">EHRIS-311-99U9 </v>
          </cell>
          <cell r="B517" t="str">
            <v xml:space="preserve">SW HSM 3.1.1 RMT STG EXT RTU U </v>
          </cell>
          <cell r="C517">
            <v>10500</v>
          </cell>
          <cell r="D517" t="str">
            <v xml:space="preserve">B </v>
          </cell>
        </row>
        <row r="518">
          <cell r="A518" t="str">
            <v xml:space="preserve">EHRIS-311-E999 </v>
          </cell>
          <cell r="B518" t="str">
            <v xml:space="preserve">SW HSM 3.1.1 REMOTE TIER 3 RTU </v>
          </cell>
          <cell r="C518">
            <v>42000</v>
          </cell>
          <cell r="D518" t="str">
            <v xml:space="preserve">B </v>
          </cell>
        </row>
        <row r="519">
          <cell r="A519" t="str">
            <v xml:space="preserve">EHS9S-311-9999 </v>
          </cell>
          <cell r="B519" t="str">
            <v xml:space="preserve">SW EHSM 3.1.1 BASE PACK CD,DOC </v>
          </cell>
          <cell r="C519">
            <v>140</v>
          </cell>
          <cell r="D519" t="str">
            <v xml:space="preserve">D </v>
          </cell>
        </row>
        <row r="520">
          <cell r="A520" t="str">
            <v xml:space="preserve">EHSIS-311-9999 </v>
          </cell>
          <cell r="B520" t="str">
            <v xml:space="preserve">SW HSM 3.1.1 MGMT INTERFACE RT </v>
          </cell>
          <cell r="C520">
            <v>28000</v>
          </cell>
          <cell r="D520" t="str">
            <v xml:space="preserve">B </v>
          </cell>
        </row>
        <row r="521">
          <cell r="A521" t="str">
            <v xml:space="preserve">EHSIS-311-99U9 </v>
          </cell>
          <cell r="B521" t="str">
            <v xml:space="preserve">SW HSM 3.1.1 MGMT IF RTU UPGRA </v>
          </cell>
          <cell r="C521">
            <v>14000</v>
          </cell>
          <cell r="D521" t="str">
            <v xml:space="preserve">B </v>
          </cell>
        </row>
        <row r="522">
          <cell r="A522" t="str">
            <v xml:space="preserve">EHSIS-311-E999 </v>
          </cell>
          <cell r="B522" t="str">
            <v xml:space="preserve">SW HSM 3.1.1 SERVER TIER 3 RTU </v>
          </cell>
          <cell r="C522">
            <v>56000</v>
          </cell>
          <cell r="D522" t="str">
            <v xml:space="preserve">B </v>
          </cell>
        </row>
        <row r="523">
          <cell r="A523" t="str">
            <v xml:space="preserve">EM1IS-210-9999 </v>
          </cell>
          <cell r="B523" t="str">
            <v xml:space="preserve">EM 2.1 SINGLE MIS LIC MC-1 </v>
          </cell>
          <cell r="C523">
            <v>21700</v>
          </cell>
          <cell r="D523" t="str">
            <v xml:space="preserve">B </v>
          </cell>
        </row>
        <row r="524">
          <cell r="A524" t="str">
            <v xml:space="preserve">EM1IS-210-99U9 </v>
          </cell>
          <cell r="B524" t="str">
            <v xml:space="preserve">EM 2.1 MIS LIC. UPGRADE MC-1 </v>
          </cell>
          <cell r="C524">
            <v>10850</v>
          </cell>
          <cell r="D524" t="str">
            <v xml:space="preserve">B </v>
          </cell>
        </row>
        <row r="525">
          <cell r="A525" t="str">
            <v xml:space="preserve">EM2IS-210-9999 </v>
          </cell>
          <cell r="B525" t="str">
            <v xml:space="preserve">EM 2.1 SINGLE MIS LIC MC-2 </v>
          </cell>
          <cell r="C525">
            <v>35700</v>
          </cell>
          <cell r="D525" t="str">
            <v xml:space="preserve">B </v>
          </cell>
        </row>
        <row r="526">
          <cell r="A526" t="str">
            <v xml:space="preserve">EM2IS-210-99T9 </v>
          </cell>
          <cell r="B526" t="str">
            <v xml:space="preserve">EM 2.1 MIS LIC MC-1 TO MC-2 </v>
          </cell>
          <cell r="C526">
            <v>14000</v>
          </cell>
          <cell r="D526" t="str">
            <v xml:space="preserve">B </v>
          </cell>
        </row>
        <row r="527">
          <cell r="A527" t="str">
            <v xml:space="preserve">EM2IS-210-99U9 </v>
          </cell>
          <cell r="B527" t="str">
            <v xml:space="preserve">EM 2.1 MIS LIC. UPGRADE MC-2 </v>
          </cell>
          <cell r="C527">
            <v>17850</v>
          </cell>
          <cell r="D527" t="str">
            <v xml:space="preserve">B </v>
          </cell>
        </row>
        <row r="528">
          <cell r="A528" t="str">
            <v xml:space="preserve">EMAIS-210-9999 </v>
          </cell>
          <cell r="B528" t="str">
            <v xml:space="preserve">EM 2.1 APPLICATION CLIENT, LIC </v>
          </cell>
          <cell r="C528">
            <v>7000</v>
          </cell>
          <cell r="D528" t="str">
            <v xml:space="preserve">B </v>
          </cell>
        </row>
        <row r="529">
          <cell r="A529" t="str">
            <v xml:space="preserve">EMAIS-210-99U9 </v>
          </cell>
          <cell r="B529" t="str">
            <v xml:space="preserve">UG EM 2.1 APPLICATION CLNT LIC </v>
          </cell>
          <cell r="C529">
            <v>3500</v>
          </cell>
          <cell r="D529" t="str">
            <v xml:space="preserve">B </v>
          </cell>
        </row>
        <row r="530">
          <cell r="A530" t="str">
            <v xml:space="preserve">EMAIS-300IR999 </v>
          </cell>
          <cell r="B530" t="str">
            <v xml:space="preserve">EM 3.0 Fault Mgmt App Cl. Lic. </v>
          </cell>
          <cell r="C530">
            <v>7000</v>
          </cell>
          <cell r="D530" t="str">
            <v xml:space="preserve">B </v>
          </cell>
        </row>
        <row r="531">
          <cell r="A531" t="str">
            <v xml:space="preserve">EMAIS-300IR9U9 </v>
          </cell>
          <cell r="B531" t="str">
            <v xml:space="preserve">EM 3.0 Fault Mgmt App Lic Upgr </v>
          </cell>
          <cell r="C531">
            <v>2800</v>
          </cell>
          <cell r="D531" t="str">
            <v xml:space="preserve">B </v>
          </cell>
        </row>
        <row r="532">
          <cell r="A532" t="str">
            <v xml:space="preserve">EMCMS-300I9999 </v>
          </cell>
          <cell r="B532" t="str">
            <v xml:space="preserve">EM 3.0 Media </v>
          </cell>
          <cell r="C532">
            <v>140</v>
          </cell>
          <cell r="D532" t="str">
            <v xml:space="preserve">B </v>
          </cell>
        </row>
        <row r="533">
          <cell r="A533" t="str">
            <v xml:space="preserve">EMEDS-210-9999 </v>
          </cell>
          <cell r="B533" t="str">
            <v xml:space="preserve">EM 2.1 ENDUSER HARDCOPY DOCS </v>
          </cell>
          <cell r="C533">
            <v>210</v>
          </cell>
          <cell r="D533" t="str">
            <v xml:space="preserve">B </v>
          </cell>
        </row>
        <row r="534">
          <cell r="A534" t="str">
            <v xml:space="preserve">EMEDS-300IR999 </v>
          </cell>
          <cell r="B534" t="str">
            <v xml:space="preserve">EM 3.0 End User Documentation </v>
          </cell>
          <cell r="C534">
            <v>210</v>
          </cell>
          <cell r="D534" t="str">
            <v xml:space="preserve">B </v>
          </cell>
        </row>
        <row r="535">
          <cell r="A535" t="str">
            <v xml:space="preserve">EMEMS-210-9999 </v>
          </cell>
          <cell r="B535" t="str">
            <v xml:space="preserve">EM 2.1 MEDIA AND RELNOTES </v>
          </cell>
          <cell r="C535">
            <v>140</v>
          </cell>
          <cell r="D535" t="str">
            <v xml:space="preserve">B </v>
          </cell>
        </row>
        <row r="536">
          <cell r="A536" t="str">
            <v xml:space="preserve">EMJDS-300I9999 </v>
          </cell>
          <cell r="B536" t="str">
            <v xml:space="preserve">EM 3.0 Java Toolkit Doc. </v>
          </cell>
          <cell r="C536">
            <v>490</v>
          </cell>
          <cell r="D536" t="str">
            <v xml:space="preserve">B </v>
          </cell>
        </row>
        <row r="537">
          <cell r="A537" t="str">
            <v xml:space="preserve">EMJIS-300IR999 </v>
          </cell>
          <cell r="B537" t="str">
            <v xml:space="preserve">EM 3.0 Java DMK Interface Lic. </v>
          </cell>
          <cell r="C537">
            <v>12600</v>
          </cell>
          <cell r="D537" t="str">
            <v xml:space="preserve">B </v>
          </cell>
        </row>
        <row r="538">
          <cell r="A538" t="str">
            <v xml:space="preserve">EMJIS-300IT999 </v>
          </cell>
          <cell r="B538" t="str">
            <v xml:space="preserve">EM 3.0 Java Toolkit License </v>
          </cell>
          <cell r="C538">
            <v>7000</v>
          </cell>
          <cell r="D538" t="str">
            <v xml:space="preserve">B </v>
          </cell>
        </row>
        <row r="539">
          <cell r="A539" t="str">
            <v xml:space="preserve">EMKDS-210-9999 </v>
          </cell>
          <cell r="B539" t="str">
            <v xml:space="preserve">EM 2.1 TOOLKIT DOC SET </v>
          </cell>
          <cell r="C539">
            <v>490</v>
          </cell>
          <cell r="D539" t="str">
            <v xml:space="preserve">B </v>
          </cell>
        </row>
        <row r="540">
          <cell r="A540" t="str">
            <v xml:space="preserve">EMKDS-300I9999 </v>
          </cell>
          <cell r="B540" t="str">
            <v xml:space="preserve">EM 3.0 Toolkit Documentation </v>
          </cell>
          <cell r="C540">
            <v>490</v>
          </cell>
          <cell r="D540" t="str">
            <v xml:space="preserve">B </v>
          </cell>
        </row>
        <row r="541">
          <cell r="A541" t="str">
            <v xml:space="preserve">EMKIS-210-T999 </v>
          </cell>
          <cell r="B541" t="str">
            <v xml:space="preserve">EM 2.1 TOOLKIT LICENSE </v>
          </cell>
          <cell r="C541">
            <v>70000</v>
          </cell>
          <cell r="D541" t="str">
            <v xml:space="preserve">B </v>
          </cell>
        </row>
        <row r="542">
          <cell r="A542" t="str">
            <v xml:space="preserve">EMKIS-210-T9U9 </v>
          </cell>
          <cell r="B542" t="str">
            <v xml:space="preserve">EM 2.1 TOOLKIT LIC. UPGRADE </v>
          </cell>
          <cell r="C542">
            <v>35000</v>
          </cell>
          <cell r="D542" t="str">
            <v xml:space="preserve">B </v>
          </cell>
        </row>
        <row r="543">
          <cell r="A543" t="str">
            <v xml:space="preserve">EMKIS-300IT999 </v>
          </cell>
          <cell r="B543" t="str">
            <v xml:space="preserve">EM 3.0 Toolkit License </v>
          </cell>
          <cell r="C543">
            <v>70000</v>
          </cell>
          <cell r="D543" t="str">
            <v xml:space="preserve">B </v>
          </cell>
        </row>
        <row r="544">
          <cell r="A544" t="str">
            <v xml:space="preserve">EMKIS-300IT9U9 </v>
          </cell>
          <cell r="B544" t="str">
            <v xml:space="preserve">EM 3.0 Toolkit License Upgrade </v>
          </cell>
          <cell r="C544">
            <v>31500</v>
          </cell>
          <cell r="D544" t="str">
            <v xml:space="preserve">B </v>
          </cell>
        </row>
        <row r="545">
          <cell r="A545" t="str">
            <v xml:space="preserve">EMMIS-300ID999 </v>
          </cell>
          <cell r="B545" t="str">
            <v xml:space="preserve">EM 3.0 MIS Bronze License </v>
          </cell>
          <cell r="C545">
            <v>21700</v>
          </cell>
          <cell r="D545" t="str">
            <v xml:space="preserve">B </v>
          </cell>
        </row>
        <row r="546">
          <cell r="A546" t="str">
            <v xml:space="preserve">EMMIS-300ID9U9 </v>
          </cell>
          <cell r="B546" t="str">
            <v xml:space="preserve">EM 3.0 MIS Bronze Lic. Upgrade </v>
          </cell>
          <cell r="C546">
            <v>9765</v>
          </cell>
          <cell r="D546" t="str">
            <v xml:space="preserve">B </v>
          </cell>
        </row>
        <row r="547">
          <cell r="A547" t="str">
            <v xml:space="preserve">EMMIS-300IE999 </v>
          </cell>
          <cell r="B547" t="str">
            <v xml:space="preserve">EM 3.0 MIS Gold License </v>
          </cell>
          <cell r="C547">
            <v>35700</v>
          </cell>
          <cell r="D547" t="str">
            <v xml:space="preserve">B </v>
          </cell>
        </row>
        <row r="548">
          <cell r="A548" t="str">
            <v xml:space="preserve">EMMIS-300IE9T9 </v>
          </cell>
          <cell r="B548" t="str">
            <v xml:space="preserve">EM 3.0 Silver-Gold Trade Up </v>
          </cell>
          <cell r="C548">
            <v>7000</v>
          </cell>
          <cell r="D548" t="str">
            <v xml:space="preserve">B </v>
          </cell>
        </row>
        <row r="549">
          <cell r="A549" t="str">
            <v xml:space="preserve">EMMIS-300IE9U9 </v>
          </cell>
          <cell r="B549" t="str">
            <v xml:space="preserve">EM 3.0 MIS Gold Lic. Upgrade </v>
          </cell>
          <cell r="C549">
            <v>16065</v>
          </cell>
          <cell r="D549" t="str">
            <v xml:space="preserve">B </v>
          </cell>
        </row>
        <row r="550">
          <cell r="A550" t="str">
            <v xml:space="preserve">EMMIS-300IW999 </v>
          </cell>
          <cell r="B550" t="str">
            <v xml:space="preserve">EM 3.0 MIS Silver License </v>
          </cell>
          <cell r="C550">
            <v>28700</v>
          </cell>
          <cell r="D550" t="str">
            <v xml:space="preserve">B </v>
          </cell>
        </row>
        <row r="551">
          <cell r="A551" t="str">
            <v xml:space="preserve">EMMIS-300IW9T9 </v>
          </cell>
          <cell r="B551" t="str">
            <v xml:space="preserve">EM 3.0 Bronze-Silver Trade Up </v>
          </cell>
          <cell r="C551">
            <v>7000</v>
          </cell>
          <cell r="D551" t="str">
            <v xml:space="preserve">B </v>
          </cell>
        </row>
        <row r="552">
          <cell r="A552" t="str">
            <v xml:space="preserve">EMMIS-300IW9U9 </v>
          </cell>
          <cell r="B552" t="str">
            <v xml:space="preserve">EM 3.0 MIS Silver Lic. Upgrade </v>
          </cell>
          <cell r="C552">
            <v>12915</v>
          </cell>
          <cell r="D552" t="str">
            <v xml:space="preserve">B </v>
          </cell>
        </row>
        <row r="553">
          <cell r="A553" t="str">
            <v xml:space="preserve">EMQIS-300IR999 </v>
          </cell>
          <cell r="B553" t="str">
            <v xml:space="preserve">EM 3.0 TMN Q3 Interface Lic. </v>
          </cell>
          <cell r="C553">
            <v>9800</v>
          </cell>
          <cell r="D553" t="str">
            <v xml:space="preserve">B </v>
          </cell>
        </row>
        <row r="554">
          <cell r="A554" t="str">
            <v xml:space="preserve">EMQIS-300IR9U9 </v>
          </cell>
          <cell r="B554" t="str">
            <v xml:space="preserve">EM 3.0 TMN Q3 Interface Upgrad </v>
          </cell>
          <cell r="C554">
            <v>4200</v>
          </cell>
          <cell r="D554" t="str">
            <v xml:space="preserve">B </v>
          </cell>
        </row>
        <row r="555">
          <cell r="A555" t="str">
            <v xml:space="preserve">EMTIS-210-9999 </v>
          </cell>
          <cell r="B555" t="str">
            <v xml:space="preserve">EM 2.1 TMNQ3 INTERFACE LIC </v>
          </cell>
          <cell r="C555">
            <v>9800</v>
          </cell>
          <cell r="D555" t="str">
            <v xml:space="preserve">B </v>
          </cell>
        </row>
        <row r="556">
          <cell r="A556" t="str">
            <v xml:space="preserve">EMTIS-210-99U9 </v>
          </cell>
          <cell r="B556" t="str">
            <v xml:space="preserve">EM 2.1 TMNQ3 INTERFACE UPGR. </v>
          </cell>
          <cell r="C556">
            <v>4900</v>
          </cell>
          <cell r="D556" t="str">
            <v xml:space="preserve">B </v>
          </cell>
        </row>
        <row r="557">
          <cell r="A557" t="str">
            <v xml:space="preserve">EN1VS-210-9999 </v>
          </cell>
          <cell r="B557" t="str">
            <v xml:space="preserve">EM 2.1 NETWORK MGMT PKG MC-1 </v>
          </cell>
          <cell r="C557">
            <v>121800</v>
          </cell>
          <cell r="D557" t="str">
            <v xml:space="preserve">B </v>
          </cell>
        </row>
        <row r="558">
          <cell r="A558" t="str">
            <v xml:space="preserve">EN2VS-210-9999 </v>
          </cell>
          <cell r="B558" t="str">
            <v xml:space="preserve">EM 2.1 NETWORK MGMT PKG MC-2 </v>
          </cell>
          <cell r="C558">
            <v>182000</v>
          </cell>
          <cell r="D558" t="str">
            <v xml:space="preserve">B </v>
          </cell>
        </row>
        <row r="559">
          <cell r="A559" t="str">
            <v xml:space="preserve">EN2VS-210-99T9 </v>
          </cell>
          <cell r="B559" t="str">
            <v xml:space="preserve">EM 2.1 NW MGT PKG MC-1 TO MC-2 </v>
          </cell>
          <cell r="C559">
            <v>60200</v>
          </cell>
          <cell r="D559" t="str">
            <v xml:space="preserve">B </v>
          </cell>
        </row>
        <row r="560">
          <cell r="A560" t="str">
            <v xml:space="preserve">ENB99-311-9999 </v>
          </cell>
          <cell r="B560" t="str">
            <v xml:space="preserve">SW NBU 3.1.1 DB EXT CD,DOC </v>
          </cell>
          <cell r="C560">
            <v>140</v>
          </cell>
          <cell r="D560" t="str">
            <v xml:space="preserve">D </v>
          </cell>
        </row>
        <row r="561">
          <cell r="A561" t="str">
            <v xml:space="preserve">ENB99-311-R999 </v>
          </cell>
          <cell r="B561" t="str">
            <v xml:space="preserve">SW NBU 3.1.1 PC CLIENTS CD,DOC </v>
          </cell>
          <cell r="C561">
            <v>140</v>
          </cell>
          <cell r="D561" t="str">
            <v xml:space="preserve">D </v>
          </cell>
        </row>
        <row r="562">
          <cell r="A562" t="str">
            <v xml:space="preserve">ENB9S-311-9999 </v>
          </cell>
          <cell r="B562" t="str">
            <v xml:space="preserve">SW ENBU 3.1.1 BASE PACK CD,DOC </v>
          </cell>
          <cell r="C562">
            <v>140</v>
          </cell>
          <cell r="D562" t="str">
            <v xml:space="preserve">D </v>
          </cell>
        </row>
        <row r="563">
          <cell r="A563" t="str">
            <v xml:space="preserve">ENB9S-311-S999 </v>
          </cell>
          <cell r="B563" t="str">
            <v xml:space="preserve">SW NBU 3.1.1 (E10000 ONLY) </v>
          </cell>
          <cell r="C563">
            <v>0</v>
          </cell>
          <cell r="D563" t="str">
            <v xml:space="preserve">D </v>
          </cell>
        </row>
        <row r="564">
          <cell r="A564" t="str">
            <v xml:space="preserve">ENBC9-311-9999 </v>
          </cell>
          <cell r="B564" t="str">
            <v xml:space="preserve">SW NBU 3.1.1 100-CLIENT RTU </v>
          </cell>
          <cell r="C564">
            <v>45500</v>
          </cell>
          <cell r="D564" t="str">
            <v xml:space="preserve">B </v>
          </cell>
        </row>
        <row r="565">
          <cell r="A565" t="str">
            <v xml:space="preserve">ENBC9-311-99U9 </v>
          </cell>
          <cell r="B565" t="str">
            <v xml:space="preserve">SW NBU 3.1.1 100-CLIENT RTU UP </v>
          </cell>
          <cell r="C565">
            <v>22750</v>
          </cell>
          <cell r="D565" t="str">
            <v xml:space="preserve">B </v>
          </cell>
        </row>
        <row r="566">
          <cell r="A566" t="str">
            <v xml:space="preserve">ENBI9-311-D999 </v>
          </cell>
          <cell r="B566" t="str">
            <v xml:space="preserve">SW NBU 3.1.1 WS CLIENT RTU </v>
          </cell>
          <cell r="C566">
            <v>280</v>
          </cell>
          <cell r="D566" t="str">
            <v xml:space="preserve">B </v>
          </cell>
        </row>
        <row r="567">
          <cell r="A567" t="str">
            <v xml:space="preserve">ENBI9-311-D9U9 </v>
          </cell>
          <cell r="B567" t="str">
            <v xml:space="preserve">SW NBU 3.1.1 WS CLIENT RTU UPG </v>
          </cell>
          <cell r="C567">
            <v>140</v>
          </cell>
          <cell r="D567" t="str">
            <v xml:space="preserve">B </v>
          </cell>
        </row>
        <row r="568">
          <cell r="A568" t="str">
            <v xml:space="preserve">ENBI9-311-E999 </v>
          </cell>
          <cell r="B568" t="str">
            <v xml:space="preserve">SW NBU 3.1.1 MULTI-USER CLIENT </v>
          </cell>
          <cell r="C568">
            <v>980</v>
          </cell>
          <cell r="D568" t="str">
            <v xml:space="preserve">B </v>
          </cell>
        </row>
        <row r="569">
          <cell r="A569" t="str">
            <v xml:space="preserve">ENBI9-311-E9U9 </v>
          </cell>
          <cell r="B569" t="str">
            <v xml:space="preserve">SW NBU 3.1.1 MULTI-USER CLNT U </v>
          </cell>
          <cell r="C569">
            <v>490</v>
          </cell>
          <cell r="D569" t="str">
            <v xml:space="preserve">B </v>
          </cell>
        </row>
        <row r="570">
          <cell r="A570" t="str">
            <v xml:space="preserve">ENBIS-311-9999 </v>
          </cell>
          <cell r="B570" t="str">
            <v xml:space="preserve">SW NBU 3.1.1 MGMT INTERFACE RT </v>
          </cell>
          <cell r="C570">
            <v>11900</v>
          </cell>
          <cell r="D570" t="str">
            <v xml:space="preserve">B </v>
          </cell>
        </row>
        <row r="571">
          <cell r="A571" t="str">
            <v xml:space="preserve">ENBIS-311-99U9 </v>
          </cell>
          <cell r="B571" t="str">
            <v xml:space="preserve">SW NBU 3.1.1 MGMT IF RTU UPGR </v>
          </cell>
          <cell r="C571">
            <v>5950</v>
          </cell>
          <cell r="D571" t="str">
            <v xml:space="preserve">B </v>
          </cell>
        </row>
        <row r="572">
          <cell r="A572" t="str">
            <v xml:space="preserve">ENBX9-311-R999 </v>
          </cell>
          <cell r="B572" t="str">
            <v xml:space="preserve">SW NBU 3.1.1 PC 10-CLIENT RTU </v>
          </cell>
          <cell r="C572">
            <v>700</v>
          </cell>
          <cell r="D572" t="str">
            <v xml:space="preserve">B </v>
          </cell>
        </row>
        <row r="573">
          <cell r="A573" t="str">
            <v xml:space="preserve">ENBX9-311-R9U9 </v>
          </cell>
          <cell r="B573" t="str">
            <v xml:space="preserve">SW NBU 3.1.1 PC 10-CLIENT RTU </v>
          </cell>
          <cell r="C573">
            <v>350</v>
          </cell>
          <cell r="D573" t="str">
            <v xml:space="preserve">B </v>
          </cell>
        </row>
        <row r="574">
          <cell r="A574" t="str">
            <v xml:space="preserve">ENDIS-311-9999 </v>
          </cell>
          <cell r="B574" t="str">
            <v xml:space="preserve">SW NBU 3.1.1 DATABASE EXT RTU </v>
          </cell>
          <cell r="C574">
            <v>7000</v>
          </cell>
          <cell r="D574" t="str">
            <v xml:space="preserve">B </v>
          </cell>
        </row>
        <row r="575">
          <cell r="A575" t="str">
            <v xml:space="preserve">ENDIS-311-99U9 </v>
          </cell>
          <cell r="B575" t="str">
            <v xml:space="preserve">SW NBU 3.1.1 DB EXT RTU UPGRAD </v>
          </cell>
          <cell r="C575">
            <v>3500</v>
          </cell>
          <cell r="D575" t="str">
            <v xml:space="preserve">B </v>
          </cell>
        </row>
        <row r="576">
          <cell r="A576" t="str">
            <v xml:space="preserve">ENDIS-311-E999 </v>
          </cell>
          <cell r="B576" t="str">
            <v xml:space="preserve">SW NBU 3.1.1 DB TIER 3 RTU </v>
          </cell>
          <cell r="C576">
            <v>14000</v>
          </cell>
          <cell r="D576" t="str">
            <v xml:space="preserve">B </v>
          </cell>
        </row>
        <row r="577">
          <cell r="A577" t="str">
            <v xml:space="preserve">ENEI9-311-9999 </v>
          </cell>
          <cell r="B577" t="str">
            <v xml:space="preserve">SW NBU 3.1.1 client engr </v>
          </cell>
          <cell r="C577">
            <v>2800</v>
          </cell>
          <cell r="D577" t="str">
            <v xml:space="preserve">B </v>
          </cell>
        </row>
        <row r="578">
          <cell r="A578" t="str">
            <v xml:space="preserve">ENEI9-311-D999 </v>
          </cell>
          <cell r="B578" t="str">
            <v xml:space="preserve">SW NBU 3.1.1 WS ENCRY RTU </v>
          </cell>
          <cell r="C578">
            <v>280</v>
          </cell>
          <cell r="D578" t="str">
            <v xml:space="preserve">B </v>
          </cell>
        </row>
        <row r="579">
          <cell r="A579" t="str">
            <v xml:space="preserve">ENEI9-311-E999 </v>
          </cell>
          <cell r="B579" t="str">
            <v xml:space="preserve">SW NBU 3.1.1 M-U CLIENT ENCR R </v>
          </cell>
          <cell r="C579">
            <v>980</v>
          </cell>
          <cell r="D579" t="str">
            <v xml:space="preserve">B </v>
          </cell>
        </row>
        <row r="580">
          <cell r="A580" t="str">
            <v xml:space="preserve">ENEI9-311-R999 </v>
          </cell>
          <cell r="B580" t="str">
            <v xml:space="preserve">SW NBU 3.1.1 PC ENCRY RTU </v>
          </cell>
          <cell r="C580">
            <v>70</v>
          </cell>
          <cell r="D580" t="str">
            <v xml:space="preserve">B </v>
          </cell>
        </row>
        <row r="581">
          <cell r="A581" t="str">
            <v xml:space="preserve">ENFIS-311-9999 </v>
          </cell>
          <cell r="B581" t="str">
            <v xml:space="preserve">SW NBU 3.1.1 FLASHBACKUP RTU </v>
          </cell>
          <cell r="C581">
            <v>7000</v>
          </cell>
          <cell r="D581" t="str">
            <v xml:space="preserve">B </v>
          </cell>
        </row>
        <row r="582">
          <cell r="A582" t="str">
            <v xml:space="preserve">ENM9N-311-9999 </v>
          </cell>
          <cell r="B582" t="str">
            <v xml:space="preserve">SW NBU 3.1.1 SQL-EXCH EXT RTU </v>
          </cell>
          <cell r="C582">
            <v>1400</v>
          </cell>
          <cell r="D582" t="str">
            <v xml:space="preserve">B </v>
          </cell>
        </row>
        <row r="583">
          <cell r="A583" t="str">
            <v xml:space="preserve">ENNIS-311-9999 </v>
          </cell>
          <cell r="B583" t="str">
            <v xml:space="preserve">SW NBU 3.1.1 NDMP RTU, DOC </v>
          </cell>
          <cell r="C583">
            <v>11900</v>
          </cell>
          <cell r="D583" t="str">
            <v xml:space="preserve">B </v>
          </cell>
        </row>
        <row r="584">
          <cell r="A584" t="str">
            <v xml:space="preserve">ENRI9-311-D999 </v>
          </cell>
          <cell r="B584" t="str">
            <v xml:space="preserve">SW NBU 3.1.1 ROBOTICS TIER1 RT </v>
          </cell>
          <cell r="C584">
            <v>5600</v>
          </cell>
          <cell r="D584" t="str">
            <v xml:space="preserve">B </v>
          </cell>
        </row>
        <row r="585">
          <cell r="A585" t="str">
            <v xml:space="preserve">ENRI9-311-D9U9 </v>
          </cell>
          <cell r="B585" t="str">
            <v xml:space="preserve">SW NBU 3.1.1 ROBTC TIER1 RTU U </v>
          </cell>
          <cell r="C585">
            <v>2800</v>
          </cell>
          <cell r="D585" t="str">
            <v xml:space="preserve">B </v>
          </cell>
        </row>
        <row r="586">
          <cell r="A586" t="str">
            <v xml:space="preserve">ENRI9-311-E999 </v>
          </cell>
          <cell r="B586" t="str">
            <v xml:space="preserve">SW NBU 3.1.1 ROBOTICS TIER3 RT </v>
          </cell>
          <cell r="C586">
            <v>23800</v>
          </cell>
          <cell r="D586" t="str">
            <v xml:space="preserve">B </v>
          </cell>
        </row>
        <row r="587">
          <cell r="A587" t="str">
            <v xml:space="preserve">ENRI9-311-E9U9 </v>
          </cell>
          <cell r="B587" t="str">
            <v xml:space="preserve">SW NBU 3.1.1 ROBTC TIER3 RTU U </v>
          </cell>
          <cell r="C587">
            <v>11900</v>
          </cell>
          <cell r="D587" t="str">
            <v xml:space="preserve">B </v>
          </cell>
        </row>
        <row r="588">
          <cell r="A588" t="str">
            <v xml:space="preserve">ENRI9-311-T999 </v>
          </cell>
          <cell r="B588" t="str">
            <v xml:space="preserve">SW NBU 3.1.1 ROBOTICS TIER4 RT </v>
          </cell>
          <cell r="C588">
            <v>35000</v>
          </cell>
          <cell r="D588" t="str">
            <v xml:space="preserve">B </v>
          </cell>
        </row>
        <row r="589">
          <cell r="A589" t="str">
            <v xml:space="preserve">ENRI9-311-T9U9 </v>
          </cell>
          <cell r="B589" t="str">
            <v xml:space="preserve">SW NBU 3.1.1 ROBTC TIER4 RTU U </v>
          </cell>
          <cell r="C589">
            <v>17500</v>
          </cell>
          <cell r="D589" t="str">
            <v xml:space="preserve">B </v>
          </cell>
        </row>
        <row r="590">
          <cell r="A590" t="str">
            <v xml:space="preserve">ENRI9-311-W999 </v>
          </cell>
          <cell r="B590" t="str">
            <v xml:space="preserve">SW NBU 3.1.1 ROBOTICS TIER2 RT </v>
          </cell>
          <cell r="C590">
            <v>13300</v>
          </cell>
          <cell r="D590" t="str">
            <v xml:space="preserve">B </v>
          </cell>
        </row>
        <row r="591">
          <cell r="A591" t="str">
            <v xml:space="preserve">ENRI9-311-W9U9 </v>
          </cell>
          <cell r="B591" t="str">
            <v xml:space="preserve">SW NBU 3.1.1 ROBTC TIER2 RTU U </v>
          </cell>
          <cell r="C591">
            <v>6650</v>
          </cell>
          <cell r="D591" t="str">
            <v xml:space="preserve">B </v>
          </cell>
        </row>
        <row r="592">
          <cell r="A592" t="str">
            <v xml:space="preserve">ENSIS-311-9999 </v>
          </cell>
          <cell r="B592" t="str">
            <v xml:space="preserve">SW NBU 3.1.1 SAP EXT RTU </v>
          </cell>
          <cell r="C592">
            <v>14000</v>
          </cell>
          <cell r="D592" t="str">
            <v xml:space="preserve">B </v>
          </cell>
        </row>
        <row r="593">
          <cell r="A593" t="str">
            <v xml:space="preserve">ENSIS-311-99U9 </v>
          </cell>
          <cell r="B593" t="str">
            <v xml:space="preserve">SW NBU 3.1.1 SAP EXT RTU UPGRA </v>
          </cell>
          <cell r="C593">
            <v>7000</v>
          </cell>
          <cell r="D593" t="str">
            <v xml:space="preserve">B </v>
          </cell>
        </row>
        <row r="594">
          <cell r="A594" t="str">
            <v xml:space="preserve">ENSIS-311-E999 </v>
          </cell>
          <cell r="B594" t="str">
            <v xml:space="preserve">SW NBU 3.1.1 SAP TIER 3 RTU </v>
          </cell>
          <cell r="C594">
            <v>28000</v>
          </cell>
          <cell r="D594" t="str">
            <v xml:space="preserve">B </v>
          </cell>
        </row>
        <row r="595">
          <cell r="A595" t="str">
            <v xml:space="preserve">ENTIS-311-9999 </v>
          </cell>
          <cell r="B595" t="str">
            <v xml:space="preserve">SW NBU 3.1.1 TIVOLI INTEGR RTU </v>
          </cell>
          <cell r="C595">
            <v>13993</v>
          </cell>
          <cell r="D595" t="str">
            <v xml:space="preserve">B </v>
          </cell>
        </row>
        <row r="596">
          <cell r="A596" t="str">
            <v xml:space="preserve">ET1VS-210-9999 </v>
          </cell>
          <cell r="B596" t="str">
            <v xml:space="preserve">EM 2.1 TELCO MGMT PKG MC-1 </v>
          </cell>
          <cell r="C596">
            <v>163800</v>
          </cell>
          <cell r="D596" t="str">
            <v xml:space="preserve">B </v>
          </cell>
        </row>
        <row r="597">
          <cell r="A597" t="str">
            <v xml:space="preserve">ET2VS-210-9999 </v>
          </cell>
          <cell r="B597" t="str">
            <v xml:space="preserve">EM 2.1 TELCO MGMT PKG MC-2 </v>
          </cell>
          <cell r="C597">
            <v>224000</v>
          </cell>
          <cell r="D597" t="str">
            <v xml:space="preserve">B </v>
          </cell>
        </row>
        <row r="598">
          <cell r="A598" t="str">
            <v xml:space="preserve">ET2VS-210-99T9 </v>
          </cell>
          <cell r="B598" t="str">
            <v xml:space="preserve">EM 2.1 TELCO MPKG MC-1 TO MC-2 </v>
          </cell>
          <cell r="C598">
            <v>60200</v>
          </cell>
          <cell r="D598" t="str">
            <v xml:space="preserve">B </v>
          </cell>
        </row>
        <row r="599">
          <cell r="A599" t="str">
            <v xml:space="preserve">FCED9-600-T999 </v>
          </cell>
          <cell r="B599" t="str">
            <v>C++ Enterprise 6 Doc Set</v>
          </cell>
          <cell r="C599">
            <v>560</v>
          </cell>
          <cell r="D599" t="str">
            <v xml:space="preserve">B </v>
          </cell>
        </row>
        <row r="600">
          <cell r="A600" t="str">
            <v xml:space="preserve">FCEIS-600-T999 </v>
          </cell>
          <cell r="B600" t="str">
            <v>C++ Enterprise Ed 6 1 user Slim Kit</v>
          </cell>
          <cell r="C600">
            <v>4893</v>
          </cell>
          <cell r="D600" t="str">
            <v xml:space="preserve">B </v>
          </cell>
        </row>
        <row r="601">
          <cell r="A601" t="str">
            <v xml:space="preserve">FCEIS-600-T9U9 </v>
          </cell>
          <cell r="B601" t="str">
            <v>C++ Enterprise Ed 6 1 user UP Kit</v>
          </cell>
          <cell r="C601">
            <v>1470</v>
          </cell>
          <cell r="D601" t="str">
            <v xml:space="preserve">B </v>
          </cell>
        </row>
        <row r="602">
          <cell r="A602" t="str">
            <v xml:space="preserve">FIG-ECR-3.0G1-PU </v>
          </cell>
          <cell r="B602" t="str">
            <v xml:space="preserve">UG FW-1 3.0 IGER/RC </v>
          </cell>
          <cell r="C602">
            <v>21000</v>
          </cell>
          <cell r="D602" t="str">
            <v xml:space="preserve">B </v>
          </cell>
        </row>
        <row r="603">
          <cell r="A603" t="str">
            <v xml:space="preserve">FIR-100-250-3.0-PU </v>
          </cell>
          <cell r="B603" t="str">
            <v xml:space="preserve">UG FW-1 3.0 100-250, CD DOC LI </v>
          </cell>
          <cell r="C603">
            <v>5040</v>
          </cell>
          <cell r="D603" t="str">
            <v xml:space="preserve">B </v>
          </cell>
        </row>
        <row r="604">
          <cell r="A604" t="str">
            <v xml:space="preserve">FIR-25-50-3.0-PU </v>
          </cell>
          <cell r="B604" t="str">
            <v xml:space="preserve">UG FW-1 3.0 25-50, CD DOC LI </v>
          </cell>
          <cell r="C604">
            <v>3640</v>
          </cell>
          <cell r="D604" t="str">
            <v xml:space="preserve">B </v>
          </cell>
        </row>
        <row r="605">
          <cell r="A605" t="str">
            <v xml:space="preserve">FIR-250-ISC-3.0-PU </v>
          </cell>
          <cell r="B605" t="str">
            <v xml:space="preserve">UG FW-1 3.0 50-ISC, CD DOC LI </v>
          </cell>
          <cell r="C605">
            <v>15400</v>
          </cell>
          <cell r="D605" t="str">
            <v xml:space="preserve">B </v>
          </cell>
        </row>
        <row r="606">
          <cell r="A606" t="str">
            <v xml:space="preserve">FIR-50-100-3.0-PU </v>
          </cell>
          <cell r="B606" t="str">
            <v xml:space="preserve">UG FW-1 3.0 50-100, CD DOC LI </v>
          </cell>
          <cell r="C606">
            <v>5600</v>
          </cell>
          <cell r="D606" t="str">
            <v xml:space="preserve">B </v>
          </cell>
        </row>
        <row r="607">
          <cell r="A607" t="str">
            <v xml:space="preserve">FIR-FRST-50-3.0-PU </v>
          </cell>
          <cell r="B607" t="str">
            <v xml:space="preserve">UG FW-FRST TO FW-1 50,CD DOCLI </v>
          </cell>
          <cell r="C607">
            <v>5593</v>
          </cell>
          <cell r="D607" t="str">
            <v xml:space="preserve">B </v>
          </cell>
        </row>
        <row r="608">
          <cell r="A608" t="str">
            <v xml:space="preserve">FR-2.0.1-D </v>
          </cell>
          <cell r="B608" t="str">
            <v xml:space="preserve">FRAME RELAY 2.0.1, DOCS </v>
          </cell>
          <cell r="C608">
            <v>195</v>
          </cell>
          <cell r="D608" t="str">
            <v xml:space="preserve">D </v>
          </cell>
        </row>
        <row r="609">
          <cell r="A609" t="str">
            <v xml:space="preserve">FR-2.0.1-DT-S </v>
          </cell>
          <cell r="B609" t="str">
            <v xml:space="preserve">FRAME RELAY 2.0.1, CD LIC </v>
          </cell>
          <cell r="C609">
            <v>2093</v>
          </cell>
          <cell r="D609" t="str">
            <v xml:space="preserve">B </v>
          </cell>
        </row>
        <row r="610">
          <cell r="A610" t="str">
            <v xml:space="preserve">FR-2.0.1-ES-S </v>
          </cell>
          <cell r="B610" t="str">
            <v xml:space="preserve">FRAME RELAY 2.0.1, CD LIC </v>
          </cell>
          <cell r="C610">
            <v>3493</v>
          </cell>
          <cell r="D610" t="str">
            <v xml:space="preserve">B </v>
          </cell>
        </row>
        <row r="611">
          <cell r="A611" t="str">
            <v xml:space="preserve">FTAM-8.0.3-CD </v>
          </cell>
          <cell r="B611" t="str">
            <v xml:space="preserve">SUNLINK FTAM 8.0.3, CD </v>
          </cell>
          <cell r="C611">
            <v>130</v>
          </cell>
          <cell r="D611" t="str">
            <v xml:space="preserve">D </v>
          </cell>
        </row>
        <row r="612">
          <cell r="A612" t="str">
            <v xml:space="preserve">FTAM-8.0.3-D </v>
          </cell>
          <cell r="B612" t="str">
            <v xml:space="preserve">SUNLINK FTAM 8.0.3, DOC </v>
          </cell>
          <cell r="C612">
            <v>195</v>
          </cell>
          <cell r="D612" t="str">
            <v xml:space="preserve">D </v>
          </cell>
        </row>
        <row r="613">
          <cell r="A613" t="str">
            <v xml:space="preserve">FTAM-8.0.3-S </v>
          </cell>
          <cell r="B613" t="str">
            <v xml:space="preserve">SUNLINK FTAM 8.0.3, CD LIC </v>
          </cell>
          <cell r="C613">
            <v>2405</v>
          </cell>
          <cell r="D613" t="str">
            <v xml:space="preserve">B </v>
          </cell>
        </row>
        <row r="614">
          <cell r="A614" t="str">
            <v xml:space="preserve">FTAM-8.0.3-SU </v>
          </cell>
          <cell r="B614" t="str">
            <v xml:space="preserve">UG SUNLINK FTAM 8.0.3, CD LIC </v>
          </cell>
          <cell r="C614">
            <v>1037</v>
          </cell>
          <cell r="D614" t="str">
            <v xml:space="preserve">B </v>
          </cell>
        </row>
        <row r="615">
          <cell r="A615" t="str">
            <v xml:space="preserve">GDKM9-100-T999 </v>
          </cell>
          <cell r="B615" t="str">
            <v xml:space="preserve">Global App Developer Kit 1.0 </v>
          </cell>
          <cell r="C615">
            <v>413</v>
          </cell>
          <cell r="D615" t="str">
            <v xml:space="preserve">B </v>
          </cell>
        </row>
        <row r="616">
          <cell r="A616" t="str">
            <v xml:space="preserve">GDMD9-100-9999 </v>
          </cell>
          <cell r="B616" t="str">
            <v xml:space="preserve">GDMO BUILDER 1.0, DOC </v>
          </cell>
          <cell r="C616">
            <v>195</v>
          </cell>
          <cell r="D616" t="str">
            <v xml:space="preserve">D </v>
          </cell>
        </row>
        <row r="617">
          <cell r="A617" t="str">
            <v xml:space="preserve">GDMIS-100-9999 </v>
          </cell>
          <cell r="B617" t="str">
            <v xml:space="preserve">GDMO BUILDER 1.0, LIC </v>
          </cell>
          <cell r="C617">
            <v>12586</v>
          </cell>
          <cell r="D617" t="str">
            <v xml:space="preserve">B </v>
          </cell>
        </row>
        <row r="618">
          <cell r="A618" t="str">
            <v xml:space="preserve">GDMO-1.0-D </v>
          </cell>
          <cell r="B618" t="str">
            <v xml:space="preserve">GDMO BUILDER 1.0, DOC </v>
          </cell>
          <cell r="C618">
            <v>195</v>
          </cell>
          <cell r="D618" t="str">
            <v xml:space="preserve">D </v>
          </cell>
        </row>
        <row r="619">
          <cell r="A619" t="str">
            <v xml:space="preserve">GDMO-1.0-S </v>
          </cell>
          <cell r="B619" t="str">
            <v xml:space="preserve">GDMO BUILDER 1.0, CD LIC </v>
          </cell>
          <cell r="C619">
            <v>11687</v>
          </cell>
          <cell r="D619" t="str">
            <v xml:space="preserve">B </v>
          </cell>
        </row>
        <row r="620">
          <cell r="A620" t="str">
            <v xml:space="preserve">HA-1.3-DOC </v>
          </cell>
          <cell r="B620" t="str">
            <v xml:space="preserve">SOLSTICE HA 1.3 DOCS </v>
          </cell>
          <cell r="C620">
            <v>700</v>
          </cell>
          <cell r="D620" t="str">
            <v xml:space="preserve">B </v>
          </cell>
        </row>
        <row r="621">
          <cell r="A621" t="str">
            <v xml:space="preserve">HA-MULT </v>
          </cell>
          <cell r="B621" t="str">
            <v xml:space="preserve">HA Support Bundle </v>
          </cell>
          <cell r="C621">
            <v>12500</v>
          </cell>
          <cell r="D621" t="str">
            <v xml:space="preserve">D </v>
          </cell>
        </row>
        <row r="622">
          <cell r="A622" t="str">
            <v xml:space="preserve">HA-SAP1-1.3-L </v>
          </cell>
          <cell r="B622" t="str">
            <v xml:space="preserve">HA 1.3 SAP AGENT E2-E3000 </v>
          </cell>
          <cell r="C622">
            <v>2800</v>
          </cell>
          <cell r="D622" t="str">
            <v xml:space="preserve">B </v>
          </cell>
        </row>
        <row r="623">
          <cell r="A623" t="str">
            <v xml:space="preserve">HA-SAP2-1.3-L </v>
          </cell>
          <cell r="B623" t="str">
            <v xml:space="preserve">HA 1.3 SAP AGENT E4/5/6000 </v>
          </cell>
          <cell r="C623">
            <v>5600</v>
          </cell>
          <cell r="D623" t="str">
            <v xml:space="preserve">B </v>
          </cell>
        </row>
        <row r="624">
          <cell r="A624" t="str">
            <v xml:space="preserve">HA-SUPP </v>
          </cell>
          <cell r="B624" t="str">
            <v xml:space="preserve">HA SUPPORT BUNDLE </v>
          </cell>
          <cell r="C624">
            <v>24500</v>
          </cell>
          <cell r="D624" t="str">
            <v xml:space="preserve">D </v>
          </cell>
        </row>
        <row r="625">
          <cell r="A625" t="str">
            <v xml:space="preserve">HA2-1.3-S </v>
          </cell>
          <cell r="B625" t="str">
            <v xml:space="preserve">SOLSTICE HA 1.3 E2, CD DOC LI </v>
          </cell>
          <cell r="C625">
            <v>2800</v>
          </cell>
          <cell r="D625" t="str">
            <v xml:space="preserve">B </v>
          </cell>
        </row>
        <row r="626">
          <cell r="A626" t="str">
            <v xml:space="preserve">HA3-1.3-S </v>
          </cell>
          <cell r="B626" t="str">
            <v xml:space="preserve">SOLST HA 1.3 E3000, CD DOC LI </v>
          </cell>
          <cell r="C626">
            <v>10500</v>
          </cell>
          <cell r="D626" t="str">
            <v xml:space="preserve">B </v>
          </cell>
        </row>
        <row r="627">
          <cell r="A627" t="str">
            <v xml:space="preserve">HA4-1.3-S </v>
          </cell>
          <cell r="B627" t="str">
            <v xml:space="preserve">SOLS HA 1.3 E4000, CD DOC LI </v>
          </cell>
          <cell r="C627">
            <v>16800</v>
          </cell>
          <cell r="D627" t="str">
            <v xml:space="preserve">B </v>
          </cell>
        </row>
        <row r="628">
          <cell r="A628" t="str">
            <v xml:space="preserve">HA5-1.3-S </v>
          </cell>
          <cell r="B628" t="str">
            <v xml:space="preserve">SOLST HA 1.3 E5000, CD DOC LI </v>
          </cell>
          <cell r="C628">
            <v>16800</v>
          </cell>
          <cell r="D628" t="str">
            <v xml:space="preserve">B </v>
          </cell>
        </row>
        <row r="629">
          <cell r="A629" t="str">
            <v xml:space="preserve">HA6-1.3-S </v>
          </cell>
          <cell r="B629" t="str">
            <v xml:space="preserve">SOLST HA 1.3 E6000, CD DOC LI </v>
          </cell>
          <cell r="C629">
            <v>33600</v>
          </cell>
          <cell r="D629" t="str">
            <v xml:space="preserve">B </v>
          </cell>
        </row>
        <row r="630">
          <cell r="A630" t="str">
            <v xml:space="preserve">HAI-1.3-L </v>
          </cell>
          <cell r="B630" t="str">
            <v xml:space="preserve">HA 1.3 INFORMIX DS MODULE </v>
          </cell>
          <cell r="C630">
            <v>2800</v>
          </cell>
          <cell r="D630" t="str">
            <v xml:space="preserve">B </v>
          </cell>
        </row>
        <row r="631">
          <cell r="A631" t="str">
            <v xml:space="preserve">HAN-1.3-L </v>
          </cell>
          <cell r="B631" t="str">
            <v xml:space="preserve">HA 1.3 INTERNET DS MODULE </v>
          </cell>
          <cell r="C631">
            <v>2800</v>
          </cell>
          <cell r="D631" t="str">
            <v xml:space="preserve">B </v>
          </cell>
        </row>
        <row r="632">
          <cell r="A632" t="str">
            <v xml:space="preserve">HAO-1.3-L </v>
          </cell>
          <cell r="B632" t="str">
            <v xml:space="preserve">HA 1.3 ORACLE DS MODULE </v>
          </cell>
          <cell r="C632">
            <v>2800</v>
          </cell>
          <cell r="D632" t="str">
            <v xml:space="preserve">B </v>
          </cell>
        </row>
        <row r="633">
          <cell r="A633" t="str">
            <v xml:space="preserve">HAS-1.3-L </v>
          </cell>
          <cell r="B633" t="str">
            <v xml:space="preserve">HA 1.3 SYBASE DS MODULE </v>
          </cell>
          <cell r="C633">
            <v>2800</v>
          </cell>
          <cell r="D633" t="str">
            <v xml:space="preserve">B </v>
          </cell>
        </row>
        <row r="634">
          <cell r="A634" t="str">
            <v xml:space="preserve">HPC-2.0-B </v>
          </cell>
          <cell r="B634" t="str">
            <v xml:space="preserve">HPC 2.0 MEDIA AND DOC </v>
          </cell>
          <cell r="C634">
            <v>560</v>
          </cell>
          <cell r="D634" t="str">
            <v xml:space="preserve">B </v>
          </cell>
        </row>
        <row r="635">
          <cell r="A635" t="str">
            <v xml:space="preserve">HPC-L3.0R3.0-L1 </v>
          </cell>
          <cell r="B635" t="str">
            <v xml:space="preserve">HPC 2.0 LSF &amp; RTE LIC 1 PROC </v>
          </cell>
          <cell r="C635">
            <v>2800</v>
          </cell>
          <cell r="D635" t="str">
            <v xml:space="preserve">B </v>
          </cell>
        </row>
        <row r="636">
          <cell r="A636" t="str">
            <v xml:space="preserve">HPC-L3.0R3.0-L16 </v>
          </cell>
          <cell r="B636" t="str">
            <v xml:space="preserve">HPC 2.0 LSF &amp; RTE LIC 32 PROC </v>
          </cell>
          <cell r="C636">
            <v>44800</v>
          </cell>
          <cell r="D636" t="str">
            <v xml:space="preserve">B </v>
          </cell>
        </row>
        <row r="637">
          <cell r="A637" t="str">
            <v xml:space="preserve">HPC-L3.0R3.0-L4 </v>
          </cell>
          <cell r="B637" t="str">
            <v xml:space="preserve">HPC 2.0 LSF &amp; RTE LIC 8 PROC </v>
          </cell>
          <cell r="C637">
            <v>11200</v>
          </cell>
          <cell r="D637" t="str">
            <v xml:space="preserve">B </v>
          </cell>
        </row>
        <row r="638">
          <cell r="A638" t="str">
            <v xml:space="preserve">HPC-PDE1.0FC-L1 </v>
          </cell>
          <cell r="B638" t="str">
            <v xml:space="preserve">HPC 2.0 PDE/PERF FORT, BP </v>
          </cell>
          <cell r="C638">
            <v>4893</v>
          </cell>
          <cell r="D638" t="str">
            <v xml:space="preserve">B </v>
          </cell>
        </row>
        <row r="639">
          <cell r="A639" t="str">
            <v xml:space="preserve">HPC-PDE1.0WF-L1 </v>
          </cell>
          <cell r="B639" t="str">
            <v xml:space="preserve">HPC 2.0 PDE/PERF FORT, LIC </v>
          </cell>
          <cell r="C639">
            <v>7973</v>
          </cell>
          <cell r="D639" t="str">
            <v xml:space="preserve">B </v>
          </cell>
        </row>
        <row r="640">
          <cell r="A640" t="str">
            <v xml:space="preserve">HPC3500-C72-2 </v>
          </cell>
          <cell r="B640" t="str">
            <v xml:space="preserve">HPC3500-C72 Server Base Pkg </v>
          </cell>
          <cell r="C640">
            <v>68040</v>
          </cell>
          <cell r="D640" t="str">
            <v xml:space="preserve">A </v>
          </cell>
        </row>
        <row r="641">
          <cell r="A641" t="str">
            <v xml:space="preserve">HPC450-BA-2 </v>
          </cell>
          <cell r="B641" t="str">
            <v xml:space="preserve">SUN HPC 450 SERVER BASE PCKG </v>
          </cell>
          <cell r="C641">
            <v>18389</v>
          </cell>
          <cell r="D641" t="str">
            <v xml:space="preserve">H </v>
          </cell>
        </row>
        <row r="642">
          <cell r="A642" t="str">
            <v xml:space="preserve">HPC4500-2 </v>
          </cell>
          <cell r="B642" t="str">
            <v xml:space="preserve">HPC4500 SERVER BASE PKG </v>
          </cell>
          <cell r="C642">
            <v>70200</v>
          </cell>
          <cell r="D642" t="str">
            <v xml:space="preserve">A </v>
          </cell>
        </row>
        <row r="643">
          <cell r="A643" t="str">
            <v xml:space="preserve">HPC5500-2 </v>
          </cell>
          <cell r="B643" t="str">
            <v xml:space="preserve">HPC5500 SERVER BASE PKG </v>
          </cell>
          <cell r="C643">
            <v>86700</v>
          </cell>
          <cell r="D643" t="str">
            <v xml:space="preserve">A </v>
          </cell>
        </row>
        <row r="644">
          <cell r="A644" t="str">
            <v xml:space="preserve">HPC6500-2 </v>
          </cell>
          <cell r="B644" t="str">
            <v xml:space="preserve">HPC6500 SERVER BASE </v>
          </cell>
          <cell r="C644">
            <v>256500</v>
          </cell>
          <cell r="D644" t="str">
            <v xml:space="preserve">A </v>
          </cell>
        </row>
        <row r="645">
          <cell r="A645" t="str">
            <v xml:space="preserve">HSI-PF </v>
          </cell>
          <cell r="B645" t="str">
            <v xml:space="preserve">SUNLINK HSI/S 2.0 UPGRADE </v>
          </cell>
          <cell r="C645">
            <v>540</v>
          </cell>
          <cell r="D645" t="str">
            <v xml:space="preserve">B </v>
          </cell>
        </row>
        <row r="646">
          <cell r="A646" t="str">
            <v xml:space="preserve">IMCI9-320-9999 </v>
          </cell>
          <cell r="B646" t="str">
            <v xml:space="preserve">SIMS 3.2 CC:MAIL </v>
          </cell>
          <cell r="C646">
            <v>7000</v>
          </cell>
          <cell r="D646" t="str">
            <v xml:space="preserve">B </v>
          </cell>
        </row>
        <row r="647">
          <cell r="A647" t="str">
            <v xml:space="preserve">IMCI9-350-9999 </v>
          </cell>
          <cell r="B647" t="str">
            <v xml:space="preserve">SIMS 3.5 CC:MAIL CONNECTIVITY </v>
          </cell>
          <cell r="C647">
            <v>7000</v>
          </cell>
          <cell r="D647" t="str">
            <v xml:space="preserve">B </v>
          </cell>
        </row>
        <row r="648">
          <cell r="A648" t="str">
            <v xml:space="preserve">IMMI9-320-9999 </v>
          </cell>
          <cell r="B648" t="str">
            <v xml:space="preserve">SIMS 3.2 MS MAIL </v>
          </cell>
          <cell r="C648">
            <v>7000</v>
          </cell>
          <cell r="D648" t="str">
            <v xml:space="preserve">B </v>
          </cell>
        </row>
        <row r="649">
          <cell r="A649" t="str">
            <v xml:space="preserve">IMMI9-350-9999 </v>
          </cell>
          <cell r="B649" t="str">
            <v xml:space="preserve">SIMS 3.5 MS MAIL CONNECTIVITY </v>
          </cell>
          <cell r="C649">
            <v>7000</v>
          </cell>
          <cell r="D649" t="str">
            <v xml:space="preserve">B </v>
          </cell>
        </row>
        <row r="650">
          <cell r="A650" t="str">
            <v xml:space="preserve">IMP99-350-E999 </v>
          </cell>
          <cell r="B650" t="str">
            <v xml:space="preserve">SIMS 3.5 IMAP/POP PROXY SERVER </v>
          </cell>
          <cell r="C650">
            <v>2800</v>
          </cell>
          <cell r="D650" t="str">
            <v xml:space="preserve">B </v>
          </cell>
        </row>
        <row r="651">
          <cell r="A651" t="str">
            <v xml:space="preserve">IMPI9-320-9999 </v>
          </cell>
          <cell r="B651" t="str">
            <v xml:space="preserve">SIMS 3.2 IBM PROFS </v>
          </cell>
          <cell r="C651">
            <v>14000</v>
          </cell>
          <cell r="D651" t="str">
            <v xml:space="preserve">B </v>
          </cell>
        </row>
        <row r="652">
          <cell r="A652" t="str">
            <v xml:space="preserve">IMS99-320-E9T9 </v>
          </cell>
          <cell r="B652" t="str">
            <v xml:space="preserve">UG SIMS 3.2 DEP - ENT SERVER </v>
          </cell>
          <cell r="C652">
            <v>2800</v>
          </cell>
          <cell r="D652" t="str">
            <v xml:space="preserve">B </v>
          </cell>
        </row>
        <row r="653">
          <cell r="A653" t="str">
            <v xml:space="preserve">IMS99-350-HA10 </v>
          </cell>
          <cell r="B653" t="str">
            <v xml:space="preserve">SUNCLUSTER 2.1 SIMS STARFIRE </v>
          </cell>
          <cell r="C653">
            <v>2800</v>
          </cell>
          <cell r="D653" t="str">
            <v xml:space="preserve">B </v>
          </cell>
        </row>
        <row r="654">
          <cell r="A654" t="str">
            <v xml:space="preserve">IMSC9-320-9999 </v>
          </cell>
          <cell r="B654" t="str">
            <v xml:space="preserve">SIMS 3.2 100 ADD. MAILBOXES </v>
          </cell>
          <cell r="C654">
            <v>1680</v>
          </cell>
          <cell r="D654" t="str">
            <v xml:space="preserve">B </v>
          </cell>
        </row>
        <row r="655">
          <cell r="A655" t="str">
            <v xml:space="preserve">IMSC9-320WE999 </v>
          </cell>
          <cell r="B655" t="str">
            <v xml:space="preserve">SIMS 3.2 ENT. SERVER, CD LIC </v>
          </cell>
          <cell r="C655">
            <v>4893</v>
          </cell>
          <cell r="D655" t="str">
            <v xml:space="preserve">B </v>
          </cell>
        </row>
        <row r="656">
          <cell r="A656" t="str">
            <v xml:space="preserve">IMSC9-320WE99C </v>
          </cell>
          <cell r="B656" t="str">
            <v xml:space="preserve">JAP SIMS 3.2 ENT. SVR, CD LIC </v>
          </cell>
          <cell r="C656">
            <v>4893</v>
          </cell>
          <cell r="D656" t="str">
            <v xml:space="preserve">B </v>
          </cell>
        </row>
        <row r="657">
          <cell r="A657" t="str">
            <v xml:space="preserve">IMSC9-320WW999 </v>
          </cell>
          <cell r="B657" t="str">
            <v xml:space="preserve">SIMS 3.2 DEP. SERVER, CD LIC </v>
          </cell>
          <cell r="C657">
            <v>2093</v>
          </cell>
          <cell r="D657" t="str">
            <v xml:space="preserve">B </v>
          </cell>
        </row>
        <row r="658">
          <cell r="A658" t="str">
            <v xml:space="preserve">IMSC9-320WW99C </v>
          </cell>
          <cell r="B658" t="str">
            <v xml:space="preserve">JAP SIMS 3.2 DEP. SVR, CD LIC </v>
          </cell>
          <cell r="C658">
            <v>2093</v>
          </cell>
          <cell r="D658" t="str">
            <v xml:space="preserve">B </v>
          </cell>
        </row>
        <row r="659">
          <cell r="A659" t="str">
            <v xml:space="preserve">IMSC9-350-9999 </v>
          </cell>
          <cell r="B659" t="str">
            <v xml:space="preserve">SIMS 3.5 10,000 ADD'L LICENSES </v>
          </cell>
          <cell r="C659">
            <v>115500</v>
          </cell>
          <cell r="D659" t="str">
            <v xml:space="preserve">B </v>
          </cell>
        </row>
        <row r="660">
          <cell r="A660" t="str">
            <v xml:space="preserve">IMSD9-320-9999 </v>
          </cell>
          <cell r="B660" t="str">
            <v xml:space="preserve">SIMS 3.2 DOCUMENTATION </v>
          </cell>
          <cell r="C660">
            <v>210</v>
          </cell>
          <cell r="D660" t="str">
            <v xml:space="preserve">B </v>
          </cell>
        </row>
        <row r="661">
          <cell r="A661" t="str">
            <v xml:space="preserve">IMSD9-350-9999 </v>
          </cell>
          <cell r="B661" t="str">
            <v xml:space="preserve">SIMS 3.5 DOCUMENTATION </v>
          </cell>
          <cell r="C661">
            <v>210</v>
          </cell>
          <cell r="D661" t="str">
            <v xml:space="preserve">B </v>
          </cell>
        </row>
        <row r="662">
          <cell r="A662" t="str">
            <v xml:space="preserve">IMSE9-350-9999 </v>
          </cell>
          <cell r="B662" t="str">
            <v xml:space="preserve">SIMS 3.5 25,000 ADD'L LICENSES </v>
          </cell>
          <cell r="C662">
            <v>236250</v>
          </cell>
          <cell r="D662" t="str">
            <v xml:space="preserve">B </v>
          </cell>
        </row>
        <row r="663">
          <cell r="A663" t="str">
            <v xml:space="preserve">IMSF9-350-9999 </v>
          </cell>
          <cell r="B663" t="str">
            <v xml:space="preserve">SIMS 3.5 50,000 ADD'L LICENSES </v>
          </cell>
          <cell r="C663">
            <v>420000</v>
          </cell>
          <cell r="D663" t="str">
            <v xml:space="preserve">B </v>
          </cell>
        </row>
        <row r="664">
          <cell r="A664" t="str">
            <v xml:space="preserve">IMSG9-320-9999 </v>
          </cell>
          <cell r="B664" t="str">
            <v xml:space="preserve">SIMS 3.2 1000 ADD. MAILBOXES </v>
          </cell>
          <cell r="C664">
            <v>14000</v>
          </cell>
          <cell r="D664" t="str">
            <v xml:space="preserve">B </v>
          </cell>
        </row>
        <row r="665">
          <cell r="A665" t="str">
            <v xml:space="preserve">IMSG9-350-9999 </v>
          </cell>
          <cell r="B665" t="str">
            <v xml:space="preserve">SIMS 3.5 ADD'L MAILBOX LICENCE </v>
          </cell>
          <cell r="C665">
            <v>630000</v>
          </cell>
          <cell r="D665" t="str">
            <v xml:space="preserve">B </v>
          </cell>
        </row>
        <row r="666">
          <cell r="A666" t="str">
            <v xml:space="preserve">IMSH9-350-9999 </v>
          </cell>
          <cell r="B666" t="str">
            <v xml:space="preserve">SIMS 3.5 250,000 ADD'L LICENSE </v>
          </cell>
          <cell r="C666">
            <v>1312500</v>
          </cell>
          <cell r="D666" t="str">
            <v xml:space="preserve">B </v>
          </cell>
        </row>
        <row r="667">
          <cell r="A667" t="str">
            <v xml:space="preserve">IMSI9-350-9999 </v>
          </cell>
          <cell r="B667" t="str">
            <v xml:space="preserve">SIMS 3.5 100 ADD'L MAILBOXES </v>
          </cell>
          <cell r="C667">
            <v>1680</v>
          </cell>
          <cell r="D667" t="str">
            <v xml:space="preserve">B </v>
          </cell>
        </row>
        <row r="668">
          <cell r="A668" t="str">
            <v xml:space="preserve">IMSI9-350WE999 </v>
          </cell>
          <cell r="B668" t="str">
            <v xml:space="preserve">SIMS 3.5 ENTERPRISE SERVER </v>
          </cell>
          <cell r="C668">
            <v>4893</v>
          </cell>
          <cell r="D668" t="str">
            <v xml:space="preserve">B </v>
          </cell>
        </row>
        <row r="669">
          <cell r="A669" t="str">
            <v xml:space="preserve">IMSI9-350WW999 </v>
          </cell>
          <cell r="B669" t="str">
            <v xml:space="preserve">SIMS 3.5 DEPARTMENTAL SERVER </v>
          </cell>
          <cell r="C669">
            <v>2093</v>
          </cell>
          <cell r="D669" t="str">
            <v xml:space="preserve">B </v>
          </cell>
        </row>
        <row r="670">
          <cell r="A670" t="str">
            <v xml:space="preserve">IMSJ9-350-9999 </v>
          </cell>
          <cell r="B670" t="str">
            <v xml:space="preserve">SIMS 3.5 500,000 ADD'L LICENSE </v>
          </cell>
          <cell r="C670">
            <v>2100000</v>
          </cell>
          <cell r="D670" t="str">
            <v xml:space="preserve">B </v>
          </cell>
        </row>
        <row r="671">
          <cell r="A671" t="str">
            <v xml:space="preserve">IMSK9-320-9999 </v>
          </cell>
          <cell r="B671" t="str">
            <v xml:space="preserve">SIMS 3.2 10,000 ADD. MAILBOXES </v>
          </cell>
          <cell r="C671">
            <v>126000</v>
          </cell>
          <cell r="D671" t="str">
            <v xml:space="preserve">B </v>
          </cell>
        </row>
        <row r="672">
          <cell r="A672" t="str">
            <v xml:space="preserve">IMSK9-350-9999 </v>
          </cell>
          <cell r="B672" t="str">
            <v xml:space="preserve">SIMS 3.5 1 MILLION ADD'L LICS </v>
          </cell>
          <cell r="C672">
            <v>2800000</v>
          </cell>
          <cell r="D672" t="str">
            <v xml:space="preserve">B </v>
          </cell>
        </row>
        <row r="673">
          <cell r="A673" t="str">
            <v xml:space="preserve">IMSM9-350W9999 </v>
          </cell>
          <cell r="B673" t="str">
            <v xml:space="preserve">SIMS 3.5 REPLACEMENT CD </v>
          </cell>
          <cell r="C673">
            <v>105</v>
          </cell>
          <cell r="D673" t="str">
            <v xml:space="preserve">B </v>
          </cell>
        </row>
        <row r="674">
          <cell r="A674" t="str">
            <v xml:space="preserve">IMSN9-320-9999 </v>
          </cell>
          <cell r="B674" t="str">
            <v xml:space="preserve">SIMS 3.2 25,000 ADD. MAILBOXES </v>
          </cell>
          <cell r="C674">
            <v>280000</v>
          </cell>
          <cell r="D674" t="str">
            <v xml:space="preserve">B </v>
          </cell>
        </row>
        <row r="675">
          <cell r="A675" t="str">
            <v xml:space="preserve">IMSN9-350-9999 </v>
          </cell>
          <cell r="B675" t="str">
            <v xml:space="preserve">SIMS 3.5 2.5 MILLION ADD'L LIC </v>
          </cell>
          <cell r="C675">
            <v>4550000</v>
          </cell>
          <cell r="D675" t="str">
            <v xml:space="preserve">B </v>
          </cell>
        </row>
        <row r="676">
          <cell r="A676" t="str">
            <v xml:space="preserve">IMSP9-350-9999 </v>
          </cell>
          <cell r="B676" t="str">
            <v xml:space="preserve">SIMS 3.5 5 MILLION ADD'L LICS </v>
          </cell>
          <cell r="C676">
            <v>5250000</v>
          </cell>
          <cell r="D676" t="str">
            <v xml:space="preserve">B </v>
          </cell>
        </row>
        <row r="677">
          <cell r="A677" t="str">
            <v xml:space="preserve">IMSR9-320-9999 </v>
          </cell>
          <cell r="B677" t="str">
            <v xml:space="preserve">SIMS 3.2 100,000 ADD. MAILBOXE </v>
          </cell>
          <cell r="C677">
            <v>840000</v>
          </cell>
          <cell r="D677" t="str">
            <v xml:space="preserve">B </v>
          </cell>
        </row>
        <row r="678">
          <cell r="A678" t="str">
            <v xml:space="preserve">IMST9-350-9999 </v>
          </cell>
          <cell r="B678" t="str">
            <v xml:space="preserve">SIMS 3.5 75,000 ADD'L LICENSE </v>
          </cell>
          <cell r="C678">
            <v>551250</v>
          </cell>
          <cell r="D678" t="str">
            <v xml:space="preserve">B </v>
          </cell>
        </row>
        <row r="679">
          <cell r="A679" t="str">
            <v xml:space="preserve">IMSU9-350-9999 </v>
          </cell>
          <cell r="B679" t="str">
            <v xml:space="preserve">SIMS 3.5 750,000 ADD'L LICENSE </v>
          </cell>
          <cell r="C679">
            <v>2625000</v>
          </cell>
          <cell r="D679" t="str">
            <v xml:space="preserve">B </v>
          </cell>
        </row>
        <row r="680">
          <cell r="A680" t="str">
            <v xml:space="preserve">IMSX9-350-9999 </v>
          </cell>
          <cell r="B680" t="str">
            <v xml:space="preserve">SIMS 3.5 1000 Add'l Licenses </v>
          </cell>
          <cell r="C680">
            <v>14000</v>
          </cell>
          <cell r="D680" t="str">
            <v xml:space="preserve">B </v>
          </cell>
        </row>
        <row r="681">
          <cell r="A681" t="str">
            <v xml:space="preserve">IPCCS-200-E999 </v>
          </cell>
          <cell r="B681" t="str">
            <v xml:space="preserve">i-Planet 100 User Lic </v>
          </cell>
          <cell r="C681">
            <v>13993</v>
          </cell>
          <cell r="D681" t="str">
            <v xml:space="preserve">B </v>
          </cell>
        </row>
        <row r="682">
          <cell r="A682" t="str">
            <v xml:space="preserve">IPCGS-200-E999 </v>
          </cell>
          <cell r="B682" t="str">
            <v xml:space="preserve">i-Planet 1000 User Lic </v>
          </cell>
          <cell r="C682">
            <v>69993</v>
          </cell>
          <cell r="D682" t="str">
            <v xml:space="preserve">B </v>
          </cell>
        </row>
        <row r="683">
          <cell r="A683" t="str">
            <v xml:space="preserve">IPCJS-200-E999 </v>
          </cell>
          <cell r="B683" t="str">
            <v xml:space="preserve">i-Planet 5000 User Lic </v>
          </cell>
          <cell r="C683">
            <v>244993</v>
          </cell>
          <cell r="D683" t="str">
            <v xml:space="preserve">B </v>
          </cell>
        </row>
        <row r="684">
          <cell r="A684" t="str">
            <v xml:space="preserve">IPCMS-200NE999 </v>
          </cell>
          <cell r="B684" t="str">
            <v xml:space="preserve">i-Planet Media, doc, US &amp; Can </v>
          </cell>
          <cell r="C684">
            <v>413</v>
          </cell>
          <cell r="D684" t="str">
            <v xml:space="preserve">B </v>
          </cell>
        </row>
        <row r="685">
          <cell r="A685" t="str">
            <v xml:space="preserve">IPCMS-200WE999 </v>
          </cell>
          <cell r="B685" t="str">
            <v xml:space="preserve">i-Planet Media, doc, Global </v>
          </cell>
          <cell r="C685">
            <v>413</v>
          </cell>
          <cell r="D685" t="str">
            <v xml:space="preserve">B </v>
          </cell>
        </row>
        <row r="686">
          <cell r="A686" t="str">
            <v xml:space="preserve">IPCNS-200-E999 </v>
          </cell>
          <cell r="B686" t="str">
            <v xml:space="preserve">i-Planet 25000 User Lic </v>
          </cell>
          <cell r="C686">
            <v>699993</v>
          </cell>
          <cell r="D686" t="str">
            <v xml:space="preserve">B </v>
          </cell>
        </row>
        <row r="687">
          <cell r="A687" t="str">
            <v xml:space="preserve">IPCSS-200-E999 </v>
          </cell>
          <cell r="B687" t="str">
            <v xml:space="preserve">i-Planet Site License </v>
          </cell>
          <cell r="C687">
            <v>28</v>
          </cell>
          <cell r="D687" t="str">
            <v xml:space="preserve">B </v>
          </cell>
        </row>
        <row r="688">
          <cell r="A688" t="str">
            <v xml:space="preserve">IPMCS-200-E999 </v>
          </cell>
          <cell r="B688" t="str">
            <v xml:space="preserve">i-Planet Mail Users Lic Mail </v>
          </cell>
          <cell r="C688">
            <v>2093</v>
          </cell>
          <cell r="D688" t="str">
            <v xml:space="preserve">B </v>
          </cell>
        </row>
        <row r="689">
          <cell r="A689" t="str">
            <v xml:space="preserve">IPMGS-200-E999 </v>
          </cell>
          <cell r="B689" t="str">
            <v xml:space="preserve">i-Planet Mail Users Lic 1000 u </v>
          </cell>
          <cell r="C689">
            <v>16793</v>
          </cell>
          <cell r="D689" t="str">
            <v xml:space="preserve">B </v>
          </cell>
        </row>
        <row r="690">
          <cell r="A690" t="str">
            <v xml:space="preserve">IPMJS-200-E999 </v>
          </cell>
          <cell r="B690" t="str">
            <v xml:space="preserve">i-Planet Mail Users Lic 5000 u </v>
          </cell>
          <cell r="C690">
            <v>69993</v>
          </cell>
          <cell r="D690" t="str">
            <v xml:space="preserve">B </v>
          </cell>
        </row>
        <row r="691">
          <cell r="A691" t="str">
            <v xml:space="preserve">IPMNS-200-E999 </v>
          </cell>
          <cell r="B691" t="str">
            <v xml:space="preserve">i-Planet Mail Users Lic 25000 </v>
          </cell>
          <cell r="C691">
            <v>209993</v>
          </cell>
          <cell r="D691" t="str">
            <v xml:space="preserve">B </v>
          </cell>
        </row>
        <row r="692">
          <cell r="A692" t="str">
            <v xml:space="preserve">IPMSS-200-E999 </v>
          </cell>
          <cell r="B692" t="str">
            <v xml:space="preserve">i-Planet Mail Users Lic Site L </v>
          </cell>
          <cell r="C692">
            <v>8</v>
          </cell>
          <cell r="D692" t="str">
            <v xml:space="preserve">B </v>
          </cell>
        </row>
        <row r="693">
          <cell r="A693" t="str">
            <v xml:space="preserve">IPTCS-200-E9T9 </v>
          </cell>
          <cell r="B693" t="str">
            <v xml:space="preserve">i-Planet Tradeup User Lic 100 </v>
          </cell>
          <cell r="C693">
            <v>12593</v>
          </cell>
          <cell r="D693" t="str">
            <v xml:space="preserve">B </v>
          </cell>
        </row>
        <row r="694">
          <cell r="A694" t="str">
            <v xml:space="preserve">IPTGS-200-E9T9 </v>
          </cell>
          <cell r="B694" t="str">
            <v xml:space="preserve">i-Planet Tradeup User Lic1000 </v>
          </cell>
          <cell r="C694">
            <v>55993</v>
          </cell>
          <cell r="D694" t="str">
            <v xml:space="preserve">B </v>
          </cell>
        </row>
        <row r="695">
          <cell r="A695" t="str">
            <v xml:space="preserve">IPTJS-200-E9T9 </v>
          </cell>
          <cell r="B695" t="str">
            <v xml:space="preserve">i-Planet Tradeup User Lic 5000 </v>
          </cell>
          <cell r="C695">
            <v>195993</v>
          </cell>
          <cell r="D695" t="str">
            <v xml:space="preserve">B </v>
          </cell>
        </row>
        <row r="696">
          <cell r="A696" t="str">
            <v xml:space="preserve">IPTNS-200-E9T9 </v>
          </cell>
          <cell r="B696" t="str">
            <v xml:space="preserve">i-Planet Tradeup User Li 25000 </v>
          </cell>
          <cell r="C696">
            <v>559993</v>
          </cell>
          <cell r="D696" t="str">
            <v xml:space="preserve">B </v>
          </cell>
        </row>
        <row r="697">
          <cell r="A697" t="str">
            <v xml:space="preserve">IPTSS-200-E9T9 </v>
          </cell>
          <cell r="B697" t="str">
            <v xml:space="preserve">i-Planet T-up Site Lic per use </v>
          </cell>
          <cell r="C697">
            <v>22</v>
          </cell>
          <cell r="D697" t="str">
            <v xml:space="preserve">B </v>
          </cell>
        </row>
        <row r="698">
          <cell r="A698" t="str">
            <v xml:space="preserve">ISOL-2.5.1APR97-P </v>
          </cell>
          <cell r="B698" t="str">
            <v xml:space="preserve">SOL X86 2.5.1HW4/97,CD DOC LI </v>
          </cell>
          <cell r="C698">
            <v>2984</v>
          </cell>
          <cell r="D698" t="str">
            <v xml:space="preserve">D </v>
          </cell>
        </row>
        <row r="699">
          <cell r="A699" t="str">
            <v xml:space="preserve">ISOL-2.6-D-P </v>
          </cell>
          <cell r="B699" t="str">
            <v xml:space="preserve">SOLARIS 2.6 DT X86 US </v>
          </cell>
          <cell r="C699">
            <v>585</v>
          </cell>
          <cell r="D699" t="str">
            <v xml:space="preserve">D </v>
          </cell>
        </row>
        <row r="700">
          <cell r="A700" t="str">
            <v xml:space="preserve">ISOL-2.6-USL-P </v>
          </cell>
          <cell r="B700" t="str">
            <v xml:space="preserve">SOLARIS 2.6 WG SV X86 US </v>
          </cell>
          <cell r="C700">
            <v>904</v>
          </cell>
          <cell r="D700" t="str">
            <v xml:space="preserve">D </v>
          </cell>
        </row>
        <row r="701">
          <cell r="A701" t="str">
            <v xml:space="preserve">JAVAST-RTU </v>
          </cell>
          <cell r="B701" t="str">
            <v xml:space="preserve">JAVASTATION CLIENT SW RTU </v>
          </cell>
          <cell r="C701">
            <v>93</v>
          </cell>
          <cell r="D701" t="str">
            <v>G</v>
          </cell>
        </row>
        <row r="702">
          <cell r="A702" t="str">
            <v xml:space="preserve">JDAG9-200-R999 </v>
          </cell>
          <cell r="B702" t="str">
            <v xml:space="preserve">JDMK 2.0 1000RTU RUNTIME AGENT </v>
          </cell>
          <cell r="C702">
            <v>6993</v>
          </cell>
          <cell r="D702" t="str">
            <v xml:space="preserve">B </v>
          </cell>
        </row>
        <row r="703">
          <cell r="A703" t="str">
            <v xml:space="preserve">JDBX9-200-R999 </v>
          </cell>
          <cell r="B703" t="str">
            <v xml:space="preserve">JDMK 2.0 10RTU MASTER AGENT RT </v>
          </cell>
          <cell r="C703">
            <v>6993</v>
          </cell>
          <cell r="D703" t="str">
            <v xml:space="preserve">B </v>
          </cell>
        </row>
        <row r="704">
          <cell r="A704" t="str">
            <v xml:space="preserve">JDM99-300-RO99 </v>
          </cell>
          <cell r="B704" t="str">
            <v xml:space="preserve">Java DMK 3.0 Runtime Royalties </v>
          </cell>
          <cell r="C704">
            <v>700</v>
          </cell>
          <cell r="D704" t="str">
            <v xml:space="preserve">D </v>
          </cell>
        </row>
        <row r="705">
          <cell r="A705" t="str">
            <v xml:space="preserve">JDM99-320-RO99 </v>
          </cell>
          <cell r="B705" t="str">
            <v xml:space="preserve">Java DMK 3.2 Runtime Royalties </v>
          </cell>
          <cell r="C705">
            <v>210</v>
          </cell>
          <cell r="D705" t="str">
            <v xml:space="preserve">D </v>
          </cell>
        </row>
        <row r="706">
          <cell r="A706" t="str">
            <v xml:space="preserve">JDMB9-320-TO99 </v>
          </cell>
          <cell r="B706" t="str">
            <v xml:space="preserve">JDMK 3.2 Dev. Mngt (ED) </v>
          </cell>
          <cell r="C706">
            <v>8400</v>
          </cell>
          <cell r="D706" t="str">
            <v xml:space="preserve">B </v>
          </cell>
        </row>
        <row r="707">
          <cell r="A707" t="str">
            <v xml:space="preserve">JDMD9-200-R999 </v>
          </cell>
          <cell r="B707" t="str">
            <v xml:space="preserve">JDMK 2.0 DOCUMENTATION SET </v>
          </cell>
          <cell r="C707">
            <v>210</v>
          </cell>
          <cell r="D707" t="str">
            <v xml:space="preserve">D </v>
          </cell>
        </row>
        <row r="708">
          <cell r="A708" t="str">
            <v xml:space="preserve">JDMD9-300-M999 </v>
          </cell>
          <cell r="B708" t="str">
            <v xml:space="preserve">Java DMK 3.0 Doc. only </v>
          </cell>
          <cell r="C708">
            <v>210</v>
          </cell>
          <cell r="D708" t="str">
            <v xml:space="preserve">D </v>
          </cell>
        </row>
        <row r="709">
          <cell r="A709" t="str">
            <v xml:space="preserve">JDMD9-320-M999 </v>
          </cell>
          <cell r="B709" t="str">
            <v xml:space="preserve">JDMK 3.2 Documentation </v>
          </cell>
          <cell r="C709">
            <v>210</v>
          </cell>
          <cell r="D709" t="str">
            <v xml:space="preserve">D </v>
          </cell>
        </row>
        <row r="710">
          <cell r="A710" t="str">
            <v xml:space="preserve">JDMI9-320-TO99 </v>
          </cell>
          <cell r="B710" t="str">
            <v xml:space="preserve">JDMK 3.2 Dev. Environment </v>
          </cell>
          <cell r="C710">
            <v>8400</v>
          </cell>
          <cell r="D710" t="str">
            <v xml:space="preserve">B </v>
          </cell>
        </row>
        <row r="711">
          <cell r="A711" t="str">
            <v xml:space="preserve">JDMV9-300-TO99 </v>
          </cell>
          <cell r="B711" t="str">
            <v xml:space="preserve">Java DMK Devlt Environmt Pack </v>
          </cell>
          <cell r="C711">
            <v>8400</v>
          </cell>
          <cell r="D711" t="str">
            <v xml:space="preserve">B </v>
          </cell>
        </row>
        <row r="712">
          <cell r="A712" t="str">
            <v xml:space="preserve">JDMV9-320-TO99 </v>
          </cell>
          <cell r="B712" t="str">
            <v xml:space="preserve">JDMK 3.2 5 Developer Packs </v>
          </cell>
          <cell r="C712">
            <v>25200</v>
          </cell>
          <cell r="D712" t="str">
            <v xml:space="preserve">B </v>
          </cell>
        </row>
        <row r="713">
          <cell r="A713" t="str">
            <v xml:space="preserve">JK-00-32-45 </v>
          </cell>
          <cell r="B713" t="str">
            <v xml:space="preserve">JAVASTATION TOWER, 32MB KOREA </v>
          </cell>
          <cell r="C713">
            <v>599</v>
          </cell>
          <cell r="D713" t="str">
            <v>G</v>
          </cell>
        </row>
        <row r="714">
          <cell r="A714" t="str">
            <v xml:space="preserve">JK-00-64-45 </v>
          </cell>
          <cell r="B714" t="str">
            <v xml:space="preserve">JAVASTATION TOWER, 64MB KOREA </v>
          </cell>
          <cell r="C714">
            <v>719</v>
          </cell>
          <cell r="D714" t="str">
            <v>G</v>
          </cell>
        </row>
        <row r="715">
          <cell r="A715" t="str">
            <v xml:space="preserve">JK-08-32-45 </v>
          </cell>
          <cell r="B715" t="str">
            <v xml:space="preserve">JAVASTN TWR, FLASH/32MB KOREA </v>
          </cell>
          <cell r="C715">
            <v>719</v>
          </cell>
          <cell r="D715" t="str">
            <v>G</v>
          </cell>
        </row>
        <row r="716">
          <cell r="A716" t="str">
            <v xml:space="preserve">JK-08-64-45 </v>
          </cell>
          <cell r="B716" t="str">
            <v xml:space="preserve">JAVASTN TWR, FLASH/64MB KOREA </v>
          </cell>
          <cell r="C716">
            <v>839</v>
          </cell>
          <cell r="D716" t="str">
            <v>G</v>
          </cell>
        </row>
        <row r="717">
          <cell r="A717" t="str">
            <v xml:space="preserve">JPCCI-110ND999 </v>
          </cell>
          <cell r="B717" t="str">
            <v xml:space="preserve">JavaPC1.1, 100 RTU, 128bit </v>
          </cell>
          <cell r="C717">
            <v>12460</v>
          </cell>
          <cell r="D717" t="str">
            <v xml:space="preserve">B </v>
          </cell>
        </row>
        <row r="718">
          <cell r="A718" t="str">
            <v xml:space="preserve">JPCCI-110WD999 </v>
          </cell>
          <cell r="B718" t="str">
            <v xml:space="preserve">JavaPC1.1, 100 RTU, 40bit </v>
          </cell>
          <cell r="C718">
            <v>12460</v>
          </cell>
          <cell r="D718" t="str">
            <v xml:space="preserve">B </v>
          </cell>
        </row>
        <row r="719">
          <cell r="A719" t="str">
            <v xml:space="preserve">JPCEI-110ND999 </v>
          </cell>
          <cell r="B719" t="str">
            <v xml:space="preserve">JavaPC1.1, 250 RTU, 128bit </v>
          </cell>
          <cell r="C719">
            <v>28700</v>
          </cell>
          <cell r="D719" t="str">
            <v xml:space="preserve">B </v>
          </cell>
        </row>
        <row r="720">
          <cell r="A720" t="str">
            <v xml:space="preserve">JPCEI-110WD999 </v>
          </cell>
          <cell r="B720" t="str">
            <v xml:space="preserve">JavaPC1.1, 250 RTU, 40bit </v>
          </cell>
          <cell r="C720">
            <v>28700</v>
          </cell>
          <cell r="D720" t="str">
            <v xml:space="preserve">B </v>
          </cell>
        </row>
        <row r="721">
          <cell r="A721" t="str">
            <v xml:space="preserve">JPCFI-110ND999 </v>
          </cell>
          <cell r="B721" t="str">
            <v xml:space="preserve">JavaPC1.1, 500 RTU, 128bit </v>
          </cell>
          <cell r="C721">
            <v>53340</v>
          </cell>
          <cell r="D721" t="str">
            <v xml:space="preserve">B </v>
          </cell>
        </row>
        <row r="722">
          <cell r="A722" t="str">
            <v xml:space="preserve">JPCFI-110WD999 </v>
          </cell>
          <cell r="B722" t="str">
            <v xml:space="preserve">JavaPC1.1, 500 RTU, 40bit </v>
          </cell>
          <cell r="C722">
            <v>53340</v>
          </cell>
          <cell r="D722" t="str">
            <v xml:space="preserve">B </v>
          </cell>
        </row>
        <row r="723">
          <cell r="A723" t="str">
            <v xml:space="preserve">JPCGI-110ND999 </v>
          </cell>
          <cell r="B723" t="str">
            <v xml:space="preserve">JavaPC1.1, 1000 RTU, 128bit </v>
          </cell>
          <cell r="C723">
            <v>90300</v>
          </cell>
          <cell r="D723" t="str">
            <v xml:space="preserve">B </v>
          </cell>
        </row>
        <row r="724">
          <cell r="A724" t="str">
            <v xml:space="preserve">JPCGI-110WD999 </v>
          </cell>
          <cell r="B724" t="str">
            <v xml:space="preserve">JavaPC1.1, 1000 RTU, 40bit </v>
          </cell>
          <cell r="C724">
            <v>90300</v>
          </cell>
          <cell r="D724" t="str">
            <v xml:space="preserve">B </v>
          </cell>
        </row>
        <row r="725">
          <cell r="A725" t="str">
            <v xml:space="preserve">JPCII-110ND999 </v>
          </cell>
          <cell r="B725" t="str">
            <v xml:space="preserve">JavaPC1.1 single client,128bit </v>
          </cell>
          <cell r="C725">
            <v>139</v>
          </cell>
          <cell r="D725" t="str">
            <v xml:space="preserve">B </v>
          </cell>
        </row>
        <row r="726">
          <cell r="A726" t="str">
            <v xml:space="preserve">JPCII-110WD999 </v>
          </cell>
          <cell r="B726" t="str">
            <v xml:space="preserve">JavaPC 1.1, 1 RTU, 40bit </v>
          </cell>
          <cell r="C726">
            <v>139</v>
          </cell>
          <cell r="D726" t="str">
            <v xml:space="preserve">B </v>
          </cell>
        </row>
        <row r="727">
          <cell r="A727" t="str">
            <v xml:space="preserve">JPCJI-110ND999 </v>
          </cell>
          <cell r="B727" t="str">
            <v xml:space="preserve">JavaPC1.1, 5000 RTU, 128bit </v>
          </cell>
          <cell r="C727">
            <v>420000</v>
          </cell>
          <cell r="D727" t="str">
            <v xml:space="preserve">B </v>
          </cell>
        </row>
        <row r="728">
          <cell r="A728" t="str">
            <v xml:space="preserve">JPCJI-110WD999 </v>
          </cell>
          <cell r="B728" t="str">
            <v xml:space="preserve">JavaPC1.1, 5000 RTU, 40bit </v>
          </cell>
          <cell r="C728">
            <v>420000</v>
          </cell>
          <cell r="D728" t="str">
            <v xml:space="preserve">B </v>
          </cell>
        </row>
        <row r="729">
          <cell r="A729" t="str">
            <v xml:space="preserve">JPCXI-110ND999 </v>
          </cell>
          <cell r="B729" t="str">
            <v xml:space="preserve">JavaPC1.1, 10 RTU, 128bit </v>
          </cell>
          <cell r="C729">
            <v>1330</v>
          </cell>
          <cell r="D729" t="str">
            <v xml:space="preserve">B </v>
          </cell>
        </row>
        <row r="730">
          <cell r="A730" t="str">
            <v xml:space="preserve">JPCXI-110WD999 </v>
          </cell>
          <cell r="B730" t="str">
            <v xml:space="preserve">JavaPC1.1, 10 RTU, 40bit </v>
          </cell>
          <cell r="C730">
            <v>1330</v>
          </cell>
          <cell r="D730" t="str">
            <v xml:space="preserve">B </v>
          </cell>
        </row>
        <row r="731">
          <cell r="A731" t="str">
            <v xml:space="preserve">JSCI9-100-T999 </v>
          </cell>
          <cell r="B731" t="str">
            <v xml:space="preserve">JAVASCOPE 1.0, 1LIC CERT KIT </v>
          </cell>
          <cell r="C731">
            <v>1113</v>
          </cell>
          <cell r="D731" t="str">
            <v xml:space="preserve">B </v>
          </cell>
        </row>
        <row r="732">
          <cell r="A732" t="str">
            <v xml:space="preserve">JSCX9-100-T999 </v>
          </cell>
          <cell r="B732" t="str">
            <v xml:space="preserve">JAVASCOPE 1.0, 10 LIC CERT KIT </v>
          </cell>
          <cell r="C732">
            <v>10017</v>
          </cell>
          <cell r="D732" t="str">
            <v xml:space="preserve">B </v>
          </cell>
        </row>
        <row r="733">
          <cell r="A733" t="str">
            <v xml:space="preserve">JSPI9-101-T999 </v>
          </cell>
          <cell r="B733" t="str">
            <v xml:space="preserve">JAVASPEC 1.0.2, 1 LIC CERT KIT </v>
          </cell>
          <cell r="C733">
            <v>2233</v>
          </cell>
          <cell r="D733" t="str">
            <v xml:space="preserve">B </v>
          </cell>
        </row>
        <row r="734">
          <cell r="A734" t="str">
            <v xml:space="preserve">JSPX9-101-T999 </v>
          </cell>
          <cell r="B734" t="str">
            <v xml:space="preserve">JAVASPEC 1.0.2, 10LIC CERT KIT </v>
          </cell>
          <cell r="C734">
            <v>20097</v>
          </cell>
          <cell r="D734" t="str">
            <v xml:space="preserve">B </v>
          </cell>
        </row>
        <row r="735">
          <cell r="A735" t="str">
            <v xml:space="preserve">JSRI9-113-T999 </v>
          </cell>
          <cell r="B735" t="str">
            <v xml:space="preserve">JAVASTAR 1.1.3, 1 LIC CERT KIT </v>
          </cell>
          <cell r="C735">
            <v>2793</v>
          </cell>
          <cell r="D735" t="str">
            <v xml:space="preserve">B </v>
          </cell>
        </row>
        <row r="736">
          <cell r="A736" t="str">
            <v xml:space="preserve">JSRX9-113-T999 </v>
          </cell>
          <cell r="B736" t="str">
            <v xml:space="preserve">JAVASTAR 1.1.3, 10LIC CERT KIT </v>
          </cell>
          <cell r="C736">
            <v>25193</v>
          </cell>
          <cell r="D736" t="str">
            <v xml:space="preserve">B </v>
          </cell>
        </row>
        <row r="737">
          <cell r="A737" t="str">
            <v xml:space="preserve">JST-ENT </v>
          </cell>
          <cell r="B737" t="str">
            <v xml:space="preserve">JUMPSTART EX000 SERVERS </v>
          </cell>
          <cell r="C737">
            <v>0</v>
          </cell>
          <cell r="D737" t="str">
            <v xml:space="preserve">D </v>
          </cell>
        </row>
        <row r="738">
          <cell r="A738" t="str">
            <v xml:space="preserve">JWPI9-113NW999 </v>
          </cell>
          <cell r="B738" t="str">
            <v xml:space="preserve">Java WebSvr 1.1.3 Dom License </v>
          </cell>
          <cell r="C738">
            <v>413</v>
          </cell>
          <cell r="D738" t="str">
            <v xml:space="preserve">B </v>
          </cell>
        </row>
        <row r="739">
          <cell r="A739" t="str">
            <v xml:space="preserve">JWPI9-113WW999 </v>
          </cell>
          <cell r="B739" t="str">
            <v xml:space="preserve">Java WebSvr 1.1.3 glob License </v>
          </cell>
          <cell r="C739">
            <v>413</v>
          </cell>
          <cell r="D739" t="str">
            <v xml:space="preserve">B </v>
          </cell>
        </row>
        <row r="740">
          <cell r="A740" t="str">
            <v xml:space="preserve">LMA9S-200-E999 </v>
          </cell>
          <cell r="B740" t="str">
            <v xml:space="preserve">SW LIBMON 2.0 BP, RTU ATL ENG </v>
          </cell>
          <cell r="C740">
            <v>0</v>
          </cell>
          <cell r="D740" t="str">
            <v xml:space="preserve">D </v>
          </cell>
        </row>
        <row r="741">
          <cell r="A741" t="str">
            <v xml:space="preserve">LMA9S-200-E9U9 </v>
          </cell>
          <cell r="B741" t="str">
            <v xml:space="preserve">SW LIBMON 2.0 BP, RTU UPGRADE </v>
          </cell>
          <cell r="C741">
            <v>489</v>
          </cell>
          <cell r="D741" t="str">
            <v xml:space="preserve">B </v>
          </cell>
        </row>
        <row r="742">
          <cell r="A742" t="str">
            <v xml:space="preserve">LMD9S-200-E999 </v>
          </cell>
          <cell r="B742" t="str">
            <v xml:space="preserve">SW LIBMON 2.0 DOCS (ENG) </v>
          </cell>
          <cell r="C742">
            <v>140</v>
          </cell>
          <cell r="D742" t="str">
            <v xml:space="preserve">D </v>
          </cell>
        </row>
        <row r="743">
          <cell r="A743" t="str">
            <v xml:space="preserve">LMN9S-200-E999 </v>
          </cell>
          <cell r="B743" t="str">
            <v xml:space="preserve">SW LIBMON 2.0 NON-ATL LIB ENG </v>
          </cell>
          <cell r="C743">
            <v>699</v>
          </cell>
          <cell r="D743" t="str">
            <v xml:space="preserve">B </v>
          </cell>
        </row>
        <row r="744">
          <cell r="A744" t="str">
            <v xml:space="preserve">LU0-9.1-P </v>
          </cell>
          <cell r="B744" t="str">
            <v xml:space="preserve">SUNLINK LU0 9.1, CD DOC LI </v>
          </cell>
          <cell r="C744">
            <v>3894</v>
          </cell>
          <cell r="D744" t="str">
            <v xml:space="preserve">B </v>
          </cell>
        </row>
        <row r="745">
          <cell r="A745" t="str">
            <v xml:space="preserve">MDT-4.1-P </v>
          </cell>
          <cell r="B745" t="str">
            <v xml:space="preserve">COBOL DEV KIT 4.1, CD DOC LI </v>
          </cell>
          <cell r="C745">
            <v>3290</v>
          </cell>
          <cell r="D745" t="str">
            <v xml:space="preserve">B </v>
          </cell>
        </row>
        <row r="746">
          <cell r="A746" t="str">
            <v xml:space="preserve">MDT-4.1-PU </v>
          </cell>
          <cell r="B746" t="str">
            <v xml:space="preserve">MFCOBOL 4.1 DEVLPR TOOLKIT UPG </v>
          </cell>
          <cell r="C746">
            <v>2118</v>
          </cell>
          <cell r="D746" t="str">
            <v xml:space="preserve">B </v>
          </cell>
        </row>
        <row r="747">
          <cell r="A747" t="str">
            <v xml:space="preserve">MM-286 </v>
          </cell>
          <cell r="B747" t="str">
            <v xml:space="preserve">SUNTUTOR:NIS+ ADMINISTRATION </v>
          </cell>
          <cell r="C747">
            <v>904</v>
          </cell>
          <cell r="D747" t="str">
            <v xml:space="preserve">D </v>
          </cell>
        </row>
        <row r="748">
          <cell r="A748" t="str">
            <v xml:space="preserve">MM-286-10 </v>
          </cell>
          <cell r="B748" t="str">
            <v xml:space="preserve">SUNTUTOR:NIS+ ADMINISTRATION </v>
          </cell>
          <cell r="C748">
            <v>1717</v>
          </cell>
          <cell r="D748" t="str">
            <v xml:space="preserve">D </v>
          </cell>
        </row>
        <row r="749">
          <cell r="A749" t="str">
            <v xml:space="preserve">MM-286-20 </v>
          </cell>
          <cell r="B749" t="str">
            <v xml:space="preserve">SUNTUTOR:NIS+ ADMINISTRATION </v>
          </cell>
          <cell r="C749">
            <v>3275</v>
          </cell>
          <cell r="D749" t="str">
            <v xml:space="preserve">D </v>
          </cell>
        </row>
        <row r="750">
          <cell r="A750" t="str">
            <v xml:space="preserve">MOSX-ADD-4.1-L10 </v>
          </cell>
          <cell r="B750" t="str">
            <v xml:space="preserve">COBOL OSX ADD 4.1, 10LI </v>
          </cell>
          <cell r="C750">
            <v>700</v>
          </cell>
          <cell r="D750" t="str">
            <v xml:space="preserve">B </v>
          </cell>
        </row>
        <row r="751">
          <cell r="A751" t="str">
            <v xml:space="preserve">MOSX-INI-4.1-S10 </v>
          </cell>
          <cell r="B751" t="str">
            <v xml:space="preserve">COBOL OSX INIT 4.1, CD 10LI </v>
          </cell>
          <cell r="C751">
            <v>980</v>
          </cell>
          <cell r="D751" t="str">
            <v xml:space="preserve">B </v>
          </cell>
        </row>
        <row r="752">
          <cell r="A752" t="str">
            <v xml:space="preserve">N03-UEC1-9N-128AE </v>
          </cell>
          <cell r="B752" t="str">
            <v xml:space="preserve">NETRA T AC, 1P 300MHZ,128MB,9G </v>
          </cell>
          <cell r="C752">
            <v>23093</v>
          </cell>
          <cell r="D752" t="str">
            <v xml:space="preserve">A </v>
          </cell>
        </row>
        <row r="753">
          <cell r="A753" t="str">
            <v xml:space="preserve">N03-UEC2-9N-512AE </v>
          </cell>
          <cell r="B753" t="str">
            <v xml:space="preserve">NETRA T AC, 2P 300MHZ,512MB,9G </v>
          </cell>
          <cell r="C753">
            <v>37093</v>
          </cell>
          <cell r="D753" t="str">
            <v xml:space="preserve">A </v>
          </cell>
        </row>
        <row r="754">
          <cell r="A754" t="str">
            <v xml:space="preserve">N04-UEC1-9S-128AH </v>
          </cell>
          <cell r="B754" t="str">
            <v xml:space="preserve">NETRA T 1120, 1X300, 128MB/9GB </v>
          </cell>
          <cell r="C754">
            <v>23093</v>
          </cell>
          <cell r="D754" t="str">
            <v xml:space="preserve">A </v>
          </cell>
        </row>
        <row r="755">
          <cell r="A755" t="str">
            <v xml:space="preserve">N04-UEC2-9S-512AH </v>
          </cell>
          <cell r="B755" t="str">
            <v xml:space="preserve">NETRA T 1120, 2X300, 512MB/9GB </v>
          </cell>
          <cell r="C755">
            <v>37093</v>
          </cell>
          <cell r="D755" t="str">
            <v xml:space="preserve">A </v>
          </cell>
        </row>
        <row r="756">
          <cell r="A756" t="str">
            <v xml:space="preserve">NDAC9-SUS-9999 </v>
          </cell>
          <cell r="B756" t="str">
            <v xml:space="preserve">NETDYNAMICS TECH SUPP PROD 100 </v>
          </cell>
          <cell r="C756">
            <v>7800</v>
          </cell>
          <cell r="D756" t="str">
            <v xml:space="preserve">D </v>
          </cell>
        </row>
        <row r="757">
          <cell r="A757" t="str">
            <v xml:space="preserve">NDACS-410-9999 </v>
          </cell>
          <cell r="B757" t="str">
            <v xml:space="preserve">NETDYNAMICS PROD APP SVR 100AC </v>
          </cell>
          <cell r="C757">
            <v>42000</v>
          </cell>
          <cell r="D757" t="str">
            <v xml:space="preserve">B </v>
          </cell>
        </row>
        <row r="758">
          <cell r="A758" t="str">
            <v xml:space="preserve">NDACS-410-R999 </v>
          </cell>
          <cell r="B758" t="str">
            <v xml:space="preserve">NETDYNAMICS APP SVR 100 AC LIC </v>
          </cell>
          <cell r="C758">
            <v>42000</v>
          </cell>
          <cell r="D758" t="str">
            <v xml:space="preserve">B </v>
          </cell>
        </row>
        <row r="759">
          <cell r="A759" t="str">
            <v xml:space="preserve">NDAD9-410-9999 </v>
          </cell>
          <cell r="B759" t="str">
            <v xml:space="preserve">NETDYNAMICS DOCUMENT SET </v>
          </cell>
          <cell r="C759">
            <v>350</v>
          </cell>
          <cell r="D759" t="str">
            <v xml:space="preserve">B </v>
          </cell>
        </row>
        <row r="760">
          <cell r="A760" t="str">
            <v xml:space="preserve">NDAD9-500-9999 </v>
          </cell>
          <cell r="B760" t="str">
            <v xml:space="preserve">Doc set,netd 5.0 </v>
          </cell>
          <cell r="C760">
            <v>350</v>
          </cell>
          <cell r="D760" t="str">
            <v xml:space="preserve">B </v>
          </cell>
        </row>
        <row r="761">
          <cell r="A761" t="str">
            <v xml:space="preserve">NDALS-500-I999 </v>
          </cell>
          <cell r="B761" t="str">
            <v xml:space="preserve">NetD 5.0 App dev svr,SLRS,25ac </v>
          </cell>
          <cell r="C761">
            <v>21000</v>
          </cell>
          <cell r="D761" t="str">
            <v xml:space="preserve">B </v>
          </cell>
        </row>
        <row r="762">
          <cell r="A762" t="str">
            <v xml:space="preserve">NDARB-500-I999 </v>
          </cell>
          <cell r="B762" t="str">
            <v xml:space="preserve">NetD5.0 app svr dplmt adtl RTU </v>
          </cell>
          <cell r="C762">
            <v>35000</v>
          </cell>
          <cell r="D762" t="str">
            <v xml:space="preserve">B </v>
          </cell>
        </row>
        <row r="763">
          <cell r="A763" t="str">
            <v xml:space="preserve">NDARB-500NI999 </v>
          </cell>
          <cell r="B763" t="str">
            <v xml:space="preserve">NetD5.0 SEC APP SVR DEP AD/RTU </v>
          </cell>
          <cell r="C763">
            <v>7000</v>
          </cell>
          <cell r="D763" t="str">
            <v xml:space="preserve">B </v>
          </cell>
        </row>
        <row r="764">
          <cell r="A764" t="str">
            <v xml:space="preserve">NDAWS-500-I999 </v>
          </cell>
          <cell r="B764" t="str">
            <v xml:space="preserve">NetD5.0 App depl svr,SLRS,1CPU </v>
          </cell>
          <cell r="C764">
            <v>35000</v>
          </cell>
          <cell r="D764" t="str">
            <v xml:space="preserve">B </v>
          </cell>
        </row>
        <row r="765">
          <cell r="A765" t="str">
            <v xml:space="preserve">NDAWS-500NI999 </v>
          </cell>
          <cell r="B765" t="str">
            <v xml:space="preserve">NetD5.0 sec app svr,slrs,1CPU </v>
          </cell>
          <cell r="C765">
            <v>7000</v>
          </cell>
          <cell r="D765" t="str">
            <v xml:space="preserve">B </v>
          </cell>
        </row>
        <row r="766">
          <cell r="A766" t="str">
            <v xml:space="preserve">NDAX9-SUS-9999 </v>
          </cell>
          <cell r="B766" t="str">
            <v xml:space="preserve">NETDYNAMICS TECH SUPP DEV APP </v>
          </cell>
          <cell r="C766">
            <v>1300</v>
          </cell>
          <cell r="D766" t="str">
            <v xml:space="preserve">D </v>
          </cell>
        </row>
        <row r="767">
          <cell r="A767" t="str">
            <v xml:space="preserve">NDAXS-410-9999 </v>
          </cell>
          <cell r="B767" t="str">
            <v xml:space="preserve">NETDYNAMICS DEV APP SVR 10 A/C </v>
          </cell>
          <cell r="C767">
            <v>7000</v>
          </cell>
          <cell r="D767" t="str">
            <v xml:space="preserve">B </v>
          </cell>
        </row>
        <row r="768">
          <cell r="A768" t="str">
            <v xml:space="preserve">NDEC9-SUS-9999 </v>
          </cell>
          <cell r="B768" t="str">
            <v xml:space="preserve">NetDynamics Supp. Secure Svr </v>
          </cell>
          <cell r="C768">
            <v>1400</v>
          </cell>
          <cell r="D768" t="str">
            <v xml:space="preserve">D </v>
          </cell>
        </row>
        <row r="769">
          <cell r="A769" t="str">
            <v xml:space="preserve">NDECS-410N9999 </v>
          </cell>
          <cell r="B769" t="str">
            <v xml:space="preserve">NetDynamics secure srvr addon </v>
          </cell>
          <cell r="C769">
            <v>7000</v>
          </cell>
          <cell r="D769" t="str">
            <v xml:space="preserve">B </v>
          </cell>
        </row>
        <row r="770">
          <cell r="A770" t="str">
            <v xml:space="preserve">NDECS-410NR999 </v>
          </cell>
          <cell r="B770" t="str">
            <v xml:space="preserve">NetDynamics secure srvr addon </v>
          </cell>
          <cell r="C770">
            <v>7000</v>
          </cell>
          <cell r="D770" t="str">
            <v xml:space="preserve">B </v>
          </cell>
        </row>
        <row r="771">
          <cell r="A771" t="str">
            <v xml:space="preserve">NDPI9-410-R999 </v>
          </cell>
          <cell r="B771" t="str">
            <v xml:space="preserve">NETDYNAMICS PAC SDK ADD'L LIC </v>
          </cell>
          <cell r="C771">
            <v>10500</v>
          </cell>
          <cell r="D771" t="str">
            <v xml:space="preserve">B </v>
          </cell>
        </row>
        <row r="772">
          <cell r="A772" t="str">
            <v xml:space="preserve">NDPI9-410-T999 </v>
          </cell>
          <cell r="B772" t="str">
            <v xml:space="preserve">NETDYNAMICS PAC SDK </v>
          </cell>
          <cell r="C772">
            <v>35000</v>
          </cell>
          <cell r="D772" t="str">
            <v xml:space="preserve">B </v>
          </cell>
        </row>
        <row r="773">
          <cell r="A773" t="str">
            <v xml:space="preserve">NDPI9-SUS-T999 </v>
          </cell>
          <cell r="B773" t="str">
            <v xml:space="preserve">NETDYNAMICS TECH SUPP PAC SDK </v>
          </cell>
          <cell r="C773">
            <v>6500</v>
          </cell>
          <cell r="D773" t="str">
            <v xml:space="preserve">D </v>
          </cell>
        </row>
        <row r="774">
          <cell r="A774" t="str">
            <v xml:space="preserve">NDPR9-500-I999 </v>
          </cell>
          <cell r="B774" t="str">
            <v xml:space="preserve">NetD5.0 addtl rtu PAC SDK 1cpu </v>
          </cell>
          <cell r="C774">
            <v>21000</v>
          </cell>
          <cell r="D774" t="str">
            <v xml:space="preserve">B </v>
          </cell>
        </row>
        <row r="775">
          <cell r="A775" t="str">
            <v xml:space="preserve">NDPRS-500-I999 </v>
          </cell>
          <cell r="B775" t="str">
            <v xml:space="preserve">NetD5.0 PAC SDK Deploy SLRS </v>
          </cell>
          <cell r="C775">
            <v>21000</v>
          </cell>
          <cell r="D775" t="str">
            <v xml:space="preserve">B </v>
          </cell>
        </row>
        <row r="776">
          <cell r="A776" t="str">
            <v xml:space="preserve">NDPWS-500-I999 </v>
          </cell>
          <cell r="B776" t="str">
            <v xml:space="preserve">NetD5.0 PAC SDK DVLPMT SLRS </v>
          </cell>
          <cell r="C776">
            <v>2793</v>
          </cell>
          <cell r="D776" t="str">
            <v xml:space="preserve">B </v>
          </cell>
        </row>
        <row r="777">
          <cell r="A777" t="str">
            <v xml:space="preserve">NDRL9-500-I999 </v>
          </cell>
          <cell r="B777" t="str">
            <v xml:space="preserve">NetD5.0 pac sap,SLRS,1cpu </v>
          </cell>
          <cell r="C777">
            <v>14000</v>
          </cell>
          <cell r="D777" t="str">
            <v xml:space="preserve">B </v>
          </cell>
        </row>
        <row r="778">
          <cell r="A778" t="str">
            <v xml:space="preserve">NDRL9-500NI999 </v>
          </cell>
          <cell r="B778" t="str">
            <v xml:space="preserve">NetD5.0SECpac sap,SLRS,add1cpu </v>
          </cell>
          <cell r="C778">
            <v>2800</v>
          </cell>
          <cell r="D778" t="str">
            <v xml:space="preserve">B </v>
          </cell>
        </row>
        <row r="779">
          <cell r="A779" t="str">
            <v xml:space="preserve">NDRL9-SUS-9999 </v>
          </cell>
          <cell r="B779" t="str">
            <v xml:space="preserve">NETDYNAMICS TECH SUPP PAC 50 </v>
          </cell>
          <cell r="C779">
            <v>2600</v>
          </cell>
          <cell r="D779" t="str">
            <v xml:space="preserve">D </v>
          </cell>
        </row>
        <row r="780">
          <cell r="A780" t="str">
            <v xml:space="preserve">NDRLS-410-9999 </v>
          </cell>
          <cell r="B780" t="str">
            <v xml:space="preserve">NETDYNAMICS PAC FOR SAP R/3 </v>
          </cell>
          <cell r="C780">
            <v>14000</v>
          </cell>
          <cell r="D780" t="str">
            <v xml:space="preserve">B </v>
          </cell>
        </row>
        <row r="781">
          <cell r="A781" t="str">
            <v xml:space="preserve">NDRLS-410-R999 </v>
          </cell>
          <cell r="B781" t="str">
            <v xml:space="preserve">NETDYNAMICS PAC SAP R/3 50 A/C </v>
          </cell>
          <cell r="C781">
            <v>14000</v>
          </cell>
          <cell r="D781" t="str">
            <v xml:space="preserve">B </v>
          </cell>
        </row>
        <row r="782">
          <cell r="A782" t="str">
            <v xml:space="preserve">NDRLS-500-I999 </v>
          </cell>
          <cell r="B782" t="str">
            <v xml:space="preserve">NetD5.0 PAC SAP SLRS 1cpu </v>
          </cell>
          <cell r="C782">
            <v>14000</v>
          </cell>
          <cell r="D782" t="str">
            <v xml:space="preserve">B </v>
          </cell>
        </row>
        <row r="783">
          <cell r="A783" t="str">
            <v xml:space="preserve">NDRLS-500NI999 </v>
          </cell>
          <cell r="B783" t="str">
            <v xml:space="preserve">NetD5.0SEC PAC SAP SLRS 1CPU </v>
          </cell>
          <cell r="C783">
            <v>2800</v>
          </cell>
          <cell r="D783" t="str">
            <v xml:space="preserve">B </v>
          </cell>
        </row>
        <row r="784">
          <cell r="A784" t="str">
            <v xml:space="preserve">NDSI9-410-T999 </v>
          </cell>
          <cell r="B784" t="str">
            <v xml:space="preserve">NETDYNAMICS STUDIO FOR NT </v>
          </cell>
          <cell r="C784">
            <v>1253</v>
          </cell>
          <cell r="D784" t="str">
            <v xml:space="preserve">B </v>
          </cell>
        </row>
        <row r="785">
          <cell r="A785" t="str">
            <v xml:space="preserve">NDSI9-500-I999 </v>
          </cell>
          <cell r="B785" t="str">
            <v xml:space="preserve">NetD App Svr Dev Stu Sgl nt/98 </v>
          </cell>
          <cell r="C785">
            <v>1253</v>
          </cell>
          <cell r="D785" t="str">
            <v xml:space="preserve">B </v>
          </cell>
        </row>
        <row r="786">
          <cell r="A786" t="str">
            <v xml:space="preserve">NDSI9-SUS-T999 </v>
          </cell>
          <cell r="B786" t="str">
            <v xml:space="preserve">NETDYNAMICS TECH SUPP STUDIO 1 </v>
          </cell>
          <cell r="C786">
            <v>650</v>
          </cell>
          <cell r="D786" t="str">
            <v xml:space="preserve">D </v>
          </cell>
        </row>
        <row r="787">
          <cell r="A787" t="str">
            <v xml:space="preserve">NDSIN-500-T9D9 </v>
          </cell>
          <cell r="B787" t="str">
            <v xml:space="preserve">EVAL CD,NETD5.0 WIN NT/98 </v>
          </cell>
          <cell r="C787">
            <v>0</v>
          </cell>
          <cell r="D787" t="str">
            <v xml:space="preserve">D </v>
          </cell>
        </row>
        <row r="788">
          <cell r="A788" t="str">
            <v xml:space="preserve">NDSIS-500-T9D9 </v>
          </cell>
          <cell r="B788" t="str">
            <v xml:space="preserve">EVAL CD,NETD5.0 SLRS/SPARC </v>
          </cell>
          <cell r="C788">
            <v>0</v>
          </cell>
          <cell r="D788" t="str">
            <v xml:space="preserve">D </v>
          </cell>
        </row>
        <row r="789">
          <cell r="A789" t="str">
            <v xml:space="preserve">NDSV9-410-T999 </v>
          </cell>
          <cell r="B789" t="str">
            <v xml:space="preserve">NETDYNAMICS STUDIO 5 PACK </v>
          </cell>
          <cell r="C789">
            <v>5593</v>
          </cell>
          <cell r="D789" t="str">
            <v xml:space="preserve">B </v>
          </cell>
        </row>
        <row r="790">
          <cell r="A790" t="str">
            <v xml:space="preserve">NDSV9-500-I999 </v>
          </cell>
          <cell r="B790" t="str">
            <v xml:space="preserve">NetD5.0 App dev svr 5pk nt/98 </v>
          </cell>
          <cell r="C790">
            <v>5593</v>
          </cell>
          <cell r="D790" t="str">
            <v xml:space="preserve">B </v>
          </cell>
        </row>
        <row r="791">
          <cell r="A791" t="str">
            <v xml:space="preserve">NDSV9-SUS-T999 </v>
          </cell>
          <cell r="B791" t="str">
            <v xml:space="preserve">NETDYNAMICS TECH SUPP STUDIO 5 </v>
          </cell>
          <cell r="C791">
            <v>1040</v>
          </cell>
          <cell r="D791" t="str">
            <v xml:space="preserve">D </v>
          </cell>
        </row>
        <row r="792">
          <cell r="A792" t="str">
            <v xml:space="preserve">NFCC9-311-9999 </v>
          </cell>
          <cell r="B792" t="str">
            <v xml:space="preserve">NFSC 3.1.1, 100LIC </v>
          </cell>
          <cell r="C792">
            <v>6300</v>
          </cell>
          <cell r="D792" t="str">
            <v xml:space="preserve">B </v>
          </cell>
        </row>
        <row r="793">
          <cell r="A793" t="str">
            <v xml:space="preserve">NFCF9-311-9999 </v>
          </cell>
          <cell r="B793" t="str">
            <v xml:space="preserve">NFSC 3.1.1, 500LIC </v>
          </cell>
          <cell r="C793">
            <v>28700</v>
          </cell>
          <cell r="D793" t="str">
            <v xml:space="preserve">B </v>
          </cell>
        </row>
        <row r="794">
          <cell r="A794" t="str">
            <v xml:space="preserve">NFCI9-311E9999 </v>
          </cell>
          <cell r="B794" t="str">
            <v xml:space="preserve">NFSC 3.1.1 CONTR., CD DOC LI </v>
          </cell>
          <cell r="C794">
            <v>112</v>
          </cell>
          <cell r="D794" t="str">
            <v xml:space="preserve">B </v>
          </cell>
        </row>
        <row r="795">
          <cell r="A795" t="str">
            <v xml:space="preserve">NFCI9-311I9999 </v>
          </cell>
          <cell r="B795" t="str">
            <v xml:space="preserve">NFSC 3.1.1 GLOBAL-1, CD DOC LI </v>
          </cell>
          <cell r="C795">
            <v>112</v>
          </cell>
          <cell r="D795" t="str">
            <v xml:space="preserve">B </v>
          </cell>
        </row>
        <row r="796">
          <cell r="A796" t="str">
            <v xml:space="preserve">NFCI9-311W9999 </v>
          </cell>
          <cell r="B796" t="str">
            <v xml:space="preserve">NFSC 3.1.1 GLOBAL, CD DOC LI </v>
          </cell>
          <cell r="C796">
            <v>112</v>
          </cell>
          <cell r="D796" t="str">
            <v xml:space="preserve">B </v>
          </cell>
        </row>
        <row r="797">
          <cell r="A797" t="str">
            <v xml:space="preserve">NFCX9-311-9999 </v>
          </cell>
          <cell r="B797" t="str">
            <v xml:space="preserve">NFSC 3.1.1, 10LIC </v>
          </cell>
          <cell r="C797">
            <v>700</v>
          </cell>
          <cell r="D797" t="str">
            <v xml:space="preserve">B </v>
          </cell>
        </row>
        <row r="798">
          <cell r="A798" t="str">
            <v xml:space="preserve">NFSC9-320-9999 </v>
          </cell>
          <cell r="B798" t="str">
            <v xml:space="preserve">NFSC 3.2, 100 RTU LICENSE </v>
          </cell>
          <cell r="C798">
            <v>6300</v>
          </cell>
          <cell r="D798" t="str">
            <v xml:space="preserve">B </v>
          </cell>
        </row>
        <row r="799">
          <cell r="A799" t="str">
            <v xml:space="preserve">NFSF9-320-9999 </v>
          </cell>
          <cell r="B799" t="str">
            <v xml:space="preserve">NFSC 3.2, 500 RTU LICENSE </v>
          </cell>
          <cell r="C799">
            <v>28700</v>
          </cell>
          <cell r="D799" t="str">
            <v xml:space="preserve">B </v>
          </cell>
        </row>
        <row r="800">
          <cell r="A800" t="str">
            <v xml:space="preserve">NFSI9-320E9999 </v>
          </cell>
          <cell r="B800" t="str">
            <v xml:space="preserve">NFSC 3.2 CTRLD, CD DOC LI </v>
          </cell>
          <cell r="C800">
            <v>112</v>
          </cell>
          <cell r="D800" t="str">
            <v xml:space="preserve">B </v>
          </cell>
        </row>
        <row r="801">
          <cell r="A801" t="str">
            <v xml:space="preserve">NFSI9-320I999A </v>
          </cell>
          <cell r="B801" t="str">
            <v xml:space="preserve">NFSC 3.2 GLOBAL-1, CD DOC LI </v>
          </cell>
          <cell r="C801">
            <v>112</v>
          </cell>
          <cell r="D801" t="str">
            <v xml:space="preserve">B </v>
          </cell>
        </row>
        <row r="802">
          <cell r="A802" t="str">
            <v xml:space="preserve">NFSI9-320W999B </v>
          </cell>
          <cell r="B802" t="str">
            <v xml:space="preserve">NFSC 3.2 GLOBAL, CD DOC LI </v>
          </cell>
          <cell r="C802">
            <v>112</v>
          </cell>
          <cell r="D802" t="str">
            <v xml:space="preserve">B </v>
          </cell>
        </row>
        <row r="803">
          <cell r="A803" t="str">
            <v xml:space="preserve">NFSV9-320-9999 </v>
          </cell>
          <cell r="B803" t="str">
            <v xml:space="preserve">NFSC 3.2, 5 RTU LICENSE </v>
          </cell>
          <cell r="C803">
            <v>413</v>
          </cell>
          <cell r="D803" t="str">
            <v xml:space="preserve">B </v>
          </cell>
        </row>
        <row r="804">
          <cell r="A804" t="str">
            <v xml:space="preserve">NFSX9-320-9999 </v>
          </cell>
          <cell r="B804" t="str">
            <v xml:space="preserve">NFSC 3.2, 10 RTU LICENSE </v>
          </cell>
          <cell r="C804">
            <v>700</v>
          </cell>
          <cell r="D804" t="str">
            <v xml:space="preserve">B </v>
          </cell>
        </row>
        <row r="805">
          <cell r="A805" t="str">
            <v xml:space="preserve">NFSY9-320-9999 </v>
          </cell>
          <cell r="B805" t="str">
            <v xml:space="preserve">NFSC 3.2, 25 RTU LICENSE </v>
          </cell>
          <cell r="C805">
            <v>1680</v>
          </cell>
          <cell r="D805" t="str">
            <v xml:space="preserve">B </v>
          </cell>
        </row>
        <row r="806">
          <cell r="A806" t="str">
            <v xml:space="preserve">NS-ARY144A-36GAC </v>
          </cell>
          <cell r="B806" t="str">
            <v xml:space="preserve">Netra st A1000, 4x9GB, AC </v>
          </cell>
          <cell r="C806">
            <v>24073</v>
          </cell>
          <cell r="D806" t="str">
            <v xml:space="preserve">A </v>
          </cell>
        </row>
        <row r="807">
          <cell r="A807" t="str">
            <v xml:space="preserve">NS-ARY144A-36GDC </v>
          </cell>
          <cell r="B807" t="str">
            <v xml:space="preserve">Netra st A1000, 4x9GB, DC </v>
          </cell>
          <cell r="C807">
            <v>24073</v>
          </cell>
          <cell r="D807" t="str">
            <v xml:space="preserve">A </v>
          </cell>
        </row>
        <row r="808">
          <cell r="A808" t="str">
            <v xml:space="preserve">NS-ARY145A-36GAC </v>
          </cell>
          <cell r="B808" t="str">
            <v xml:space="preserve">Netra st D1000, 4x9GB, AC </v>
          </cell>
          <cell r="C808">
            <v>19593</v>
          </cell>
          <cell r="D808" t="str">
            <v xml:space="preserve">A </v>
          </cell>
        </row>
        <row r="809">
          <cell r="A809" t="str">
            <v xml:space="preserve">NS-ARY145A-36GDC </v>
          </cell>
          <cell r="B809" t="str">
            <v xml:space="preserve">Netra st D1000, 4x9GB, DC </v>
          </cell>
          <cell r="C809">
            <v>19593</v>
          </cell>
          <cell r="D809" t="str">
            <v xml:space="preserve">A </v>
          </cell>
        </row>
        <row r="810">
          <cell r="A810" t="str">
            <v xml:space="preserve">NTJMS-300EE999 </v>
          </cell>
          <cell r="B810" t="str">
            <v xml:space="preserve">NETRA J 3.0 128-BIT CD-ENGLISH </v>
          </cell>
          <cell r="C810">
            <v>2093</v>
          </cell>
          <cell r="D810" t="str">
            <v xml:space="preserve">B </v>
          </cell>
        </row>
        <row r="811">
          <cell r="A811" t="str">
            <v xml:space="preserve">NTJMS-300EE9U9 </v>
          </cell>
          <cell r="B811" t="str">
            <v xml:space="preserve">NETRA J 3.0 128-BIT UPGRADE CD </v>
          </cell>
          <cell r="C811">
            <v>273</v>
          </cell>
          <cell r="D811" t="str">
            <v xml:space="preserve">B </v>
          </cell>
        </row>
        <row r="812">
          <cell r="A812" t="str">
            <v xml:space="preserve">NTJMS-300WE999 </v>
          </cell>
          <cell r="B812" t="str">
            <v xml:space="preserve">NETRA j 3.0 40-bit CD-English </v>
          </cell>
          <cell r="C812">
            <v>2093</v>
          </cell>
          <cell r="D812" t="str">
            <v xml:space="preserve">B </v>
          </cell>
        </row>
        <row r="813">
          <cell r="A813" t="str">
            <v xml:space="preserve">NTJMS-300WE9U9 </v>
          </cell>
          <cell r="B813" t="str">
            <v xml:space="preserve">NETRA J 3.0 40-BIT UPGRADE CD </v>
          </cell>
          <cell r="C813">
            <v>273</v>
          </cell>
          <cell r="D813" t="str">
            <v xml:space="preserve">B </v>
          </cell>
        </row>
        <row r="814">
          <cell r="A814" t="str">
            <v xml:space="preserve">NWS-2.0-L25RU </v>
          </cell>
          <cell r="B814" t="str">
            <v xml:space="preserve">UG NW SERVER 2.0, 25LIC </v>
          </cell>
          <cell r="C814">
            <v>490</v>
          </cell>
          <cell r="D814" t="str">
            <v xml:space="preserve">B </v>
          </cell>
        </row>
        <row r="815">
          <cell r="A815" t="str">
            <v xml:space="preserve">OCSMS-999WE9U9 </v>
          </cell>
          <cell r="B815" t="str">
            <v xml:space="preserve">OCS 10 USER UPG. FOR NETRA J </v>
          </cell>
          <cell r="C815">
            <v>1386</v>
          </cell>
          <cell r="D815" t="str">
            <v xml:space="preserve">B </v>
          </cell>
        </row>
        <row r="816">
          <cell r="A816" t="str">
            <v xml:space="preserve">ODS-1.0-4-4-21D </v>
          </cell>
          <cell r="B816" t="str">
            <v xml:space="preserve">DISKSUITE 1.0 DT, CD DOC LI </v>
          </cell>
          <cell r="C816">
            <v>1300</v>
          </cell>
          <cell r="D816" t="str">
            <v xml:space="preserve">A </v>
          </cell>
        </row>
        <row r="817">
          <cell r="A817" t="str">
            <v xml:space="preserve">OSI-7.0-4-4-21 </v>
          </cell>
          <cell r="B817" t="str">
            <v xml:space="preserve">SUNLINK OSI 7.0, CD DOC LI </v>
          </cell>
          <cell r="C817">
            <v>5194</v>
          </cell>
          <cell r="D817" t="str">
            <v xml:space="preserve">B </v>
          </cell>
        </row>
        <row r="818">
          <cell r="A818" t="str">
            <v xml:space="preserve">OSI-8.0.1-P </v>
          </cell>
          <cell r="B818" t="str">
            <v xml:space="preserve">SUNLINK OSI 8.0.1, CD DOC LI </v>
          </cell>
          <cell r="C818">
            <v>2594</v>
          </cell>
          <cell r="D818" t="str">
            <v xml:space="preserve">B </v>
          </cell>
        </row>
        <row r="819">
          <cell r="A819" t="str">
            <v xml:space="preserve">OSI-8.1-PF </v>
          </cell>
          <cell r="B819" t="str">
            <v xml:space="preserve">UG SUNLINK OSI 8.1, CD DOC LI </v>
          </cell>
          <cell r="C819">
            <v>1037</v>
          </cell>
          <cell r="D819" t="str">
            <v xml:space="preserve">B </v>
          </cell>
        </row>
        <row r="820">
          <cell r="A820" t="str">
            <v xml:space="preserve">OSI-8.1.1-CD </v>
          </cell>
          <cell r="B820" t="str">
            <v xml:space="preserve">SUNLINK OSI 8.1.1, CD </v>
          </cell>
          <cell r="C820">
            <v>130</v>
          </cell>
          <cell r="D820" t="str">
            <v xml:space="preserve">D </v>
          </cell>
        </row>
        <row r="821">
          <cell r="A821" t="str">
            <v xml:space="preserve">OSI-8.1.1-D </v>
          </cell>
          <cell r="B821" t="str">
            <v xml:space="preserve">SUNLINK OSI 8.1.1, DOC </v>
          </cell>
          <cell r="C821">
            <v>195</v>
          </cell>
          <cell r="D821" t="str">
            <v xml:space="preserve">D </v>
          </cell>
        </row>
        <row r="822">
          <cell r="A822" t="str">
            <v xml:space="preserve">OSI-8.1.1-S </v>
          </cell>
          <cell r="B822" t="str">
            <v xml:space="preserve">SUNLINK OSI 8.1.1, CD LIC </v>
          </cell>
          <cell r="C822">
            <v>2405</v>
          </cell>
          <cell r="D822" t="str">
            <v xml:space="preserve">B </v>
          </cell>
        </row>
        <row r="823">
          <cell r="A823" t="str">
            <v xml:space="preserve">OSI-8.1.1-SU </v>
          </cell>
          <cell r="B823" t="str">
            <v xml:space="preserve">UG SUNLIND OSI 8.1.1, CD LIC </v>
          </cell>
          <cell r="C823">
            <v>1037</v>
          </cell>
          <cell r="D823" t="str">
            <v xml:space="preserve">B </v>
          </cell>
        </row>
        <row r="824">
          <cell r="A824" t="str">
            <v xml:space="preserve">PDB-INFORMIX-MULTI </v>
          </cell>
          <cell r="B824" t="str">
            <v xml:space="preserve">INFOMRIX PDB SUPP BUNDLE MULTI </v>
          </cell>
          <cell r="C824">
            <v>11090</v>
          </cell>
          <cell r="D824" t="str">
            <v xml:space="preserve">D </v>
          </cell>
        </row>
        <row r="825">
          <cell r="A825" t="str">
            <v xml:space="preserve">PDB-INFORMIX-SUPP </v>
          </cell>
          <cell r="B825" t="str">
            <v xml:space="preserve">INFOMRIX PDB SUPP BUNDLE 1ST </v>
          </cell>
          <cell r="C825">
            <v>37300</v>
          </cell>
          <cell r="D825" t="str">
            <v xml:space="preserve">D </v>
          </cell>
        </row>
        <row r="826">
          <cell r="A826" t="str">
            <v xml:space="preserve">PDB-ORACLE-MULTI </v>
          </cell>
          <cell r="B826" t="str">
            <v xml:space="preserve">ORACLE PDB SUPP BUNDLE MULTI </v>
          </cell>
          <cell r="C826">
            <v>14720</v>
          </cell>
          <cell r="D826" t="str">
            <v xml:space="preserve">D </v>
          </cell>
        </row>
        <row r="827">
          <cell r="A827" t="str">
            <v xml:space="preserve">PDB-ORACLE-SUPP </v>
          </cell>
          <cell r="B827" t="str">
            <v xml:space="preserve">ORACLE PDB SUPP BUNDLE 1ST CLS </v>
          </cell>
          <cell r="C827">
            <v>25300</v>
          </cell>
          <cell r="D827" t="str">
            <v xml:space="preserve">D </v>
          </cell>
        </row>
        <row r="828">
          <cell r="A828" t="str">
            <v xml:space="preserve">PPP-3.0.1-ES-P </v>
          </cell>
          <cell r="B828" t="str">
            <v xml:space="preserve">SOLS PPP 3.0.1 T2, CD DOC LI </v>
          </cell>
          <cell r="C828">
            <v>2594</v>
          </cell>
          <cell r="D828" t="str">
            <v xml:space="preserve">B </v>
          </cell>
        </row>
        <row r="829">
          <cell r="A829" t="str">
            <v xml:space="preserve">PPP-3.0.1-SS-P </v>
          </cell>
          <cell r="B829" t="str">
            <v xml:space="preserve">SOLS PPP 3.0.1 T1, CD DOC LI </v>
          </cell>
          <cell r="C829">
            <v>1294</v>
          </cell>
          <cell r="D829" t="str">
            <v xml:space="preserve">B </v>
          </cell>
        </row>
        <row r="830">
          <cell r="A830" t="str">
            <v xml:space="preserve">PSD-1.0-S </v>
          </cell>
          <cell r="B830" t="str">
            <v xml:space="preserve">VWC++/JWS/JS 1RTU XOPTION </v>
          </cell>
          <cell r="C830">
            <v>1559</v>
          </cell>
          <cell r="D830" t="str">
            <v xml:space="preserve">H </v>
          </cell>
        </row>
        <row r="831">
          <cell r="A831" t="str">
            <v xml:space="preserve">PTP-9.1-P </v>
          </cell>
          <cell r="B831" t="str">
            <v xml:space="preserve">SUNLINK PTP 9.1, CD DOC LI </v>
          </cell>
          <cell r="C831">
            <v>9490</v>
          </cell>
          <cell r="D831" t="str">
            <v xml:space="preserve">B </v>
          </cell>
        </row>
        <row r="832">
          <cell r="A832" t="str">
            <v xml:space="preserve">PTR-9.1-S </v>
          </cell>
          <cell r="B832" t="str">
            <v xml:space="preserve">SUNLINK PTP 9.1 RT, CD LIC </v>
          </cell>
          <cell r="C832">
            <v>3634</v>
          </cell>
          <cell r="D832" t="str">
            <v xml:space="preserve">B </v>
          </cell>
        </row>
        <row r="833">
          <cell r="A833" t="str">
            <v xml:space="preserve">PW1II-500-T9T9 </v>
          </cell>
          <cell r="B833" t="str">
            <v xml:space="preserve">Tradeup to PerfWS Fortran 5 In </v>
          </cell>
          <cell r="C833">
            <v>3920</v>
          </cell>
          <cell r="D833" t="str">
            <v xml:space="preserve">B </v>
          </cell>
        </row>
        <row r="834">
          <cell r="A834" t="str">
            <v xml:space="preserve">PW1IS-500-T9T9 </v>
          </cell>
          <cell r="B834" t="str">
            <v xml:space="preserve">Tradeup to PerfWS Fortran 5.0 </v>
          </cell>
          <cell r="C834">
            <v>3920</v>
          </cell>
          <cell r="D834" t="str">
            <v xml:space="preserve">B </v>
          </cell>
        </row>
        <row r="835">
          <cell r="A835" t="str">
            <v xml:space="preserve">PW2II-500-T9T9 </v>
          </cell>
          <cell r="B835" t="str">
            <v xml:space="preserve">Tradeup to PerfWS Fortran 5 In </v>
          </cell>
          <cell r="C835">
            <v>2940</v>
          </cell>
          <cell r="D835" t="str">
            <v xml:space="preserve">B </v>
          </cell>
        </row>
        <row r="836">
          <cell r="A836" t="str">
            <v xml:space="preserve">PW2IS-500-T9T9 </v>
          </cell>
          <cell r="B836" t="str">
            <v xml:space="preserve">Tradeup to PerfWS Fortran 5 </v>
          </cell>
          <cell r="C836">
            <v>2940</v>
          </cell>
          <cell r="D836" t="str">
            <v xml:space="preserve">B </v>
          </cell>
        </row>
        <row r="837">
          <cell r="A837" t="str">
            <v xml:space="preserve">PWF-3.0-D </v>
          </cell>
          <cell r="B837" t="str">
            <v xml:space="preserve">PERF. WS FORTRAN 3.0, DOC </v>
          </cell>
          <cell r="C837">
            <v>560</v>
          </cell>
          <cell r="D837" t="str">
            <v xml:space="preserve">B </v>
          </cell>
        </row>
        <row r="838">
          <cell r="A838" t="str">
            <v xml:space="preserve">PWF-3.0-S </v>
          </cell>
          <cell r="B838" t="str">
            <v xml:space="preserve">PERF. WS FORTRAN 3.0,CD DOC LI </v>
          </cell>
          <cell r="C838">
            <v>4893</v>
          </cell>
          <cell r="D838" t="str">
            <v xml:space="preserve">B </v>
          </cell>
        </row>
        <row r="839">
          <cell r="A839" t="str">
            <v xml:space="preserve">PWF-3.0-SU </v>
          </cell>
          <cell r="B839" t="str">
            <v xml:space="preserve">UG PERWS FORTRAN 3.0,CD DOC LI </v>
          </cell>
          <cell r="C839">
            <v>1470</v>
          </cell>
          <cell r="D839" t="str">
            <v xml:space="preserve">B </v>
          </cell>
        </row>
        <row r="840">
          <cell r="A840" t="str">
            <v xml:space="preserve">PWPII-500-T999 </v>
          </cell>
          <cell r="B840" t="str">
            <v xml:space="preserve">PerfWS Fortran Pers.5.0 Sl-1 I </v>
          </cell>
          <cell r="C840">
            <v>2793</v>
          </cell>
          <cell r="D840" t="str">
            <v xml:space="preserve">B </v>
          </cell>
        </row>
        <row r="841">
          <cell r="A841" t="str">
            <v xml:space="preserve">PWPII-500-T9T9 </v>
          </cell>
          <cell r="B841" t="str">
            <v xml:space="preserve">Tradeup to PerfWS Fortran 5 In </v>
          </cell>
          <cell r="C841">
            <v>2240</v>
          </cell>
          <cell r="D841" t="str">
            <v xml:space="preserve">B </v>
          </cell>
        </row>
        <row r="842">
          <cell r="A842" t="str">
            <v xml:space="preserve">PWPIS-500-T999 </v>
          </cell>
          <cell r="B842" t="str">
            <v xml:space="preserve">PerfWS Fortran Pers.5.0 Sl-1 S </v>
          </cell>
          <cell r="C842">
            <v>2793</v>
          </cell>
          <cell r="D842" t="str">
            <v xml:space="preserve">B </v>
          </cell>
        </row>
        <row r="843">
          <cell r="A843" t="str">
            <v xml:space="preserve">PWPIS-500-T9T9 </v>
          </cell>
          <cell r="B843" t="str">
            <v xml:space="preserve">Tradeup to PerfWS Fortran 5 </v>
          </cell>
          <cell r="C843">
            <v>2240</v>
          </cell>
          <cell r="D843" t="str">
            <v xml:space="preserve">B </v>
          </cell>
        </row>
        <row r="844">
          <cell r="A844" t="str">
            <v xml:space="preserve">PWSCS-500-TG99 </v>
          </cell>
          <cell r="B844" t="str">
            <v xml:space="preserve">Gold Perf WS Fortran 5.0 100 S </v>
          </cell>
          <cell r="C844">
            <v>293580</v>
          </cell>
          <cell r="D844" t="str">
            <v xml:space="preserve">B </v>
          </cell>
        </row>
        <row r="845">
          <cell r="A845" t="str">
            <v xml:space="preserve">PWSD9-500-T999 </v>
          </cell>
          <cell r="B845" t="str">
            <v xml:space="preserve">Perf WS Fortran 5.0 Doc Set </v>
          </cell>
          <cell r="C845">
            <v>560</v>
          </cell>
          <cell r="D845" t="str">
            <v xml:space="preserve">B </v>
          </cell>
        </row>
        <row r="846">
          <cell r="A846" t="str">
            <v xml:space="preserve">PWSES-500-TG99 </v>
          </cell>
          <cell r="B846" t="str">
            <v xml:space="preserve">Gold Perf WS Fortran 5.0 250 S </v>
          </cell>
          <cell r="C846">
            <v>646100</v>
          </cell>
          <cell r="D846" t="str">
            <v xml:space="preserve">B </v>
          </cell>
        </row>
        <row r="847">
          <cell r="A847" t="str">
            <v xml:space="preserve">PWSII-500-T999 </v>
          </cell>
          <cell r="B847" t="str">
            <v xml:space="preserve">Perf WS Fortran 5.0 Slim 1 Int </v>
          </cell>
          <cell r="C847">
            <v>4893</v>
          </cell>
          <cell r="D847" t="str">
            <v xml:space="preserve">B </v>
          </cell>
        </row>
        <row r="848">
          <cell r="A848" t="str">
            <v xml:space="preserve">PWSII-500-T9U9 </v>
          </cell>
          <cell r="B848" t="str">
            <v xml:space="preserve">PerfWS Fortran 1-User In Upgr </v>
          </cell>
          <cell r="C848">
            <v>1470</v>
          </cell>
          <cell r="D848" t="str">
            <v xml:space="preserve">B </v>
          </cell>
        </row>
        <row r="849">
          <cell r="A849" t="str">
            <v xml:space="preserve">PWSIS-500-T999 </v>
          </cell>
          <cell r="B849" t="str">
            <v xml:space="preserve">Perf WS Fortran 5.0 Slim 1 SP </v>
          </cell>
          <cell r="C849">
            <v>4893</v>
          </cell>
          <cell r="D849" t="str">
            <v xml:space="preserve">B </v>
          </cell>
        </row>
        <row r="850">
          <cell r="A850" t="str">
            <v xml:space="preserve">PWSIS-500-T9U9 </v>
          </cell>
          <cell r="B850" t="str">
            <v xml:space="preserve">PerfWS Fortran 1-User SP Upgr </v>
          </cell>
          <cell r="C850">
            <v>1470</v>
          </cell>
          <cell r="D850" t="str">
            <v xml:space="preserve">B </v>
          </cell>
        </row>
        <row r="851">
          <cell r="A851" t="str">
            <v xml:space="preserve">PWSIS-500-TG99 </v>
          </cell>
          <cell r="B851" t="str">
            <v xml:space="preserve">Gold Perf WS Fortran 5 1-Lic S </v>
          </cell>
          <cell r="C851">
            <v>4893</v>
          </cell>
          <cell r="D851" t="str">
            <v xml:space="preserve">B </v>
          </cell>
        </row>
        <row r="852">
          <cell r="A852" t="str">
            <v xml:space="preserve">PWSMS-500-TG99 </v>
          </cell>
          <cell r="B852" t="str">
            <v xml:space="preserve">Gold Perf WS Fortran 5 Base SP </v>
          </cell>
          <cell r="C852">
            <v>7000</v>
          </cell>
          <cell r="D852" t="str">
            <v xml:space="preserve">B </v>
          </cell>
        </row>
        <row r="853">
          <cell r="A853" t="str">
            <v xml:space="preserve">PWSXI-500-T999 </v>
          </cell>
          <cell r="B853" t="str">
            <v xml:space="preserve">Perf WS Fortran 5.0 Slim 10 In </v>
          </cell>
          <cell r="C853">
            <v>41580</v>
          </cell>
          <cell r="D853" t="str">
            <v xml:space="preserve">B </v>
          </cell>
        </row>
        <row r="854">
          <cell r="A854" t="str">
            <v xml:space="preserve">PWSXI-500-T9U9 </v>
          </cell>
          <cell r="B854" t="str">
            <v xml:space="preserve">PerfWS Fortran 10-User In Upgr </v>
          </cell>
          <cell r="C854">
            <v>13874</v>
          </cell>
          <cell r="D854" t="str">
            <v xml:space="preserve">B </v>
          </cell>
        </row>
        <row r="855">
          <cell r="A855" t="str">
            <v xml:space="preserve">PWSXS-500-T999 </v>
          </cell>
          <cell r="B855" t="str">
            <v xml:space="preserve">Perf WS Fortran 5.0 Slim 10 SP </v>
          </cell>
          <cell r="C855">
            <v>41580</v>
          </cell>
          <cell r="D855" t="str">
            <v xml:space="preserve">B </v>
          </cell>
        </row>
        <row r="856">
          <cell r="A856" t="str">
            <v xml:space="preserve">PWSXS-500-T9U9 </v>
          </cell>
          <cell r="B856" t="str">
            <v xml:space="preserve">PerfWS Fortran 10-User SP Upgr </v>
          </cell>
          <cell r="C856">
            <v>13874</v>
          </cell>
          <cell r="D856" t="str">
            <v xml:space="preserve">B </v>
          </cell>
        </row>
        <row r="857">
          <cell r="A857" t="str">
            <v xml:space="preserve">PWSXS-500-TG99 </v>
          </cell>
          <cell r="B857" t="str">
            <v xml:space="preserve">Gold Perf WS Fortran 5.0 10 SP </v>
          </cell>
          <cell r="C857">
            <v>41580</v>
          </cell>
          <cell r="D857" t="str">
            <v xml:space="preserve">B </v>
          </cell>
        </row>
        <row r="858">
          <cell r="A858" t="str">
            <v xml:space="preserve">PWSYS-500-T999 </v>
          </cell>
          <cell r="B858" t="str">
            <v xml:space="preserve">Perf WS Fortran 5.0 Slim 25 SP </v>
          </cell>
          <cell r="C858">
            <v>97860</v>
          </cell>
          <cell r="D858" t="str">
            <v xml:space="preserve">B </v>
          </cell>
        </row>
        <row r="859">
          <cell r="A859" t="str">
            <v xml:space="preserve">PWSYS-500-TG99 </v>
          </cell>
          <cell r="B859" t="str">
            <v xml:space="preserve">Gold Perf WS Fortran 5.0 25 SP </v>
          </cell>
          <cell r="C859">
            <v>97860</v>
          </cell>
          <cell r="D859" t="str">
            <v xml:space="preserve">B </v>
          </cell>
        </row>
        <row r="860">
          <cell r="A860" t="str">
            <v xml:space="preserve">RJE-9.1-P </v>
          </cell>
          <cell r="B860" t="str">
            <v xml:space="preserve">SNA 3770/RJE 9.1, CD DOC </v>
          </cell>
          <cell r="C860">
            <v>3894</v>
          </cell>
          <cell r="D860" t="str">
            <v xml:space="preserve">B </v>
          </cell>
        </row>
        <row r="861">
          <cell r="A861" t="str">
            <v xml:space="preserve">RPCIS-100-999H </v>
          </cell>
          <cell r="B861" t="str">
            <v xml:space="preserve">KORE REALPC SW, CD DOC LIC </v>
          </cell>
          <cell r="C861">
            <v>107</v>
          </cell>
          <cell r="D861" t="str">
            <v>D</v>
          </cell>
        </row>
        <row r="862">
          <cell r="A862" t="str">
            <v xml:space="preserve">RPCXS-100-999H </v>
          </cell>
          <cell r="B862" t="str">
            <v xml:space="preserve">KORE REALPC SW, CD DOC 10 CC L </v>
          </cell>
          <cell r="C862">
            <v>911</v>
          </cell>
          <cell r="D862" t="str">
            <v>D</v>
          </cell>
        </row>
        <row r="863">
          <cell r="A863" t="str">
            <v xml:space="preserve">RPCYS-100-999H </v>
          </cell>
          <cell r="B863" t="str">
            <v xml:space="preserve">KORE REALPC SW, CD DOC 25 CC L </v>
          </cell>
          <cell r="C863">
            <v>2153</v>
          </cell>
          <cell r="D863" t="str">
            <v>D</v>
          </cell>
        </row>
        <row r="864">
          <cell r="A864" t="str">
            <v xml:space="preserve">S32-9.1-CD </v>
          </cell>
          <cell r="B864" t="str">
            <v xml:space="preserve">SNA 9.1, CD DOCS </v>
          </cell>
          <cell r="C864">
            <v>260</v>
          </cell>
          <cell r="D864" t="str">
            <v xml:space="preserve">D </v>
          </cell>
        </row>
        <row r="865">
          <cell r="A865" t="str">
            <v xml:space="preserve">S32-9.1-L128 </v>
          </cell>
          <cell r="B865" t="str">
            <v xml:space="preserve">SNA 9.1, 128 SESSION LIC </v>
          </cell>
          <cell r="C865">
            <v>20313</v>
          </cell>
          <cell r="D865" t="str">
            <v xml:space="preserve">B </v>
          </cell>
        </row>
        <row r="866">
          <cell r="A866" t="str">
            <v xml:space="preserve">S32-9.1-L256 </v>
          </cell>
          <cell r="B866" t="str">
            <v xml:space="preserve">SNA 9.1, 256 SESSION LIC </v>
          </cell>
          <cell r="C866">
            <v>30466</v>
          </cell>
          <cell r="D866" t="str">
            <v xml:space="preserve">B </v>
          </cell>
        </row>
        <row r="867">
          <cell r="A867" t="str">
            <v xml:space="preserve">S32-9.1-L64 </v>
          </cell>
          <cell r="B867" t="str">
            <v xml:space="preserve">SNA 9.1, 64 SESSION LIC </v>
          </cell>
          <cell r="C867">
            <v>12188</v>
          </cell>
          <cell r="D867" t="str">
            <v xml:space="preserve">B </v>
          </cell>
        </row>
        <row r="868">
          <cell r="A868" t="str">
            <v xml:space="preserve">S32-9.1-S </v>
          </cell>
          <cell r="B868" t="str">
            <v xml:space="preserve">SNA3270 9.1 GATEWAY, CD LIC </v>
          </cell>
          <cell r="C868">
            <v>3634</v>
          </cell>
          <cell r="D868" t="str">
            <v xml:space="preserve">B </v>
          </cell>
        </row>
        <row r="869">
          <cell r="A869" t="str">
            <v xml:space="preserve">S4IBI-200NI999 </v>
          </cell>
          <cell r="B869" t="str">
            <v xml:space="preserve">SlsISP 2.0 Esd Intel DM 4 CPU </v>
          </cell>
          <cell r="C869">
            <v>7794</v>
          </cell>
          <cell r="D869" t="str">
            <v xml:space="preserve">B </v>
          </cell>
        </row>
        <row r="870">
          <cell r="A870" t="str">
            <v xml:space="preserve">S4IBI-200WI999 </v>
          </cell>
          <cell r="B870" t="str">
            <v xml:space="preserve">SlsISP 2.0 Esd Intel Gb 4 CPU </v>
          </cell>
          <cell r="C870">
            <v>7794</v>
          </cell>
          <cell r="D870" t="str">
            <v xml:space="preserve">B </v>
          </cell>
        </row>
        <row r="871">
          <cell r="A871" t="str">
            <v xml:space="preserve">S4IBS-200NI999 </v>
          </cell>
          <cell r="B871" t="str">
            <v xml:space="preserve">SlsISP 2.0 Esd SPC DM 4 CPU </v>
          </cell>
          <cell r="C871">
            <v>7794</v>
          </cell>
          <cell r="D871" t="str">
            <v xml:space="preserve">B </v>
          </cell>
        </row>
        <row r="872">
          <cell r="A872" t="str">
            <v xml:space="preserve">S4IBS-200WI999 </v>
          </cell>
          <cell r="B872" t="str">
            <v xml:space="preserve">SlsISP 2.0 Esd SPC Gb 4 CPU </v>
          </cell>
          <cell r="C872">
            <v>7794</v>
          </cell>
          <cell r="D872" t="str">
            <v xml:space="preserve">B </v>
          </cell>
        </row>
        <row r="873">
          <cell r="A873" t="str">
            <v xml:space="preserve">S4IC9-200-I999 </v>
          </cell>
          <cell r="B873" t="str">
            <v xml:space="preserve">SlsISP 2.0 +100 RTU 4 CPU </v>
          </cell>
          <cell r="C873">
            <v>467610</v>
          </cell>
          <cell r="D873" t="str">
            <v xml:space="preserve">B </v>
          </cell>
        </row>
        <row r="874">
          <cell r="A874" t="str">
            <v xml:space="preserve">S4ID9-200-F999 </v>
          </cell>
          <cell r="B874" t="str">
            <v xml:space="preserve">SlsISP 2.0 Documentation </v>
          </cell>
          <cell r="C874">
            <v>195</v>
          </cell>
          <cell r="D874" t="str">
            <v xml:space="preserve">B </v>
          </cell>
        </row>
        <row r="875">
          <cell r="A875" t="str">
            <v xml:space="preserve">S4II9-200-C999 </v>
          </cell>
          <cell r="B875" t="str">
            <v xml:space="preserve">SlsISP 2.0 1 RTU 64 CPU </v>
          </cell>
          <cell r="C875">
            <v>43316</v>
          </cell>
          <cell r="D875" t="str">
            <v xml:space="preserve">B </v>
          </cell>
        </row>
        <row r="876">
          <cell r="A876" t="str">
            <v xml:space="preserve">S4II9-200-I999 </v>
          </cell>
          <cell r="B876" t="str">
            <v xml:space="preserve">SlsISP 2.0 RTU inc. IP SVC </v>
          </cell>
          <cell r="C876">
            <v>774</v>
          </cell>
          <cell r="D876" t="str">
            <v xml:space="preserve">B </v>
          </cell>
        </row>
        <row r="877">
          <cell r="A877" t="str">
            <v xml:space="preserve">S4II9-200-L999 </v>
          </cell>
          <cell r="B877" t="str">
            <v xml:space="preserve">SlsISP 2.0 1 RTU 32 CPU </v>
          </cell>
          <cell r="C877">
            <v>24154</v>
          </cell>
          <cell r="D877" t="str">
            <v xml:space="preserve">B </v>
          </cell>
        </row>
        <row r="878">
          <cell r="A878" t="str">
            <v xml:space="preserve">S4II9-200-X999 </v>
          </cell>
          <cell r="B878" t="str">
            <v xml:space="preserve">SlsISP 2.0 1 RTU 8 CPU </v>
          </cell>
          <cell r="C878">
            <v>4680</v>
          </cell>
          <cell r="D878" t="str">
            <v xml:space="preserve">B </v>
          </cell>
        </row>
        <row r="879">
          <cell r="A879" t="str">
            <v xml:space="preserve">S4II9-200-Y999 </v>
          </cell>
          <cell r="B879" t="str">
            <v xml:space="preserve">SlsISP 2.0 1 RTU 16 CPU </v>
          </cell>
          <cell r="C879">
            <v>12168</v>
          </cell>
          <cell r="D879" t="str">
            <v xml:space="preserve">B </v>
          </cell>
        </row>
        <row r="880">
          <cell r="A880" t="str">
            <v xml:space="preserve">S4IMI-200NI999 </v>
          </cell>
          <cell r="B880" t="str">
            <v xml:space="preserve">SlsISP 2.0 Esd SPC Dom 4 CPU </v>
          </cell>
          <cell r="C880">
            <v>7794</v>
          </cell>
          <cell r="D880" t="str">
            <v xml:space="preserve">B </v>
          </cell>
        </row>
        <row r="881">
          <cell r="A881" t="str">
            <v xml:space="preserve">S4IMI-200WI999 </v>
          </cell>
          <cell r="B881" t="str">
            <v xml:space="preserve">SlsISP 2.0 Esd SPC Gbl 4 CPU </v>
          </cell>
          <cell r="C881">
            <v>7794</v>
          </cell>
          <cell r="D881" t="str">
            <v xml:space="preserve">B </v>
          </cell>
        </row>
        <row r="882">
          <cell r="A882" t="str">
            <v xml:space="preserve">S4IMS-200NI999 </v>
          </cell>
          <cell r="B882" t="str">
            <v xml:space="preserve">S4I2.0 CD, 1RTU 1-4 CPU,Dom, S </v>
          </cell>
          <cell r="C882">
            <v>7794</v>
          </cell>
          <cell r="D882" t="str">
            <v xml:space="preserve">B </v>
          </cell>
        </row>
        <row r="883">
          <cell r="A883" t="str">
            <v xml:space="preserve">S4IMS-200WI999 </v>
          </cell>
          <cell r="B883" t="str">
            <v xml:space="preserve">SlsISP 2.0 CD SPC Gbl 4 CPU </v>
          </cell>
          <cell r="C883">
            <v>7794</v>
          </cell>
          <cell r="D883" t="str">
            <v xml:space="preserve">B </v>
          </cell>
        </row>
        <row r="884">
          <cell r="A884" t="str">
            <v xml:space="preserve">S4IX9-200-I999 </v>
          </cell>
          <cell r="B884" t="str">
            <v xml:space="preserve">SlsISP 2.0 +10 RTU 4 CPU </v>
          </cell>
          <cell r="C884">
            <v>62348</v>
          </cell>
          <cell r="D884" t="str">
            <v xml:space="preserve">B </v>
          </cell>
        </row>
        <row r="885">
          <cell r="A885" t="str">
            <v xml:space="preserve">S4IY9-200-I999 </v>
          </cell>
          <cell r="B885" t="str">
            <v xml:space="preserve">SlsISP 2.0 +25 RTU 4 CPU </v>
          </cell>
          <cell r="C885">
            <v>136383</v>
          </cell>
          <cell r="D885" t="str">
            <v xml:space="preserve">B </v>
          </cell>
        </row>
        <row r="886">
          <cell r="A886" t="str">
            <v xml:space="preserve">SBAIS-100-9999 </v>
          </cell>
          <cell r="B886" t="str">
            <v xml:space="preserve">SUW BANDWIDTH ALLOC 1.0, LIC </v>
          </cell>
          <cell r="C886">
            <v>6993</v>
          </cell>
          <cell r="D886" t="str">
            <v xml:space="preserve">B </v>
          </cell>
        </row>
        <row r="887">
          <cell r="A887" t="str">
            <v xml:space="preserve">SBAM9-100-9999 </v>
          </cell>
          <cell r="B887" t="str">
            <v xml:space="preserve">SW BANDWIDTH ALLOC 1.0, CD DOC </v>
          </cell>
          <cell r="C887">
            <v>140</v>
          </cell>
          <cell r="D887" t="str">
            <v xml:space="preserve">B </v>
          </cell>
        </row>
        <row r="888">
          <cell r="A888" t="str">
            <v xml:space="preserve">SBAXS-100-9999 </v>
          </cell>
          <cell r="B888" t="str">
            <v xml:space="preserve">SW BANDWIDTH ALLOC 1.0, 10LIC </v>
          </cell>
          <cell r="C888">
            <v>41930</v>
          </cell>
          <cell r="D888" t="str">
            <v xml:space="preserve">B </v>
          </cell>
        </row>
        <row r="889">
          <cell r="A889" t="str">
            <v xml:space="preserve">SCSC9-100-9999 </v>
          </cell>
          <cell r="B889" t="str">
            <v xml:space="preserve">Calendar Svr 1.0 1000 Clients </v>
          </cell>
          <cell r="C889">
            <v>35700</v>
          </cell>
          <cell r="D889" t="str">
            <v xml:space="preserve">B </v>
          </cell>
        </row>
        <row r="890">
          <cell r="A890" t="str">
            <v xml:space="preserve">SCSD9-100WW999 </v>
          </cell>
          <cell r="B890" t="str">
            <v xml:space="preserve">Calendar Server 1.0 Doc. </v>
          </cell>
          <cell r="C890">
            <v>210</v>
          </cell>
          <cell r="D890" t="str">
            <v xml:space="preserve">D </v>
          </cell>
        </row>
        <row r="891">
          <cell r="A891" t="str">
            <v xml:space="preserve">SCSE9-100-9999 </v>
          </cell>
          <cell r="B891" t="str">
            <v xml:space="preserve">Calendar Svr 1.0 2500 Clients </v>
          </cell>
          <cell r="C891">
            <v>87500</v>
          </cell>
          <cell r="D891" t="str">
            <v xml:space="preserve">B </v>
          </cell>
        </row>
        <row r="892">
          <cell r="A892" t="str">
            <v xml:space="preserve">SCSF9-100-9999 </v>
          </cell>
          <cell r="B892" t="str">
            <v xml:space="preserve">Calendar Svr 1.0 5000 Clients </v>
          </cell>
          <cell r="C892">
            <v>164500</v>
          </cell>
          <cell r="D892" t="str">
            <v xml:space="preserve">B </v>
          </cell>
        </row>
        <row r="893">
          <cell r="A893" t="str">
            <v xml:space="preserve">SCSG9-100-9999 </v>
          </cell>
          <cell r="B893" t="str">
            <v xml:space="preserve">Calendar Svr 1.0 10,000 Client </v>
          </cell>
          <cell r="C893">
            <v>315000</v>
          </cell>
          <cell r="D893" t="str">
            <v xml:space="preserve">B </v>
          </cell>
        </row>
        <row r="894">
          <cell r="A894" t="str">
            <v xml:space="preserve">SCSH9-100-9999 </v>
          </cell>
          <cell r="B894" t="str">
            <v xml:space="preserve">Calendar Svr 1.0 25,000 Client </v>
          </cell>
          <cell r="C894">
            <v>770000</v>
          </cell>
          <cell r="D894" t="str">
            <v xml:space="preserve">B </v>
          </cell>
        </row>
        <row r="895">
          <cell r="A895" t="str">
            <v xml:space="preserve">SCSJ9-100-9999 </v>
          </cell>
          <cell r="B895" t="str">
            <v xml:space="preserve">Calendar Svr 1.0 50,000 Client </v>
          </cell>
          <cell r="C895">
            <v>1400000</v>
          </cell>
          <cell r="D895" t="str">
            <v xml:space="preserve">B </v>
          </cell>
        </row>
        <row r="896">
          <cell r="A896" t="str">
            <v xml:space="preserve">SCSK9-100-9999 </v>
          </cell>
          <cell r="B896" t="str">
            <v xml:space="preserve">Calendar Svr 1.0 100,000 Clt </v>
          </cell>
          <cell r="C896">
            <v>2380000</v>
          </cell>
          <cell r="D896" t="str">
            <v xml:space="preserve">B </v>
          </cell>
        </row>
        <row r="897">
          <cell r="A897" t="str">
            <v xml:space="preserve">SCSL9-100-9999 </v>
          </cell>
          <cell r="B897" t="str">
            <v xml:space="preserve">Calendar Server 1.0 500 Client </v>
          </cell>
          <cell r="C897">
            <v>22050</v>
          </cell>
          <cell r="D897" t="str">
            <v xml:space="preserve">B </v>
          </cell>
        </row>
        <row r="898">
          <cell r="A898" t="str">
            <v xml:space="preserve">SCSM9-100WW999 </v>
          </cell>
          <cell r="B898" t="str">
            <v xml:space="preserve">Calendar Server 1.0 Media </v>
          </cell>
          <cell r="C898">
            <v>105</v>
          </cell>
          <cell r="D898" t="str">
            <v xml:space="preserve">D </v>
          </cell>
        </row>
        <row r="899">
          <cell r="A899" t="str">
            <v xml:space="preserve">SCSN9-100-9999 </v>
          </cell>
          <cell r="B899" t="str">
            <v xml:space="preserve">Calendar Svr 1.0 250K Clients </v>
          </cell>
          <cell r="C899">
            <v>5600000</v>
          </cell>
          <cell r="D899" t="str">
            <v xml:space="preserve">B </v>
          </cell>
        </row>
        <row r="900">
          <cell r="A900" t="str">
            <v xml:space="preserve">SCSP9-100-9999 </v>
          </cell>
          <cell r="B900" t="str">
            <v xml:space="preserve">Calendar Svr 1.0 500K Clients </v>
          </cell>
          <cell r="C900">
            <v>10150000</v>
          </cell>
          <cell r="D900" t="str">
            <v xml:space="preserve">B </v>
          </cell>
        </row>
        <row r="901">
          <cell r="A901" t="str">
            <v xml:space="preserve">SCST9-100-9999 </v>
          </cell>
          <cell r="B901" t="str">
            <v xml:space="preserve">Calendar Svr 1.0 7500 Clients </v>
          </cell>
          <cell r="C901">
            <v>241500</v>
          </cell>
          <cell r="D901" t="str">
            <v xml:space="preserve">B </v>
          </cell>
        </row>
        <row r="902">
          <cell r="A902" t="str">
            <v xml:space="preserve">SCSU9-100-9999 </v>
          </cell>
          <cell r="B902" t="str">
            <v xml:space="preserve">Calendar Svr 1.0 75,000 Client </v>
          </cell>
          <cell r="C902">
            <v>1890000</v>
          </cell>
          <cell r="D902" t="str">
            <v xml:space="preserve">B </v>
          </cell>
        </row>
        <row r="903">
          <cell r="A903" t="str">
            <v xml:space="preserve">SCSV9-100-9999 </v>
          </cell>
          <cell r="B903" t="str">
            <v xml:space="preserve">Calendar Server 1.0 50 Clients </v>
          </cell>
          <cell r="C903">
            <v>2450</v>
          </cell>
          <cell r="D903" t="str">
            <v xml:space="preserve">B </v>
          </cell>
        </row>
        <row r="904">
          <cell r="A904" t="str">
            <v xml:space="preserve">SCSV9-100WW999 </v>
          </cell>
          <cell r="B904" t="str">
            <v xml:space="preserve">Calendar Svr 1.0 Base Pack </v>
          </cell>
          <cell r="C904">
            <v>2450</v>
          </cell>
          <cell r="D904" t="str">
            <v xml:space="preserve">B </v>
          </cell>
        </row>
        <row r="905">
          <cell r="A905" t="str">
            <v xml:space="preserve">SCSX9-100-9999 </v>
          </cell>
          <cell r="B905" t="str">
            <v xml:space="preserve">Calendar Server 1.0 100 Client </v>
          </cell>
          <cell r="C905">
            <v>4900</v>
          </cell>
          <cell r="D905" t="str">
            <v xml:space="preserve">B </v>
          </cell>
        </row>
        <row r="906">
          <cell r="A906" t="str">
            <v xml:space="preserve">SDK-2.5.1-P </v>
          </cell>
          <cell r="B906" t="str">
            <v xml:space="preserve">SOL 2.5.1 DEV KIT, CD DOC LI </v>
          </cell>
          <cell r="C906">
            <v>644</v>
          </cell>
          <cell r="D906" t="str">
            <v xml:space="preserve">B </v>
          </cell>
        </row>
        <row r="907">
          <cell r="A907" t="str">
            <v xml:space="preserve">SDS-4.1-DOC </v>
          </cell>
          <cell r="B907" t="str">
            <v xml:space="preserve">DISKSUITE 4.1 DOCS </v>
          </cell>
          <cell r="C907">
            <v>210</v>
          </cell>
          <cell r="D907" t="str">
            <v xml:space="preserve">B </v>
          </cell>
        </row>
        <row r="908">
          <cell r="A908" t="str">
            <v xml:space="preserve">SDS-4.1-P </v>
          </cell>
          <cell r="B908" t="str">
            <v xml:space="preserve">DISKSUITE 4.1, CD DOC LI </v>
          </cell>
          <cell r="C908">
            <v>1995</v>
          </cell>
          <cell r="D908" t="str">
            <v xml:space="preserve">B </v>
          </cell>
        </row>
        <row r="909">
          <cell r="A909" t="str">
            <v xml:space="preserve">SDS-4.1-PU </v>
          </cell>
          <cell r="B909" t="str">
            <v xml:space="preserve">UG DISKSUITE 4.1, CD DOC LI </v>
          </cell>
          <cell r="C909">
            <v>700</v>
          </cell>
          <cell r="D909" t="str">
            <v xml:space="preserve">B </v>
          </cell>
        </row>
        <row r="910">
          <cell r="A910" t="str">
            <v xml:space="preserve">SDSC9-310-9999 </v>
          </cell>
          <cell r="B910" t="str">
            <v xml:space="preserve">SUNDS3.1, 1 RTU 100K ENTRIES </v>
          </cell>
          <cell r="C910">
            <v>10335</v>
          </cell>
          <cell r="D910" t="str">
            <v xml:space="preserve">B </v>
          </cell>
        </row>
        <row r="911">
          <cell r="A911" t="str">
            <v xml:space="preserve">SDSD9-310-9999 </v>
          </cell>
          <cell r="B911" t="str">
            <v xml:space="preserve">SUNDS3.1, DOCUMENTATION ONLY </v>
          </cell>
          <cell r="C911">
            <v>195</v>
          </cell>
          <cell r="D911" t="str">
            <v xml:space="preserve">B </v>
          </cell>
        </row>
        <row r="912">
          <cell r="A912" t="str">
            <v xml:space="preserve">SDSG9-310-9999 </v>
          </cell>
          <cell r="B912" t="str">
            <v xml:space="preserve">SUNDS3.1, 1 RTU 1M ENTRIES </v>
          </cell>
          <cell r="C912">
            <v>64935</v>
          </cell>
          <cell r="D912" t="str">
            <v xml:space="preserve">B </v>
          </cell>
        </row>
        <row r="913">
          <cell r="A913" t="str">
            <v xml:space="preserve">SDSX9-310-9999 </v>
          </cell>
          <cell r="B913" t="str">
            <v xml:space="preserve">SUNDS3.1, 1 RTU 10K ENTRIES </v>
          </cell>
          <cell r="C913">
            <v>1294</v>
          </cell>
          <cell r="D913" t="str">
            <v xml:space="preserve">B </v>
          </cell>
        </row>
        <row r="914">
          <cell r="A914" t="str">
            <v xml:space="preserve">SFMMS-200-D999 </v>
          </cell>
          <cell r="B914" t="str">
            <v xml:space="preserve">SunForum Media Kit </v>
          </cell>
          <cell r="C914">
            <v>35</v>
          </cell>
          <cell r="D914" t="str">
            <v xml:space="preserve">B </v>
          </cell>
        </row>
        <row r="915">
          <cell r="A915" t="str">
            <v xml:space="preserve">SG-ARY002A-0G </v>
          </cell>
          <cell r="B915" t="str">
            <v xml:space="preserve">A7000 CONTROLLER, DBL DRAWER </v>
          </cell>
          <cell r="C915">
            <v>216000</v>
          </cell>
          <cell r="D915" t="str">
            <v xml:space="preserve">A </v>
          </cell>
        </row>
        <row r="916">
          <cell r="A916" t="str">
            <v xml:space="preserve">SG-ARY132A-16GR4 </v>
          </cell>
          <cell r="B916" t="str">
            <v xml:space="preserve">RACKMOUNTABLE D1000 W/ 4*4GB </v>
          </cell>
          <cell r="C916">
            <v>14273</v>
          </cell>
          <cell r="D916" t="str">
            <v xml:space="preserve">H </v>
          </cell>
        </row>
        <row r="917">
          <cell r="A917" t="str">
            <v xml:space="preserve">SG-ARY134A-36GR4 </v>
          </cell>
          <cell r="B917" t="str">
            <v xml:space="preserve">36GB STOREDGE D1000 RACK </v>
          </cell>
          <cell r="C917">
            <v>15113</v>
          </cell>
          <cell r="D917" t="str">
            <v xml:space="preserve">H </v>
          </cell>
        </row>
        <row r="918">
          <cell r="A918" t="str">
            <v xml:space="preserve">SG-ARY134A-36GR5 </v>
          </cell>
          <cell r="B918" t="str">
            <v xml:space="preserve">36GB STOREDGE D1000 RACK </v>
          </cell>
          <cell r="C918">
            <v>15813</v>
          </cell>
          <cell r="D918" t="str">
            <v xml:space="preserve">H </v>
          </cell>
        </row>
        <row r="919">
          <cell r="A919" t="str">
            <v xml:space="preserve">SG-ARY135A-72GR5 </v>
          </cell>
          <cell r="B919" t="str">
            <v xml:space="preserve">72GB STOREDGE A1000 RACK </v>
          </cell>
          <cell r="C919">
            <v>27853</v>
          </cell>
          <cell r="D919" t="str">
            <v xml:space="preserve">H </v>
          </cell>
        </row>
        <row r="920">
          <cell r="A920" t="str">
            <v xml:space="preserve">SG-ARY136A-72GR5 </v>
          </cell>
          <cell r="B920" t="str">
            <v xml:space="preserve">RACK MOUNTABLE D1000 W/ 4X18GB </v>
          </cell>
          <cell r="C920">
            <v>22253</v>
          </cell>
          <cell r="D920" t="str">
            <v xml:space="preserve">H </v>
          </cell>
        </row>
        <row r="921">
          <cell r="A921" t="str">
            <v xml:space="preserve">SG-ARY351A-180G </v>
          </cell>
          <cell r="B921" t="str">
            <v xml:space="preserve">A3500 W/2 CONT.,5 TRAYS,18GBDR </v>
          </cell>
          <cell r="C921">
            <v>143710</v>
          </cell>
          <cell r="D921" t="str">
            <v xml:space="preserve">A </v>
          </cell>
        </row>
        <row r="922">
          <cell r="A922" t="str">
            <v xml:space="preserve">SG-ARY353A-360G </v>
          </cell>
          <cell r="B922" t="str">
            <v xml:space="preserve">A3500 W/4 CONT.,7 TRAYS,18GBDR </v>
          </cell>
          <cell r="C922">
            <v>242200</v>
          </cell>
          <cell r="D922" t="str">
            <v xml:space="preserve">A </v>
          </cell>
        </row>
        <row r="923">
          <cell r="A923" t="str">
            <v xml:space="preserve">SG-ARY360A-90G </v>
          </cell>
          <cell r="B923" t="str">
            <v xml:space="preserve">A3500 1 CONT/5 TRAYS/9GB(10K) </v>
          </cell>
          <cell r="C923">
            <v>122010</v>
          </cell>
          <cell r="D923" t="str">
            <v xml:space="preserve">A </v>
          </cell>
        </row>
        <row r="924">
          <cell r="A924" t="str">
            <v xml:space="preserve">SG-ARY362A-180G </v>
          </cell>
          <cell r="B924" t="str">
            <v xml:space="preserve">A3500 2 CONT/7 TRAYS/9GB(10K) </v>
          </cell>
          <cell r="C924">
            <v>198800</v>
          </cell>
          <cell r="D924" t="str">
            <v xml:space="preserve">A </v>
          </cell>
        </row>
        <row r="925">
          <cell r="A925" t="str">
            <v xml:space="preserve">SG-ARY366A-72G </v>
          </cell>
          <cell r="B925" t="str">
            <v xml:space="preserve">A3500 1 CONT/2 TRAYS/9GB(10K) </v>
          </cell>
          <cell r="C925">
            <v>72590</v>
          </cell>
          <cell r="D925" t="str">
            <v xml:space="preserve">A </v>
          </cell>
        </row>
        <row r="926">
          <cell r="A926" t="str">
            <v xml:space="preserve">SG-ARY511A-127G </v>
          </cell>
          <cell r="B926" t="str">
            <v xml:space="preserve">127GB SUN STOREDGE A5000 </v>
          </cell>
          <cell r="C926">
            <v>88200</v>
          </cell>
          <cell r="D926" t="str">
            <v xml:space="preserve">A </v>
          </cell>
        </row>
        <row r="927">
          <cell r="A927" t="str">
            <v xml:space="preserve">SG-ARY512A-127GR4 </v>
          </cell>
          <cell r="B927" t="str">
            <v xml:space="preserve">127GB SUN STOREDGE A5000 </v>
          </cell>
          <cell r="C927">
            <v>88200</v>
          </cell>
          <cell r="D927" t="str">
            <v xml:space="preserve">A </v>
          </cell>
        </row>
        <row r="928">
          <cell r="A928" t="str">
            <v xml:space="preserve">SG-ARY521A-200G </v>
          </cell>
          <cell r="B928" t="str">
            <v xml:space="preserve">200GB Sun StorEdge A5200 </v>
          </cell>
          <cell r="C928">
            <v>132300</v>
          </cell>
          <cell r="D928" t="str">
            <v xml:space="preserve">A </v>
          </cell>
        </row>
        <row r="929">
          <cell r="A929" t="str">
            <v xml:space="preserve">SG-ARY522A-200G </v>
          </cell>
          <cell r="B929" t="str">
            <v xml:space="preserve">200GB Sun StorEdge A5200 </v>
          </cell>
          <cell r="C929">
            <v>132300</v>
          </cell>
          <cell r="D929" t="str">
            <v xml:space="preserve">A </v>
          </cell>
        </row>
        <row r="930">
          <cell r="A930" t="str">
            <v xml:space="preserve">SG-ARY531A-254G </v>
          </cell>
          <cell r="B930" t="str">
            <v xml:space="preserve">254GB Sun StorEdge A5100 </v>
          </cell>
          <cell r="C930">
            <v>88060</v>
          </cell>
          <cell r="D930" t="str">
            <v xml:space="preserve">A </v>
          </cell>
        </row>
        <row r="931">
          <cell r="A931" t="str">
            <v xml:space="preserve">SG-ARY532A-254G </v>
          </cell>
          <cell r="B931" t="str">
            <v xml:space="preserve">254GB Sun StorEdge A5100 </v>
          </cell>
          <cell r="C931">
            <v>88060</v>
          </cell>
          <cell r="D931" t="str">
            <v xml:space="preserve">A </v>
          </cell>
        </row>
        <row r="932">
          <cell r="A932" t="str">
            <v xml:space="preserve">SG-DSK010A-9G </v>
          </cell>
          <cell r="B932" t="str">
            <v xml:space="preserve">9.1GB/10000RPM DISK UNIPACK </v>
          </cell>
          <cell r="C932">
            <v>1694</v>
          </cell>
          <cell r="D932" t="str">
            <v xml:space="preserve">H </v>
          </cell>
        </row>
        <row r="933">
          <cell r="A933" t="str">
            <v xml:space="preserve">SG-XDSK010A-18G </v>
          </cell>
          <cell r="B933" t="str">
            <v xml:space="preserve">18.2GB/10000RPM DISK UNIPACK </v>
          </cell>
          <cell r="C933">
            <v>1800</v>
          </cell>
          <cell r="D933" t="str">
            <v xml:space="preserve">H </v>
          </cell>
        </row>
        <row r="934">
          <cell r="A934" t="str">
            <v xml:space="preserve">SG-LIB8MMC-400GR5 </v>
          </cell>
          <cell r="B934" t="str">
            <v xml:space="preserve">STOREDGE L400 8MM 1DR EXP RACK </v>
          </cell>
          <cell r="C934">
            <v>17500</v>
          </cell>
          <cell r="D934" t="str">
            <v xml:space="preserve">H </v>
          </cell>
        </row>
        <row r="935">
          <cell r="A935" t="str">
            <v xml:space="preserve">SG-LIBDLT2-280GR5 </v>
          </cell>
          <cell r="B935" t="str">
            <v xml:space="preserve">TAPE 280/560GB DLT7000 RACKMNT </v>
          </cell>
          <cell r="C935">
            <v>21700</v>
          </cell>
          <cell r="D935" t="str">
            <v xml:space="preserve">H </v>
          </cell>
        </row>
        <row r="936">
          <cell r="A936" t="str">
            <v xml:space="preserve">SG-LIBDLT4R-1TBR5 </v>
          </cell>
          <cell r="B936" t="str">
            <v xml:space="preserve">STOREDGE L1000 4 TAPE RACKMNT </v>
          </cell>
          <cell r="C936">
            <v>91000</v>
          </cell>
          <cell r="D936" t="str">
            <v xml:space="preserve">H </v>
          </cell>
        </row>
        <row r="937">
          <cell r="A937" t="str">
            <v xml:space="preserve">SG-XARY030A </v>
          </cell>
          <cell r="B937" t="str">
            <v xml:space="preserve">72" STOREDGE EXPANSION RACK </v>
          </cell>
          <cell r="C937">
            <v>10500</v>
          </cell>
          <cell r="D937" t="str">
            <v xml:space="preserve">A </v>
          </cell>
        </row>
        <row r="938">
          <cell r="A938" t="str">
            <v xml:space="preserve">SG-XARY125A-109G </v>
          </cell>
          <cell r="B938" t="str">
            <v xml:space="preserve">109GB STOREDGE D1000 </v>
          </cell>
          <cell r="C938">
            <v>32053</v>
          </cell>
          <cell r="D938" t="str">
            <v xml:space="preserve">H </v>
          </cell>
        </row>
        <row r="939">
          <cell r="A939" t="str">
            <v xml:space="preserve">SG-XARY126A-144G </v>
          </cell>
          <cell r="B939" t="str">
            <v xml:space="preserve">144GB STOREDGE A1000 </v>
          </cell>
          <cell r="C939">
            <v>42413</v>
          </cell>
          <cell r="D939" t="str">
            <v xml:space="preserve">H </v>
          </cell>
        </row>
        <row r="940">
          <cell r="A940" t="str">
            <v xml:space="preserve">SG-XARY126A-72G </v>
          </cell>
          <cell r="B940" t="str">
            <v xml:space="preserve">72GB STOREDGE A1000 </v>
          </cell>
          <cell r="C940">
            <v>27853</v>
          </cell>
          <cell r="D940" t="str">
            <v xml:space="preserve">H </v>
          </cell>
        </row>
        <row r="941">
          <cell r="A941" t="str">
            <v xml:space="preserve">SG-XARY127A-144G </v>
          </cell>
          <cell r="B941" t="str">
            <v xml:space="preserve">144GB STOREDGE D1000 </v>
          </cell>
          <cell r="C941">
            <v>36813</v>
          </cell>
          <cell r="D941" t="str">
            <v xml:space="preserve">H </v>
          </cell>
        </row>
        <row r="942">
          <cell r="A942" t="str">
            <v xml:space="preserve">SG-XARY127A-72G </v>
          </cell>
          <cell r="B942" t="str">
            <v xml:space="preserve">72GB STOREDGE D1000 </v>
          </cell>
          <cell r="C942">
            <v>22253</v>
          </cell>
          <cell r="D942" t="str">
            <v xml:space="preserve">H </v>
          </cell>
        </row>
        <row r="943">
          <cell r="A943" t="str">
            <v xml:space="preserve">SG-XARY135A-72G </v>
          </cell>
          <cell r="B943" t="str">
            <v xml:space="preserve">72GB STOREDGE A1000 FOR RACK </v>
          </cell>
          <cell r="C943">
            <v>27853</v>
          </cell>
          <cell r="D943" t="str">
            <v xml:space="preserve">H </v>
          </cell>
        </row>
        <row r="944">
          <cell r="A944" t="str">
            <v xml:space="preserve">SG-XARY136A-72G </v>
          </cell>
          <cell r="B944" t="str">
            <v xml:space="preserve">72GB STOREDGE D1000 FOR RACK </v>
          </cell>
          <cell r="C944">
            <v>22253</v>
          </cell>
          <cell r="D944" t="str">
            <v xml:space="preserve">H </v>
          </cell>
        </row>
        <row r="945">
          <cell r="A945" t="str">
            <v xml:space="preserve">SG-XARY144A-109G </v>
          </cell>
          <cell r="B945" t="str">
            <v xml:space="preserve">109GB STOREDGE A1000(10K RPM) </v>
          </cell>
          <cell r="C945">
            <v>32613</v>
          </cell>
          <cell r="D945" t="str">
            <v xml:space="preserve">H </v>
          </cell>
        </row>
        <row r="946">
          <cell r="A946" t="str">
            <v xml:space="preserve">SG-XARY144A-36G </v>
          </cell>
          <cell r="B946" t="str">
            <v xml:space="preserve">36GB STOREDGE A1000(10K RPM) </v>
          </cell>
          <cell r="C946">
            <v>18333</v>
          </cell>
          <cell r="D946" t="str">
            <v xml:space="preserve">H </v>
          </cell>
        </row>
        <row r="947">
          <cell r="A947" t="str">
            <v xml:space="preserve">SG-XARY145A-109G </v>
          </cell>
          <cell r="B947" t="str">
            <v xml:space="preserve">109GB STOREDGE D1000(10K RPM) </v>
          </cell>
          <cell r="C947">
            <v>29113</v>
          </cell>
          <cell r="D947" t="str">
            <v xml:space="preserve">H </v>
          </cell>
        </row>
        <row r="948">
          <cell r="A948" t="str">
            <v xml:space="preserve">SG-XARY145A-36G </v>
          </cell>
          <cell r="B948" t="str">
            <v xml:space="preserve">36GB STOREDGE D1000(10K RPM) </v>
          </cell>
          <cell r="C948">
            <v>14833</v>
          </cell>
          <cell r="D948" t="str">
            <v xml:space="preserve">H </v>
          </cell>
        </row>
        <row r="949">
          <cell r="A949" t="str">
            <v xml:space="preserve">SG-XARY146A-36G </v>
          </cell>
          <cell r="B949" t="str">
            <v xml:space="preserve">36GB A1000 FOR RACK(10K RPM) </v>
          </cell>
          <cell r="C949">
            <v>18333</v>
          </cell>
          <cell r="D949" t="str">
            <v xml:space="preserve">H </v>
          </cell>
        </row>
        <row r="950">
          <cell r="A950" t="str">
            <v xml:space="preserve">SG-XARY147A-36G </v>
          </cell>
          <cell r="B950" t="str">
            <v xml:space="preserve">36GB D1000 FOR RACK(10K RPM) </v>
          </cell>
          <cell r="C950">
            <v>13643</v>
          </cell>
          <cell r="D950" t="str">
            <v xml:space="preserve">H </v>
          </cell>
        </row>
        <row r="951">
          <cell r="A951" t="str">
            <v xml:space="preserve">SG-XARY154A-72G </v>
          </cell>
          <cell r="B951" t="str">
            <v xml:space="preserve">72GB D1000 FOR RACK(10K RPM) </v>
          </cell>
          <cell r="C951">
            <v>11940</v>
          </cell>
          <cell r="D951" t="str">
            <v xml:space="preserve">H </v>
          </cell>
        </row>
        <row r="952">
          <cell r="A952" t="str">
            <v xml:space="preserve">SG-XARY155A-72G </v>
          </cell>
          <cell r="B952" t="str">
            <v xml:space="preserve">72GB A1000 FOR RACK(10K RPM) </v>
          </cell>
          <cell r="C952">
            <v>17138</v>
          </cell>
          <cell r="D952" t="str">
            <v xml:space="preserve">H </v>
          </cell>
        </row>
        <row r="953">
          <cell r="A953" t="str">
            <v xml:space="preserve">SG-XARY351A-180G </v>
          </cell>
          <cell r="B953" t="str">
            <v xml:space="preserve">A3500 2 CONT/5 TRAYS/18GB </v>
          </cell>
          <cell r="C953">
            <v>143710</v>
          </cell>
          <cell r="D953" t="str">
            <v xml:space="preserve">A </v>
          </cell>
        </row>
        <row r="954">
          <cell r="A954" t="str">
            <v xml:space="preserve">SG-XARY353A-1008G </v>
          </cell>
          <cell r="B954" t="str">
            <v xml:space="preserve">A3500 4 CONT/7 TRAYS/18GB </v>
          </cell>
          <cell r="C954">
            <v>343560</v>
          </cell>
          <cell r="D954" t="str">
            <v xml:space="preserve">A </v>
          </cell>
        </row>
        <row r="955">
          <cell r="A955" t="str">
            <v xml:space="preserve">SG-XARY353A-360G </v>
          </cell>
          <cell r="B955" t="str">
            <v xml:space="preserve">A3500 2 CONT/7 TRAYS/18GB </v>
          </cell>
          <cell r="C955">
            <v>242200</v>
          </cell>
          <cell r="D955" t="str">
            <v xml:space="preserve">A </v>
          </cell>
        </row>
        <row r="956">
          <cell r="A956" t="str">
            <v xml:space="preserve">SG-XARY355A-2160G </v>
          </cell>
          <cell r="B956" t="str">
            <v xml:space="preserve">A3500 3 CONT/15 TRAYS/18GB </v>
          </cell>
          <cell r="C956">
            <v>825230</v>
          </cell>
          <cell r="D956" t="str">
            <v xml:space="preserve">A </v>
          </cell>
        </row>
        <row r="957">
          <cell r="A957" t="str">
            <v xml:space="preserve">SG-XARY360A-545G </v>
          </cell>
          <cell r="B957" t="str">
            <v xml:space="preserve">545-GB A3500 (1X5X9-GB) </v>
          </cell>
          <cell r="C957">
            <v>230510</v>
          </cell>
          <cell r="D957" t="str">
            <v xml:space="preserve">A </v>
          </cell>
        </row>
        <row r="958">
          <cell r="A958" t="str">
            <v xml:space="preserve">SG-XARY360A-90G </v>
          </cell>
          <cell r="B958" t="str">
            <v xml:space="preserve">A3500 1 CONT/5 TRAYS/9GB(10K) </v>
          </cell>
          <cell r="C958">
            <v>122010</v>
          </cell>
          <cell r="D958" t="str">
            <v xml:space="preserve">A </v>
          </cell>
        </row>
        <row r="959">
          <cell r="A959" t="str">
            <v xml:space="preserve">SG-XARY362A-180G </v>
          </cell>
          <cell r="B959" t="str">
            <v xml:space="preserve">A3500 2 CONT/7 TRAYS/9GB(10K) </v>
          </cell>
          <cell r="C959">
            <v>198800</v>
          </cell>
          <cell r="D959" t="str">
            <v xml:space="preserve">A </v>
          </cell>
        </row>
        <row r="960">
          <cell r="A960" t="str">
            <v xml:space="preserve">SG-XARY362A-763G </v>
          </cell>
          <cell r="B960" t="str">
            <v xml:space="preserve">A3500 2 CONT/7 TRAYS/9GB(10K) </v>
          </cell>
          <cell r="C960">
            <v>337680</v>
          </cell>
          <cell r="D960" t="str">
            <v xml:space="preserve">A </v>
          </cell>
        </row>
        <row r="961">
          <cell r="A961" t="str">
            <v xml:space="preserve">SG-XARY364A-1635G </v>
          </cell>
          <cell r="B961" t="str">
            <v xml:space="preserve">A3500 3 CONT/15 TRAYS/9GB(10K) </v>
          </cell>
          <cell r="C961">
            <v>695030</v>
          </cell>
          <cell r="D961" t="str">
            <v xml:space="preserve">A </v>
          </cell>
        </row>
        <row r="962">
          <cell r="A962" t="str">
            <v xml:space="preserve">SG-XARY366A-72G </v>
          </cell>
          <cell r="B962" t="str">
            <v xml:space="preserve">A3500 1 CONT/2 TRAYS/9GB(10K) </v>
          </cell>
          <cell r="C962">
            <v>72590</v>
          </cell>
          <cell r="D962" t="str">
            <v xml:space="preserve">A </v>
          </cell>
        </row>
        <row r="963">
          <cell r="A963" t="str">
            <v xml:space="preserve">SG-XARY512A-127G </v>
          </cell>
          <cell r="B963" t="str">
            <v xml:space="preserve">127GB SUN STOREDGE A5000 </v>
          </cell>
          <cell r="C963">
            <v>88200</v>
          </cell>
          <cell r="D963" t="str">
            <v xml:space="preserve">A </v>
          </cell>
        </row>
        <row r="964">
          <cell r="A964" t="str">
            <v xml:space="preserve">SG-XARY520A-200G </v>
          </cell>
          <cell r="B964" t="str">
            <v xml:space="preserve">200GB Sun StorEdge A5200 </v>
          </cell>
          <cell r="C964">
            <v>132300</v>
          </cell>
          <cell r="D964" t="str">
            <v xml:space="preserve">A </v>
          </cell>
        </row>
        <row r="965">
          <cell r="A965" t="str">
            <v xml:space="preserve">SG-XARY520A-63G </v>
          </cell>
          <cell r="B965" t="str">
            <v xml:space="preserve">63GB Sun StorEdge A5200 </v>
          </cell>
          <cell r="C965">
            <v>71400</v>
          </cell>
          <cell r="D965" t="str">
            <v xml:space="preserve">A </v>
          </cell>
        </row>
        <row r="966">
          <cell r="A966" t="str">
            <v xml:space="preserve">SG-XARY523A-1200G </v>
          </cell>
          <cell r="B966" t="str">
            <v xml:space="preserve">1200GB Sun StorEdge A5200 </v>
          </cell>
          <cell r="C966">
            <v>831110</v>
          </cell>
          <cell r="D966" t="str">
            <v xml:space="preserve">A </v>
          </cell>
        </row>
        <row r="967">
          <cell r="A967" t="str">
            <v xml:space="preserve">SG-XARY523A-400G </v>
          </cell>
          <cell r="B967" t="str">
            <v xml:space="preserve">400GB Sun StorEdge A5200 </v>
          </cell>
          <cell r="C967">
            <v>288470</v>
          </cell>
          <cell r="D967" t="str">
            <v xml:space="preserve">A </v>
          </cell>
        </row>
        <row r="968">
          <cell r="A968" t="str">
            <v xml:space="preserve">SG-XARY523A-800G </v>
          </cell>
          <cell r="B968" t="str">
            <v xml:space="preserve">800GB Sun StorEdge A5200 </v>
          </cell>
          <cell r="C968">
            <v>563710</v>
          </cell>
          <cell r="D968" t="str">
            <v xml:space="preserve">A </v>
          </cell>
        </row>
        <row r="969">
          <cell r="A969" t="str">
            <v xml:space="preserve">SG-XARY530A-254G </v>
          </cell>
          <cell r="B969" t="str">
            <v xml:space="preserve">254GB Sun StorEdge A5100 </v>
          </cell>
          <cell r="C969">
            <v>88060</v>
          </cell>
          <cell r="D969" t="str">
            <v xml:space="preserve">A </v>
          </cell>
        </row>
        <row r="970">
          <cell r="A970" t="str">
            <v xml:space="preserve">SG-XARY530A-91G </v>
          </cell>
          <cell r="B970" t="str">
            <v xml:space="preserve">91GB Sun StorEdge A5100 </v>
          </cell>
          <cell r="C970">
            <v>49000</v>
          </cell>
          <cell r="D970" t="str">
            <v xml:space="preserve">A </v>
          </cell>
        </row>
        <row r="971">
          <cell r="A971" t="str">
            <v xml:space="preserve">SG-XARY533A-1528G </v>
          </cell>
          <cell r="B971" t="str">
            <v xml:space="preserve">1.5TB Sun StorEdge A5100 </v>
          </cell>
          <cell r="C971">
            <v>565320</v>
          </cell>
          <cell r="D971" t="str">
            <v xml:space="preserve">A </v>
          </cell>
        </row>
        <row r="972">
          <cell r="A972" t="str">
            <v xml:space="preserve">SG-XARY533A-509G </v>
          </cell>
          <cell r="B972" t="str">
            <v xml:space="preserve">509GB Sun StorEdge A5100 </v>
          </cell>
          <cell r="C972">
            <v>200480</v>
          </cell>
          <cell r="D972" t="str">
            <v xml:space="preserve">A </v>
          </cell>
        </row>
        <row r="973">
          <cell r="A973" t="str">
            <v xml:space="preserve">SG-XDSK010A-9G </v>
          </cell>
          <cell r="B973" t="str">
            <v xml:space="preserve">9.1GB/7200RPM DISK UNIPACK </v>
          </cell>
          <cell r="C973">
            <v>1694</v>
          </cell>
          <cell r="D973" t="str">
            <v xml:space="preserve">H </v>
          </cell>
        </row>
        <row r="974">
          <cell r="A974" t="str">
            <v xml:space="preserve">SG-XDSK010B-18G </v>
          </cell>
          <cell r="B974" t="str">
            <v xml:space="preserve">18.2GB/7200RPM DISK UNIPACK </v>
          </cell>
          <cell r="C974">
            <v>2870</v>
          </cell>
          <cell r="D974" t="str">
            <v xml:space="preserve">H </v>
          </cell>
        </row>
        <row r="975">
          <cell r="A975" t="str">
            <v xml:space="preserve">SG-XDSK010C-18G </v>
          </cell>
          <cell r="B975" t="str">
            <v xml:space="preserve">18.2GB/10000RPM DISK UNIPACK </v>
          </cell>
          <cell r="C975">
            <v>1800</v>
          </cell>
          <cell r="D975" t="str">
            <v xml:space="preserve">H </v>
          </cell>
        </row>
        <row r="976">
          <cell r="A976" t="str">
            <v xml:space="preserve">SG-XDSK020B-36G </v>
          </cell>
          <cell r="B976" t="str">
            <v xml:space="preserve">36.4GB/7200RPM DISK MULTIPACK </v>
          </cell>
          <cell r="C976">
            <v>6440</v>
          </cell>
          <cell r="D976" t="str">
            <v xml:space="preserve">H </v>
          </cell>
        </row>
        <row r="977">
          <cell r="A977" t="str">
            <v xml:space="preserve">SG-XDSK020C-18G </v>
          </cell>
          <cell r="B977" t="str">
            <v xml:space="preserve">18.2GB/10K RPM DISK MULTIPACK </v>
          </cell>
          <cell r="C977">
            <v>4550</v>
          </cell>
          <cell r="D977" t="str">
            <v xml:space="preserve">H </v>
          </cell>
        </row>
        <row r="978">
          <cell r="A978" t="str">
            <v xml:space="preserve">SG-XDSK040B-72G </v>
          </cell>
          <cell r="B978" t="str">
            <v xml:space="preserve">72.8GB/7200RPM DISK MULTIPACK </v>
          </cell>
          <cell r="C978">
            <v>11760</v>
          </cell>
          <cell r="D978" t="str">
            <v xml:space="preserve">H </v>
          </cell>
        </row>
        <row r="979">
          <cell r="A979" t="str">
            <v xml:space="preserve">SG-XDSK040C-36G </v>
          </cell>
          <cell r="B979" t="str">
            <v xml:space="preserve">36.4GB/10K RPM DISK MULTIPACK </v>
          </cell>
          <cell r="C979">
            <v>7980</v>
          </cell>
          <cell r="D979" t="str">
            <v xml:space="preserve">H </v>
          </cell>
        </row>
        <row r="980">
          <cell r="A980" t="str">
            <v xml:space="preserve">SG-XDSK060B-109G </v>
          </cell>
          <cell r="B980" t="str">
            <v xml:space="preserve">109.2GB/7200RPM DISK MULTIPACK </v>
          </cell>
          <cell r="C980">
            <v>17080</v>
          </cell>
          <cell r="D980" t="str">
            <v xml:space="preserve">H </v>
          </cell>
        </row>
        <row r="981">
          <cell r="A981" t="str">
            <v xml:space="preserve">SG-XDSK060C-54G </v>
          </cell>
          <cell r="B981" t="str">
            <v xml:space="preserve">54.6GB/10K RPM DISK MULTIPACK </v>
          </cell>
          <cell r="C981">
            <v>11410</v>
          </cell>
          <cell r="D981" t="str">
            <v xml:space="preserve">H </v>
          </cell>
        </row>
        <row r="982">
          <cell r="A982" t="str">
            <v xml:space="preserve">SG-XLIB8MM1-400G </v>
          </cell>
          <cell r="B982" t="str">
            <v xml:space="preserve">STOREDGE L400 400GB/8MM-2 DRVS </v>
          </cell>
          <cell r="C982">
            <v>22400</v>
          </cell>
          <cell r="D982" t="str">
            <v xml:space="preserve">H </v>
          </cell>
        </row>
        <row r="983">
          <cell r="A983" t="str">
            <v xml:space="preserve">SG-XLIB8MMB-400G </v>
          </cell>
          <cell r="B983" t="str">
            <v xml:space="preserve">STOREDGE L400 400GB/8MM 1 DRV </v>
          </cell>
          <cell r="C983">
            <v>17500</v>
          </cell>
          <cell r="D983" t="str">
            <v xml:space="preserve">H </v>
          </cell>
        </row>
        <row r="984">
          <cell r="A984" t="str">
            <v xml:space="preserve">SG-XLIB8MMC-400G </v>
          </cell>
          <cell r="B984" t="str">
            <v xml:space="preserve">STOREDGE L400 400GB/8MM 1DR/RK </v>
          </cell>
          <cell r="C984">
            <v>17500</v>
          </cell>
          <cell r="D984" t="str">
            <v xml:space="preserve">H </v>
          </cell>
        </row>
        <row r="985">
          <cell r="A985" t="str">
            <v xml:space="preserve">SG-XLIBDLT1-1TB-2 </v>
          </cell>
          <cell r="B985" t="str">
            <v xml:space="preserve">STOREDGE L1000 1 TAPE DESKSIDE </v>
          </cell>
          <cell r="C985">
            <v>42000</v>
          </cell>
          <cell r="D985" t="str">
            <v xml:space="preserve">A </v>
          </cell>
        </row>
        <row r="986">
          <cell r="A986" t="str">
            <v xml:space="preserve">SG-XLIBDLT1-280G </v>
          </cell>
          <cell r="B986" t="str">
            <v xml:space="preserve">TAPE 280/560GB STOREDGEL280 DT </v>
          </cell>
          <cell r="C986">
            <v>17150</v>
          </cell>
          <cell r="D986" t="str">
            <v xml:space="preserve">H </v>
          </cell>
        </row>
        <row r="987">
          <cell r="A987" t="str">
            <v xml:space="preserve">SG-XLIBDLT16-11TB </v>
          </cell>
          <cell r="B987" t="str">
            <v xml:space="preserve">L11000 11TB 16 DLT7000 DR. HA </v>
          </cell>
          <cell r="C987">
            <v>404600</v>
          </cell>
          <cell r="D987" t="str">
            <v xml:space="preserve">A </v>
          </cell>
        </row>
        <row r="988">
          <cell r="A988" t="str">
            <v xml:space="preserve">SG-XLIBDLT1R-1TB-2 </v>
          </cell>
          <cell r="B988" t="str">
            <v xml:space="preserve">STOREDGE L1000 1 TAPE RACKMNT </v>
          </cell>
          <cell r="C988">
            <v>42000</v>
          </cell>
          <cell r="D988" t="str">
            <v xml:space="preserve">A </v>
          </cell>
        </row>
        <row r="989">
          <cell r="A989" t="str">
            <v xml:space="preserve">SG-XLIBDLT2-280G </v>
          </cell>
          <cell r="B989" t="str">
            <v xml:space="preserve">TAPE 280/560GB DLT7000 FOR RCK </v>
          </cell>
          <cell r="C989">
            <v>17150</v>
          </cell>
          <cell r="D989" t="str">
            <v xml:space="preserve">H </v>
          </cell>
        </row>
        <row r="990">
          <cell r="A990" t="str">
            <v xml:space="preserve">SG-XLIBDLT4-11TB </v>
          </cell>
          <cell r="B990" t="str">
            <v xml:space="preserve">STOREDGE L11000, 4 X DLT7000 </v>
          </cell>
          <cell r="C990">
            <v>245000</v>
          </cell>
          <cell r="D990" t="str">
            <v xml:space="preserve">A </v>
          </cell>
        </row>
        <row r="991">
          <cell r="A991" t="str">
            <v xml:space="preserve">SG-XLIBDLT4-1TB-2 </v>
          </cell>
          <cell r="B991" t="str">
            <v xml:space="preserve">STOREDGE L1000 4 TAPE DESKSIDE </v>
          </cell>
          <cell r="C991">
            <v>75600</v>
          </cell>
          <cell r="D991" t="str">
            <v xml:space="preserve">A </v>
          </cell>
        </row>
        <row r="992">
          <cell r="A992" t="str">
            <v xml:space="preserve">SG-XLIBDLT4R-1TB-2 </v>
          </cell>
          <cell r="B992" t="str">
            <v xml:space="preserve">STOREDGE L1000 4 TAPE RACKMNT </v>
          </cell>
          <cell r="C992">
            <v>75600</v>
          </cell>
          <cell r="D992" t="str">
            <v xml:space="preserve">A </v>
          </cell>
        </row>
        <row r="993">
          <cell r="A993" t="str">
            <v xml:space="preserve">SG-XMED4MMCL-10 </v>
          </cell>
          <cell r="B993" t="str">
            <v xml:space="preserve">4MM DDS CLEANING TAPES-10 PACK </v>
          </cell>
          <cell r="C993">
            <v>168</v>
          </cell>
          <cell r="D993" t="str">
            <v xml:space="preserve">H </v>
          </cell>
        </row>
        <row r="994">
          <cell r="A994" t="str">
            <v xml:space="preserve">SG-XMED4MMDDS210 </v>
          </cell>
          <cell r="B994" t="str">
            <v xml:space="preserve">4MM 120M DDS2 TAPES - 10 PACK </v>
          </cell>
          <cell r="C994">
            <v>210</v>
          </cell>
          <cell r="D994" t="str">
            <v xml:space="preserve">H </v>
          </cell>
        </row>
        <row r="995">
          <cell r="A995" t="str">
            <v xml:space="preserve">SG-XMED4MMDDS310 </v>
          </cell>
          <cell r="B995" t="str">
            <v xml:space="preserve">4MM 125M DDS3 TAPES - 10 PACK </v>
          </cell>
          <cell r="C995">
            <v>336</v>
          </cell>
          <cell r="D995" t="str">
            <v xml:space="preserve">H </v>
          </cell>
        </row>
        <row r="996">
          <cell r="A996" t="str">
            <v xml:space="preserve">SG-XMED8MMAME-10 </v>
          </cell>
          <cell r="B996" t="str">
            <v xml:space="preserve">8MM 170M AME TAPE-PACK OF 10 </v>
          </cell>
          <cell r="C996">
            <v>1085</v>
          </cell>
          <cell r="D996" t="str">
            <v xml:space="preserve">H </v>
          </cell>
        </row>
        <row r="997">
          <cell r="A997" t="str">
            <v xml:space="preserve">SG-XMED8MMAME-PK </v>
          </cell>
          <cell r="B997" t="str">
            <v xml:space="preserve">8MM AME EXAPAK </v>
          </cell>
          <cell r="C997">
            <v>1155</v>
          </cell>
          <cell r="D997" t="str">
            <v xml:space="preserve">H </v>
          </cell>
        </row>
        <row r="998">
          <cell r="A998" t="str">
            <v xml:space="preserve">SG-XMED8MMAMEC10 </v>
          </cell>
          <cell r="B998" t="str">
            <v xml:space="preserve">8MM AME CLEANING TAPES-10 PACK </v>
          </cell>
          <cell r="C998">
            <v>371</v>
          </cell>
          <cell r="D998" t="str">
            <v xml:space="preserve">H </v>
          </cell>
        </row>
        <row r="999">
          <cell r="A999" t="str">
            <v xml:space="preserve">SG-XMED8MMXL-10 </v>
          </cell>
          <cell r="B999" t="str">
            <v xml:space="preserve">8MM 160M XL TAPES - 10 PACK </v>
          </cell>
          <cell r="C999">
            <v>210</v>
          </cell>
          <cell r="D999" t="str">
            <v xml:space="preserve">H </v>
          </cell>
        </row>
        <row r="1000">
          <cell r="A1000" t="str">
            <v xml:space="preserve">SG-XMED8MMXL-PK </v>
          </cell>
          <cell r="B1000" t="str">
            <v xml:space="preserve">8MM 160M EXAPACK </v>
          </cell>
          <cell r="C1000">
            <v>259</v>
          </cell>
          <cell r="D1000" t="str">
            <v xml:space="preserve">H </v>
          </cell>
        </row>
        <row r="1001">
          <cell r="A1001" t="str">
            <v xml:space="preserve">SG-XMED8MMXLCL10 </v>
          </cell>
          <cell r="B1001" t="str">
            <v xml:space="preserve">8MM XL CLEANING TAPES- 10 PACK </v>
          </cell>
          <cell r="C1001">
            <v>280</v>
          </cell>
          <cell r="D1001" t="str">
            <v xml:space="preserve">H </v>
          </cell>
        </row>
        <row r="1002">
          <cell r="A1002" t="str">
            <v xml:space="preserve">SG-XMEDDLTCIV-10 </v>
          </cell>
          <cell r="B1002" t="str">
            <v xml:space="preserve">DLT COMPACT IV TAPE, 10 PACK </v>
          </cell>
          <cell r="C1002">
            <v>1190</v>
          </cell>
          <cell r="D1002" t="str">
            <v xml:space="preserve">H </v>
          </cell>
        </row>
        <row r="1003">
          <cell r="A1003" t="str">
            <v xml:space="preserve">SG-XMEDDLTCL-10 </v>
          </cell>
          <cell r="B1003" t="str">
            <v xml:space="preserve">DLT CLEANING TAPES-10 PACK </v>
          </cell>
          <cell r="C1003">
            <v>700</v>
          </cell>
          <cell r="D1003" t="str">
            <v xml:space="preserve">H </v>
          </cell>
        </row>
        <row r="1004">
          <cell r="A1004" t="str">
            <v xml:space="preserve">SG-XTAP4MM-011A </v>
          </cell>
          <cell r="B1004" t="str">
            <v xml:space="preserve">TAPE 12GB 4MM DDS-3 UNIPACK </v>
          </cell>
          <cell r="C1004">
            <v>1820</v>
          </cell>
          <cell r="D1004" t="str">
            <v xml:space="preserve">H </v>
          </cell>
        </row>
        <row r="1005">
          <cell r="A1005" t="str">
            <v xml:space="preserve">SG-XTAP4MM-021A </v>
          </cell>
          <cell r="B1005" t="str">
            <v xml:space="preserve">TAPE 12GB 4MM DDS-3 FLEXIPK </v>
          </cell>
          <cell r="C1005">
            <v>2170</v>
          </cell>
          <cell r="D1005" t="str">
            <v xml:space="preserve">H </v>
          </cell>
        </row>
        <row r="1006">
          <cell r="A1006" t="str">
            <v xml:space="preserve">SG-XTAP4MM-031A </v>
          </cell>
          <cell r="B1006" t="str">
            <v xml:space="preserve">72GB 4MM DDS-3 AUTOLOADER </v>
          </cell>
          <cell r="C1006">
            <v>4270</v>
          </cell>
          <cell r="D1006" t="str">
            <v xml:space="preserve">H </v>
          </cell>
        </row>
        <row r="1007">
          <cell r="A1007" t="str">
            <v xml:space="preserve">SG-XTAP8MM-010A </v>
          </cell>
          <cell r="B1007" t="str">
            <v xml:space="preserve">TAPE 7GB 8MM UNIPACK </v>
          </cell>
          <cell r="C1007">
            <v>2160</v>
          </cell>
          <cell r="D1007" t="str">
            <v xml:space="preserve">H </v>
          </cell>
        </row>
        <row r="1008">
          <cell r="A1008" t="str">
            <v xml:space="preserve">SG-XTAP8MM-011A </v>
          </cell>
          <cell r="B1008" t="str">
            <v xml:space="preserve">TAPE 20GB 8MM UNIPACK </v>
          </cell>
          <cell r="C1008">
            <v>4658</v>
          </cell>
          <cell r="D1008" t="str">
            <v xml:space="preserve">H </v>
          </cell>
        </row>
        <row r="1009">
          <cell r="A1009" t="str">
            <v xml:space="preserve">SG-XTAP8MM-020A </v>
          </cell>
          <cell r="B1009" t="str">
            <v xml:space="preserve">7-14GB 8MM FLEXIPACK </v>
          </cell>
          <cell r="C1009">
            <v>2464</v>
          </cell>
          <cell r="D1009" t="str">
            <v xml:space="preserve">H </v>
          </cell>
        </row>
        <row r="1010">
          <cell r="A1010" t="str">
            <v xml:space="preserve">SG-XTAP8MM-021A </v>
          </cell>
          <cell r="B1010" t="str">
            <v xml:space="preserve">TAPE 20GB 8MM FLEXIPACK </v>
          </cell>
          <cell r="C1010">
            <v>4995</v>
          </cell>
          <cell r="D1010" t="str">
            <v xml:space="preserve">H </v>
          </cell>
        </row>
        <row r="1011">
          <cell r="A1011" t="str">
            <v xml:space="preserve">SG-XTAP8MM-400G </v>
          </cell>
          <cell r="B1011" t="str">
            <v xml:space="preserve">STOREDGE L400 TAPE DRIVE </v>
          </cell>
          <cell r="C1011">
            <v>4860</v>
          </cell>
          <cell r="D1011" t="str">
            <v xml:space="preserve">H </v>
          </cell>
        </row>
        <row r="1012">
          <cell r="A1012" t="str">
            <v xml:space="preserve">SG-XTAPDLT-020A </v>
          </cell>
          <cell r="B1012" t="str">
            <v xml:space="preserve">TAPE 20GB DLT4000 FLEXIPACK </v>
          </cell>
          <cell r="C1012">
            <v>5320</v>
          </cell>
          <cell r="D1012" t="str">
            <v xml:space="preserve">H </v>
          </cell>
        </row>
        <row r="1013">
          <cell r="A1013" t="str">
            <v xml:space="preserve">SG-XTAPDLT-021A </v>
          </cell>
          <cell r="B1013" t="str">
            <v xml:space="preserve">TAPE 35GB DLT7000 FLEXIPACK </v>
          </cell>
          <cell r="C1013">
            <v>10640</v>
          </cell>
          <cell r="D1013" t="str">
            <v xml:space="preserve">H </v>
          </cell>
        </row>
        <row r="1014">
          <cell r="A1014" t="str">
            <v xml:space="preserve">SG-XTAPDLT1-1TB </v>
          </cell>
          <cell r="B1014" t="str">
            <v xml:space="preserve">DLT7000 LIBRARY TAPE DRIVE </v>
          </cell>
          <cell r="C1014">
            <v>13300</v>
          </cell>
          <cell r="D1014" t="str">
            <v xml:space="preserve">A </v>
          </cell>
        </row>
        <row r="1015">
          <cell r="A1015" t="str">
            <v xml:space="preserve">SG-XTAPDLT2-11TB </v>
          </cell>
          <cell r="B1015" t="str">
            <v xml:space="preserve">DLT7000 TP DR (2) UPGD 4 L1100 </v>
          </cell>
          <cell r="C1015">
            <v>35000</v>
          </cell>
          <cell r="D1015" t="str">
            <v xml:space="preserve">A </v>
          </cell>
        </row>
        <row r="1016">
          <cell r="A1016" t="str">
            <v xml:space="preserve">SG-XTAPSLR-010A </v>
          </cell>
          <cell r="B1016" t="str">
            <v xml:space="preserve">TAPE 4GB SLR UNIPACK </v>
          </cell>
          <cell r="C1016">
            <v>1215</v>
          </cell>
          <cell r="D1016" t="str">
            <v xml:space="preserve">H </v>
          </cell>
        </row>
        <row r="1017">
          <cell r="A1017" t="str">
            <v xml:space="preserve">SG-XTAPSLR-020A </v>
          </cell>
          <cell r="B1017" t="str">
            <v xml:space="preserve">TAPE 4GB SLR FLEXIPACK </v>
          </cell>
          <cell r="C1017">
            <v>1553</v>
          </cell>
          <cell r="D1017" t="str">
            <v xml:space="preserve">H </v>
          </cell>
        </row>
        <row r="1018">
          <cell r="A1018" t="str">
            <v xml:space="preserve">SIMS-2.0-P1 </v>
          </cell>
          <cell r="B1018" t="str">
            <v xml:space="preserve">SOLSTICE INTERNT MAIL SRVR 2.0 </v>
          </cell>
          <cell r="C1018">
            <v>693</v>
          </cell>
          <cell r="D1018" t="str">
            <v xml:space="preserve">B </v>
          </cell>
        </row>
        <row r="1019">
          <cell r="A1019" t="str">
            <v xml:space="preserve">SKIP-1.1G-B </v>
          </cell>
          <cell r="B1019" t="str">
            <v xml:space="preserve">SKIP 1.1 GLOBAL, CD DOC LIC </v>
          </cell>
          <cell r="C1019">
            <v>139</v>
          </cell>
          <cell r="D1019" t="str">
            <v xml:space="preserve">B </v>
          </cell>
        </row>
        <row r="1020">
          <cell r="A1020" t="str">
            <v xml:space="preserve">SKIPWNT-3.0D-P </v>
          </cell>
          <cell r="B1020" t="str">
            <v xml:space="preserve">SKIP 3.0 WIN/NT DOM CD DOC LI </v>
          </cell>
          <cell r="C1020">
            <v>209</v>
          </cell>
          <cell r="D1020" t="str">
            <v xml:space="preserve">B </v>
          </cell>
        </row>
        <row r="1021">
          <cell r="A1021" t="str">
            <v xml:space="preserve">SKIPWNT-3.0D-P1000 </v>
          </cell>
          <cell r="B1021" t="str">
            <v xml:space="preserve">SKP3.0 WIN/NT DOM CD DOC 1K LI </v>
          </cell>
          <cell r="C1021">
            <v>57393</v>
          </cell>
          <cell r="D1021" t="str">
            <v xml:space="preserve">B </v>
          </cell>
        </row>
        <row r="1022">
          <cell r="A1022" t="str">
            <v xml:space="preserve">SKIPWNT-3.0DP10000 </v>
          </cell>
          <cell r="B1022" t="str">
            <v xml:space="preserve">SKP3.0 WIN/NT DOM CD DOC 10K L </v>
          </cell>
          <cell r="C1022">
            <v>504000</v>
          </cell>
          <cell r="D1022" t="str">
            <v xml:space="preserve">B </v>
          </cell>
        </row>
        <row r="1023">
          <cell r="A1023" t="str">
            <v xml:space="preserve">SKIPWNT-3.0E-P </v>
          </cell>
          <cell r="B1023" t="str">
            <v xml:space="preserve">SKIP 3.0 WIN/NT EC CD DOC LI </v>
          </cell>
          <cell r="C1023">
            <v>174</v>
          </cell>
          <cell r="D1023" t="str">
            <v xml:space="preserve">B </v>
          </cell>
        </row>
        <row r="1024">
          <cell r="A1024" t="str">
            <v xml:space="preserve">SKIPWNT-3.0E-P1000 </v>
          </cell>
          <cell r="B1024" t="str">
            <v xml:space="preserve">SKP3.0 WIN/NT ECT CD DOC 1K LI </v>
          </cell>
          <cell r="C1024">
            <v>57393</v>
          </cell>
          <cell r="D1024" t="str">
            <v xml:space="preserve">B </v>
          </cell>
        </row>
        <row r="1025">
          <cell r="A1025" t="str">
            <v xml:space="preserve">SKIPWNT-3.0EP10000 </v>
          </cell>
          <cell r="B1025" t="str">
            <v xml:space="preserve">SKP3.0 WIN/NT ECT CD DOC 10K L </v>
          </cell>
          <cell r="C1025">
            <v>504000</v>
          </cell>
          <cell r="D1025" t="str">
            <v xml:space="preserve">B </v>
          </cell>
        </row>
        <row r="1026">
          <cell r="A1026" t="str">
            <v xml:space="preserve">SKIPWNT-3.0G-P </v>
          </cell>
          <cell r="B1026" t="str">
            <v xml:space="preserve">SKIP 3.0 WIN/NT GLOB CD DOC LI </v>
          </cell>
          <cell r="C1026">
            <v>139</v>
          </cell>
          <cell r="D1026" t="str">
            <v xml:space="preserve">B </v>
          </cell>
        </row>
        <row r="1027">
          <cell r="A1027" t="str">
            <v xml:space="preserve">SKIPWNT-3.0G-P1000 </v>
          </cell>
          <cell r="B1027" t="str">
            <v xml:space="preserve">SKP3.0 WIN/NT GLB CD DOC 1K LI </v>
          </cell>
          <cell r="C1027">
            <v>55993</v>
          </cell>
          <cell r="D1027" t="str">
            <v xml:space="preserve">B </v>
          </cell>
        </row>
        <row r="1028">
          <cell r="A1028" t="str">
            <v xml:space="preserve">SKIPWNT-3.0GP10000 </v>
          </cell>
          <cell r="B1028" t="str">
            <v xml:space="preserve">SKP3.0 WIN/NT GBL CD DOC 10K L </v>
          </cell>
          <cell r="C1028">
            <v>490000</v>
          </cell>
          <cell r="D1028" t="str">
            <v xml:space="preserve">B </v>
          </cell>
        </row>
        <row r="1029">
          <cell r="A1029" t="str">
            <v xml:space="preserve">SLS9S-100-9999 </v>
          </cell>
          <cell r="B1029" t="str">
            <v xml:space="preserve">PC NetLink E4X00,E5X00,E6X00 </v>
          </cell>
          <cell r="C1029">
            <v>8393</v>
          </cell>
          <cell r="D1029" t="str">
            <v xml:space="preserve">B </v>
          </cell>
        </row>
        <row r="1030">
          <cell r="A1030" t="str">
            <v xml:space="preserve">SLS9S-100-999M </v>
          </cell>
          <cell r="B1030" t="str">
            <v xml:space="preserve">PC NetLink E4X00, E5X00, E6X00 </v>
          </cell>
          <cell r="C1030">
            <v>8393</v>
          </cell>
          <cell r="D1030" t="str">
            <v xml:space="preserve">B </v>
          </cell>
        </row>
        <row r="1031">
          <cell r="A1031" t="str">
            <v xml:space="preserve">SLS9S-100-99U9 </v>
          </cell>
          <cell r="B1031" t="str">
            <v xml:space="preserve">PC NetLink Upgrade from (TAS) </v>
          </cell>
          <cell r="C1031">
            <v>0</v>
          </cell>
          <cell r="D1031" t="str">
            <v xml:space="preserve">D </v>
          </cell>
        </row>
        <row r="1032">
          <cell r="A1032" t="str">
            <v xml:space="preserve">SLS9S-100-99UM </v>
          </cell>
          <cell r="B1032" t="str">
            <v xml:space="preserve">Upgrade from TAS to PC Netlink </v>
          </cell>
          <cell r="C1032">
            <v>0</v>
          </cell>
          <cell r="D1032" t="str">
            <v xml:space="preserve">D </v>
          </cell>
        </row>
        <row r="1033">
          <cell r="A1033" t="str">
            <v xml:space="preserve">SLS9S-100-E9U9 </v>
          </cell>
          <cell r="B1033" t="str">
            <v xml:space="preserve">PC NetLink Inst. Base E3X00 </v>
          </cell>
          <cell r="C1033">
            <v>4193</v>
          </cell>
          <cell r="D1033" t="str">
            <v xml:space="preserve">B </v>
          </cell>
        </row>
        <row r="1034">
          <cell r="A1034" t="str">
            <v xml:space="preserve">SLS9S-100-E9UM </v>
          </cell>
          <cell r="B1034" t="str">
            <v xml:space="preserve">PC NetLink Inst. Base 3x00 </v>
          </cell>
          <cell r="C1034">
            <v>4193</v>
          </cell>
          <cell r="D1034" t="str">
            <v xml:space="preserve">B </v>
          </cell>
        </row>
        <row r="1035">
          <cell r="A1035" t="str">
            <v xml:space="preserve">SLS9S-100-S999 </v>
          </cell>
          <cell r="B1035" t="str">
            <v xml:space="preserve">PC NetLink E10000 </v>
          </cell>
          <cell r="C1035">
            <v>13993</v>
          </cell>
          <cell r="D1035" t="str">
            <v xml:space="preserve">B </v>
          </cell>
        </row>
        <row r="1036">
          <cell r="A1036" t="str">
            <v xml:space="preserve">SLS9S-100-S99M </v>
          </cell>
          <cell r="B1036" t="str">
            <v xml:space="preserve">PC NetLink for E10K </v>
          </cell>
          <cell r="C1036">
            <v>13993</v>
          </cell>
          <cell r="D1036" t="str">
            <v xml:space="preserve">B </v>
          </cell>
        </row>
        <row r="1037">
          <cell r="A1037" t="str">
            <v xml:space="preserve">SLS9S-100-W999 </v>
          </cell>
          <cell r="B1037" t="str">
            <v xml:space="preserve">Solaris PC NetLink NewE5-E3500 </v>
          </cell>
          <cell r="C1037">
            <v>0</v>
          </cell>
          <cell r="D1037" t="str">
            <v xml:space="preserve">D </v>
          </cell>
        </row>
        <row r="1038">
          <cell r="A1038" t="str">
            <v xml:space="preserve">SLS9S-100-W99M </v>
          </cell>
          <cell r="B1038" t="str">
            <v xml:space="preserve">Solaris PC NetLink New E5-3500 </v>
          </cell>
          <cell r="C1038">
            <v>0</v>
          </cell>
          <cell r="D1038" t="str">
            <v xml:space="preserve">D </v>
          </cell>
        </row>
        <row r="1039">
          <cell r="A1039" t="str">
            <v xml:space="preserve">SLS9S-100-W9U9 </v>
          </cell>
          <cell r="B1039" t="str">
            <v xml:space="preserve">PC Netlink Inst Base E5 - E450 </v>
          </cell>
          <cell r="C1039">
            <v>2093</v>
          </cell>
          <cell r="D1039" t="str">
            <v xml:space="preserve">B </v>
          </cell>
        </row>
        <row r="1040">
          <cell r="A1040" t="str">
            <v xml:space="preserve">SLS9S-100-W9UM </v>
          </cell>
          <cell r="B1040" t="str">
            <v xml:space="preserve">PC NetLink Inst Base E5-E450 </v>
          </cell>
          <cell r="C1040">
            <v>2093</v>
          </cell>
          <cell r="D1040" t="str">
            <v xml:space="preserve">B </v>
          </cell>
        </row>
        <row r="1041">
          <cell r="A1041" t="str">
            <v xml:space="preserve">SNCC9-311-9999 </v>
          </cell>
          <cell r="B1041" t="str">
            <v xml:space="preserve">SNC 3.1.1, 100LIC </v>
          </cell>
          <cell r="C1041">
            <v>22400</v>
          </cell>
          <cell r="D1041" t="str">
            <v xml:space="preserve">B </v>
          </cell>
        </row>
        <row r="1042">
          <cell r="A1042" t="str">
            <v xml:space="preserve">SNCC9-311-99U9 </v>
          </cell>
          <cell r="B1042" t="str">
            <v xml:space="preserve">UG SNC 3.1.1, 100LIC </v>
          </cell>
          <cell r="C1042">
            <v>4060</v>
          </cell>
          <cell r="D1042" t="str">
            <v xml:space="preserve">B </v>
          </cell>
        </row>
        <row r="1043">
          <cell r="A1043" t="str">
            <v xml:space="preserve">SNCC9-320-9999 </v>
          </cell>
          <cell r="B1043" t="str">
            <v xml:space="preserve">SNC 3.2 100 USER RTU </v>
          </cell>
          <cell r="C1043">
            <v>22400</v>
          </cell>
          <cell r="D1043" t="str">
            <v xml:space="preserve">B </v>
          </cell>
        </row>
        <row r="1044">
          <cell r="A1044" t="str">
            <v xml:space="preserve">SNCC9-320-99T9 </v>
          </cell>
          <cell r="B1044" t="str">
            <v xml:space="preserve">SNC 3.2 IGRD, 100 RTU </v>
          </cell>
          <cell r="C1044">
            <v>16100</v>
          </cell>
          <cell r="D1044" t="str">
            <v xml:space="preserve">B </v>
          </cell>
        </row>
        <row r="1045">
          <cell r="A1045" t="str">
            <v xml:space="preserve">SNCC9-320-99U9 </v>
          </cell>
          <cell r="B1045" t="str">
            <v xml:space="preserve">SNC 3.2 UGRD, 100 RTU </v>
          </cell>
          <cell r="C1045">
            <v>4060</v>
          </cell>
          <cell r="D1045" t="str">
            <v xml:space="preserve">B </v>
          </cell>
        </row>
        <row r="1046">
          <cell r="A1046" t="str">
            <v xml:space="preserve">SNCF9-311-9999 </v>
          </cell>
          <cell r="B1046" t="str">
            <v xml:space="preserve">SNC 3.1.1, 500LIC </v>
          </cell>
          <cell r="C1046">
            <v>84000</v>
          </cell>
          <cell r="D1046" t="str">
            <v xml:space="preserve">B </v>
          </cell>
        </row>
        <row r="1047">
          <cell r="A1047" t="str">
            <v xml:space="preserve">SNCF9-320-9999 </v>
          </cell>
          <cell r="B1047" t="str">
            <v xml:space="preserve">SNC 3.2 500 USER RTU </v>
          </cell>
          <cell r="C1047">
            <v>84000</v>
          </cell>
          <cell r="D1047" t="str">
            <v xml:space="preserve">B </v>
          </cell>
        </row>
        <row r="1048">
          <cell r="A1048" t="str">
            <v xml:space="preserve">SNCF9-320-99T9 </v>
          </cell>
          <cell r="B1048" t="str">
            <v xml:space="preserve">SNC 3.2 IGRD, 500 RTU </v>
          </cell>
          <cell r="C1048">
            <v>55300</v>
          </cell>
          <cell r="D1048" t="str">
            <v xml:space="preserve">B </v>
          </cell>
        </row>
        <row r="1049">
          <cell r="A1049" t="str">
            <v xml:space="preserve">SNCF9-320-99U9 </v>
          </cell>
          <cell r="B1049" t="str">
            <v xml:space="preserve">SNC 3.2 UGRD, 500 RTU </v>
          </cell>
          <cell r="C1049">
            <v>15050</v>
          </cell>
          <cell r="D1049" t="str">
            <v xml:space="preserve">B </v>
          </cell>
        </row>
        <row r="1050">
          <cell r="A1050" t="str">
            <v xml:space="preserve">SNCI9-311E9999 </v>
          </cell>
          <cell r="B1050" t="str">
            <v xml:space="preserve">SNC 3.1.1 CTRLD, CD DOC LI </v>
          </cell>
          <cell r="C1050">
            <v>419</v>
          </cell>
          <cell r="D1050" t="str">
            <v xml:space="preserve">B </v>
          </cell>
        </row>
        <row r="1051">
          <cell r="A1051" t="str">
            <v xml:space="preserve">SNCI9-311E99U9 </v>
          </cell>
          <cell r="B1051" t="str">
            <v xml:space="preserve">UG SNC 3.1.1 CNTRL, CD DOC LI </v>
          </cell>
          <cell r="C1051">
            <v>125</v>
          </cell>
          <cell r="D1051" t="str">
            <v xml:space="preserve">B </v>
          </cell>
        </row>
        <row r="1052">
          <cell r="A1052" t="str">
            <v xml:space="preserve">SNCI9-311I9999 </v>
          </cell>
          <cell r="B1052" t="str">
            <v xml:space="preserve">SNC 3.1.1 GLOBAL-1, CD DOC LI </v>
          </cell>
          <cell r="C1052">
            <v>419</v>
          </cell>
          <cell r="D1052" t="str">
            <v xml:space="preserve">B </v>
          </cell>
        </row>
        <row r="1053">
          <cell r="A1053" t="str">
            <v xml:space="preserve">SNCI9-311I99U9 </v>
          </cell>
          <cell r="B1053" t="str">
            <v xml:space="preserve">UG SNC 3.1.1 GLOBAL-1,CD DOCLI </v>
          </cell>
          <cell r="C1053">
            <v>125</v>
          </cell>
          <cell r="D1053" t="str">
            <v xml:space="preserve">B </v>
          </cell>
        </row>
        <row r="1054">
          <cell r="A1054" t="str">
            <v xml:space="preserve">SNCI9-311W9999 </v>
          </cell>
          <cell r="B1054" t="str">
            <v xml:space="preserve">SNC 3.1.1 GLOBAL, CD DOC LI </v>
          </cell>
          <cell r="C1054">
            <v>419</v>
          </cell>
          <cell r="D1054" t="str">
            <v xml:space="preserve">B </v>
          </cell>
        </row>
        <row r="1055">
          <cell r="A1055" t="str">
            <v xml:space="preserve">SNCI9-311W99U9 </v>
          </cell>
          <cell r="B1055" t="str">
            <v xml:space="preserve">UG SNC 3.1.1 GLOBAL, CD DOC LI </v>
          </cell>
          <cell r="C1055">
            <v>125</v>
          </cell>
          <cell r="D1055" t="str">
            <v xml:space="preserve">B </v>
          </cell>
        </row>
        <row r="1056">
          <cell r="A1056" t="str">
            <v xml:space="preserve">SNCI9-320-99T9 </v>
          </cell>
          <cell r="B1056" t="str">
            <v xml:space="preserve">SNC 3.2 IGRD, 1 RTU </v>
          </cell>
          <cell r="C1056">
            <v>308</v>
          </cell>
          <cell r="D1056" t="str">
            <v xml:space="preserve">B </v>
          </cell>
        </row>
        <row r="1057">
          <cell r="A1057" t="str">
            <v xml:space="preserve">SNCI9-320E9999 </v>
          </cell>
          <cell r="B1057" t="str">
            <v xml:space="preserve">SNC 3.2 CTRLD, CD DOC LI </v>
          </cell>
          <cell r="C1057">
            <v>419</v>
          </cell>
          <cell r="D1057" t="str">
            <v xml:space="preserve">B </v>
          </cell>
        </row>
        <row r="1058">
          <cell r="A1058" t="str">
            <v xml:space="preserve">SNCI9-320E99U9 </v>
          </cell>
          <cell r="B1058" t="str">
            <v xml:space="preserve">SNC 3.2 CTLD, UGRD, CD DOC, LI </v>
          </cell>
          <cell r="C1058">
            <v>125</v>
          </cell>
          <cell r="D1058" t="str">
            <v xml:space="preserve">B </v>
          </cell>
        </row>
        <row r="1059">
          <cell r="A1059" t="str">
            <v xml:space="preserve">SNCI9-320E9D99 </v>
          </cell>
          <cell r="B1059" t="str">
            <v xml:space="preserve">SNC 3.2 CD, DOC, 30 DA EVAL LI </v>
          </cell>
          <cell r="C1059">
            <v>70</v>
          </cell>
          <cell r="D1059" t="str">
            <v xml:space="preserve">B </v>
          </cell>
        </row>
        <row r="1060">
          <cell r="A1060" t="str">
            <v xml:space="preserve">SNCI9-320I999A </v>
          </cell>
          <cell r="B1060" t="str">
            <v xml:space="preserve">SNC 3.2 GLOBAL 1, CD DOC LI </v>
          </cell>
          <cell r="C1060">
            <v>419</v>
          </cell>
          <cell r="D1060" t="str">
            <v xml:space="preserve">B </v>
          </cell>
        </row>
        <row r="1061">
          <cell r="A1061" t="str">
            <v xml:space="preserve">SNCI9-320I99UA </v>
          </cell>
          <cell r="B1061" t="str">
            <v xml:space="preserve">SNC 3.2 GBL1, UGRD, CD DOC, LI </v>
          </cell>
          <cell r="C1061">
            <v>125</v>
          </cell>
          <cell r="D1061" t="str">
            <v xml:space="preserve">B </v>
          </cell>
        </row>
        <row r="1062">
          <cell r="A1062" t="str">
            <v xml:space="preserve">SNCI9-320I9D9A </v>
          </cell>
          <cell r="B1062" t="str">
            <v xml:space="preserve">SNC 3.2 GBL-1 CD DOC EVAL </v>
          </cell>
          <cell r="C1062">
            <v>70</v>
          </cell>
          <cell r="D1062" t="str">
            <v xml:space="preserve">B </v>
          </cell>
        </row>
        <row r="1063">
          <cell r="A1063" t="str">
            <v xml:space="preserve">SNCI9-320W999B </v>
          </cell>
          <cell r="B1063" t="str">
            <v xml:space="preserve">SNC 3.2 GLOBAL, CD DOC LI </v>
          </cell>
          <cell r="C1063">
            <v>419</v>
          </cell>
          <cell r="D1063" t="str">
            <v xml:space="preserve">B </v>
          </cell>
        </row>
        <row r="1064">
          <cell r="A1064" t="str">
            <v xml:space="preserve">SNCI9-320W99UB </v>
          </cell>
          <cell r="B1064" t="str">
            <v xml:space="preserve">SNC 3.2 GBL, UGRD, CD DOC, LI </v>
          </cell>
          <cell r="C1064">
            <v>125</v>
          </cell>
          <cell r="D1064" t="str">
            <v xml:space="preserve">B </v>
          </cell>
        </row>
        <row r="1065">
          <cell r="A1065" t="str">
            <v xml:space="preserve">SNCI9-320W9D9B </v>
          </cell>
          <cell r="B1065" t="str">
            <v xml:space="preserve">SNC 3.2 GLOBAL, 30 DA EVAL LI </v>
          </cell>
          <cell r="C1065">
            <v>70</v>
          </cell>
          <cell r="D1065" t="str">
            <v xml:space="preserve">B </v>
          </cell>
        </row>
        <row r="1066">
          <cell r="A1066" t="str">
            <v xml:space="preserve">SNCV9-320-9999 </v>
          </cell>
          <cell r="B1066" t="str">
            <v xml:space="preserve">SNC 3.2 5 USER RTU </v>
          </cell>
          <cell r="C1066">
            <v>1750</v>
          </cell>
          <cell r="D1066" t="str">
            <v xml:space="preserve">B </v>
          </cell>
        </row>
        <row r="1067">
          <cell r="A1067" t="str">
            <v xml:space="preserve">SNCV9-320-99T9 </v>
          </cell>
          <cell r="B1067" t="str">
            <v xml:space="preserve">SNC 3.2 IGRD, 5 RTU </v>
          </cell>
          <cell r="C1067">
            <v>1393</v>
          </cell>
          <cell r="D1067" t="str">
            <v xml:space="preserve">B </v>
          </cell>
        </row>
        <row r="1068">
          <cell r="A1068" t="str">
            <v xml:space="preserve">SNCV9-320-99U9 </v>
          </cell>
          <cell r="B1068" t="str">
            <v xml:space="preserve">SNC 3.2 UGRD, 5 RTU </v>
          </cell>
          <cell r="C1068">
            <v>315</v>
          </cell>
          <cell r="D1068" t="str">
            <v xml:space="preserve">B </v>
          </cell>
        </row>
        <row r="1069">
          <cell r="A1069" t="str">
            <v xml:space="preserve">SNCX9-311-9999 </v>
          </cell>
          <cell r="B1069" t="str">
            <v xml:space="preserve">SNC 3.1.1, 10LIC </v>
          </cell>
          <cell r="C1069">
            <v>3220</v>
          </cell>
          <cell r="D1069" t="str">
            <v xml:space="preserve">B </v>
          </cell>
        </row>
        <row r="1070">
          <cell r="A1070" t="str">
            <v xml:space="preserve">SNCX9-311-99U9 </v>
          </cell>
          <cell r="B1070" t="str">
            <v xml:space="preserve">UG SNC 3.1.1, 10LIC </v>
          </cell>
          <cell r="C1070">
            <v>581</v>
          </cell>
          <cell r="D1070" t="str">
            <v xml:space="preserve">B </v>
          </cell>
        </row>
        <row r="1071">
          <cell r="A1071" t="str">
            <v xml:space="preserve">SNCX9-320-9999 </v>
          </cell>
          <cell r="B1071" t="str">
            <v xml:space="preserve">SNC 3.2 10 USER RTU </v>
          </cell>
          <cell r="C1071">
            <v>3220</v>
          </cell>
          <cell r="D1071" t="str">
            <v xml:space="preserve">B </v>
          </cell>
        </row>
        <row r="1072">
          <cell r="A1072" t="str">
            <v xml:space="preserve">SNCX9-320-99T9 </v>
          </cell>
          <cell r="B1072" t="str">
            <v xml:space="preserve">SNC 3.2 IGRD, 10 RTU </v>
          </cell>
          <cell r="C1072">
            <v>2520</v>
          </cell>
          <cell r="D1072" t="str">
            <v xml:space="preserve">B </v>
          </cell>
        </row>
        <row r="1073">
          <cell r="A1073" t="str">
            <v xml:space="preserve">SNCX9-320-99U9 </v>
          </cell>
          <cell r="B1073" t="str">
            <v xml:space="preserve">SNC 3.2 UGRD, 10 RTU </v>
          </cell>
          <cell r="C1073">
            <v>581</v>
          </cell>
          <cell r="D1073" t="str">
            <v xml:space="preserve">B </v>
          </cell>
        </row>
        <row r="1074">
          <cell r="A1074" t="str">
            <v xml:space="preserve">SNCY9-320-9999 </v>
          </cell>
          <cell r="B1074" t="str">
            <v xml:space="preserve">SNC 3.2 25 USER RTU </v>
          </cell>
          <cell r="C1074">
            <v>7000</v>
          </cell>
          <cell r="D1074" t="str">
            <v xml:space="preserve">B </v>
          </cell>
        </row>
        <row r="1075">
          <cell r="A1075" t="str">
            <v xml:space="preserve">SNCY9-320-99T9 </v>
          </cell>
          <cell r="B1075" t="str">
            <v xml:space="preserve">SNC 3.2 IGRD, 25 RTU </v>
          </cell>
          <cell r="C1075">
            <v>5320</v>
          </cell>
          <cell r="D1075" t="str">
            <v xml:space="preserve">B </v>
          </cell>
        </row>
        <row r="1076">
          <cell r="A1076" t="str">
            <v xml:space="preserve">SNCY9-320-99U9 </v>
          </cell>
          <cell r="B1076" t="str">
            <v xml:space="preserve">SNC 3.2 UGRD, 25 RTU </v>
          </cell>
          <cell r="C1076">
            <v>1260</v>
          </cell>
          <cell r="D1076" t="str">
            <v xml:space="preserve">B </v>
          </cell>
        </row>
        <row r="1077">
          <cell r="A1077" t="str">
            <v xml:space="preserve">SNM-2.3-D </v>
          </cell>
          <cell r="B1077" t="str">
            <v xml:space="preserve">DOMAIN MANAGER 2.3 DOCS </v>
          </cell>
          <cell r="C1077">
            <v>195</v>
          </cell>
          <cell r="D1077" t="str">
            <v xml:space="preserve">D </v>
          </cell>
        </row>
        <row r="1078">
          <cell r="A1078" t="str">
            <v xml:space="preserve">SNM-DM-2.3-P </v>
          </cell>
          <cell r="B1078" t="str">
            <v xml:space="preserve">DOMAIN MGR 2.3 SOL 2,CD DOC LI </v>
          </cell>
          <cell r="C1078">
            <v>13993</v>
          </cell>
          <cell r="D1078" t="str">
            <v xml:space="preserve">B </v>
          </cell>
        </row>
        <row r="1079">
          <cell r="A1079" t="str">
            <v xml:space="preserve">SNM-DM-2.3-PU </v>
          </cell>
          <cell r="B1079" t="str">
            <v xml:space="preserve">UG DOMAIN MGR 2.3, CD DOC LI </v>
          </cell>
          <cell r="C1079">
            <v>5593</v>
          </cell>
          <cell r="D1079" t="str">
            <v xml:space="preserve">B </v>
          </cell>
        </row>
        <row r="1080">
          <cell r="A1080" t="str">
            <v xml:space="preserve">SNM-NM-2.3-P </v>
          </cell>
          <cell r="B1080" t="str">
            <v xml:space="preserve">SUNNET MGR 2.3 SOL 2,CD DOC LI </v>
          </cell>
          <cell r="C1080">
            <v>9793</v>
          </cell>
          <cell r="D1080" t="str">
            <v xml:space="preserve">B </v>
          </cell>
        </row>
        <row r="1081">
          <cell r="A1081" t="str">
            <v xml:space="preserve">SNM-SM-2.3-P </v>
          </cell>
          <cell r="B1081" t="str">
            <v xml:space="preserve">SITE MGR. 2.3 SOL 2, CD DOC LI </v>
          </cell>
          <cell r="C1081">
            <v>2793</v>
          </cell>
          <cell r="D1081" t="str">
            <v xml:space="preserve">B </v>
          </cell>
        </row>
        <row r="1082">
          <cell r="A1082" t="str">
            <v xml:space="preserve">SNM-SM-2.3-PU </v>
          </cell>
          <cell r="B1082" t="str">
            <v xml:space="preserve">UG SITE MGR 2.3 SOL2,CD DOC LI </v>
          </cell>
          <cell r="C1082">
            <v>1113</v>
          </cell>
          <cell r="D1082" t="str">
            <v xml:space="preserve">B </v>
          </cell>
        </row>
        <row r="1083">
          <cell r="A1083" t="str">
            <v xml:space="preserve">SNV-9.1-P </v>
          </cell>
          <cell r="B1083" t="str">
            <v xml:space="preserve">SUNLINK SNA/SNM 9.1, CD DOC LI </v>
          </cell>
          <cell r="C1083">
            <v>12994</v>
          </cell>
          <cell r="D1083" t="str">
            <v xml:space="preserve">B </v>
          </cell>
        </row>
        <row r="1084">
          <cell r="A1084" t="str">
            <v xml:space="preserve">SOL-2.5.1APR97-D </v>
          </cell>
          <cell r="B1084" t="str">
            <v xml:space="preserve">MNL ASSY,SOL2.5.1 DOCUBOX </v>
          </cell>
          <cell r="C1084">
            <v>1554</v>
          </cell>
          <cell r="D1084" t="str">
            <v xml:space="preserve">B </v>
          </cell>
        </row>
        <row r="1085">
          <cell r="A1085" t="str">
            <v xml:space="preserve">SOL-2.5.1AUG97-D </v>
          </cell>
          <cell r="B1085" t="str">
            <v xml:space="preserve">SOLARIS 2.5.1 HW8/97 DOCS </v>
          </cell>
          <cell r="C1085">
            <v>1554</v>
          </cell>
          <cell r="D1085" t="str">
            <v xml:space="preserve">B </v>
          </cell>
        </row>
        <row r="1086">
          <cell r="A1086" t="str">
            <v xml:space="preserve">SOL-2.5.1NOV97-D </v>
          </cell>
          <cell r="B1086" t="str">
            <v xml:space="preserve">FULL ENGLISH DOCUMETATION SET </v>
          </cell>
          <cell r="C1086">
            <v>1554</v>
          </cell>
          <cell r="D1086" t="str">
            <v xml:space="preserve">B </v>
          </cell>
        </row>
        <row r="1087">
          <cell r="A1087" t="str">
            <v xml:space="preserve">SOL-2.5MAY96-D </v>
          </cell>
          <cell r="B1087" t="str">
            <v xml:space="preserve">MNL ASSY,SOL2.5.1 DOCUBOX </v>
          </cell>
          <cell r="C1087">
            <v>1554</v>
          </cell>
          <cell r="D1087" t="str">
            <v xml:space="preserve">B </v>
          </cell>
        </row>
        <row r="1088">
          <cell r="A1088" t="str">
            <v xml:space="preserve">SOL-2.6-45-ED </v>
          </cell>
          <cell r="B1088" t="str">
            <v xml:space="preserve">SOLARIS 2.6 KOREAN USERDOCS </v>
          </cell>
          <cell r="C1088">
            <v>325</v>
          </cell>
          <cell r="D1088" t="str">
            <v xml:space="preserve">B </v>
          </cell>
        </row>
        <row r="1089">
          <cell r="A1089" t="str">
            <v xml:space="preserve">SOL-2.6-D </v>
          </cell>
          <cell r="B1089" t="str">
            <v xml:space="preserve">SOLARIS 2.6 US FULL DOCS </v>
          </cell>
          <cell r="C1089">
            <v>1944</v>
          </cell>
          <cell r="D1089" t="str">
            <v xml:space="preserve">B </v>
          </cell>
        </row>
        <row r="1090">
          <cell r="A1090" t="str">
            <v xml:space="preserve">SOL-2.6-ED </v>
          </cell>
          <cell r="B1090" t="str">
            <v xml:space="preserve">SOLARIS 2.6 US USERDOCS </v>
          </cell>
          <cell r="C1090">
            <v>130</v>
          </cell>
          <cell r="D1090" t="str">
            <v xml:space="preserve">B </v>
          </cell>
        </row>
        <row r="1091">
          <cell r="A1091" t="str">
            <v xml:space="preserve">SOL-BT-2X-P20-D </v>
          </cell>
          <cell r="B1091" t="str">
            <v xml:space="preserve">ENG OPENBOOT 2.X REFGUIDE 20PK </v>
          </cell>
          <cell r="C1091">
            <v>72</v>
          </cell>
          <cell r="D1091" t="str">
            <v xml:space="preserve">B </v>
          </cell>
        </row>
        <row r="1092">
          <cell r="A1092" t="str">
            <v xml:space="preserve">SOL-BT-3X-P20-D </v>
          </cell>
          <cell r="B1092" t="str">
            <v xml:space="preserve">ENG OPENBOOT 3.X REFGUIDE 20PK </v>
          </cell>
          <cell r="C1092">
            <v>72</v>
          </cell>
          <cell r="D1092" t="str">
            <v xml:space="preserve">B </v>
          </cell>
        </row>
        <row r="1093">
          <cell r="A1093" t="str">
            <v xml:space="preserve">SOL-DTWG-LU </v>
          </cell>
          <cell r="B1093" t="str">
            <v xml:space="preserve">SOL DT TO WG SVR UPGD </v>
          </cell>
          <cell r="C1093">
            <v>2334</v>
          </cell>
          <cell r="D1093" t="str">
            <v xml:space="preserve">A </v>
          </cell>
        </row>
        <row r="1094">
          <cell r="A1094" t="str">
            <v xml:space="preserve">SOL-E450-D </v>
          </cell>
          <cell r="B1094" t="str">
            <v xml:space="preserve">E450 SOLARIS MEDIA KIT SUPP </v>
          </cell>
          <cell r="C1094">
            <v>0</v>
          </cell>
          <cell r="D1094" t="str">
            <v xml:space="preserve">D </v>
          </cell>
        </row>
        <row r="1095">
          <cell r="A1095" t="str">
            <v xml:space="preserve">SOL9S-999WC9U9 </v>
          </cell>
          <cell r="B1095" t="str">
            <v xml:space="preserve">SOLARIS 33-64CPU SRV LIC UPG </v>
          </cell>
          <cell r="C1095">
            <v>117000</v>
          </cell>
          <cell r="D1095" t="str">
            <v xml:space="preserve">A </v>
          </cell>
        </row>
        <row r="1096">
          <cell r="A1096" t="str">
            <v xml:space="preserve">SOL9S-999WD9U9 </v>
          </cell>
          <cell r="B1096" t="str">
            <v xml:space="preserve">SOLARIS DESKTOP UPGRADE - 1RTU </v>
          </cell>
          <cell r="C1096">
            <v>319</v>
          </cell>
          <cell r="D1096" t="str">
            <v xml:space="preserve">A </v>
          </cell>
        </row>
        <row r="1097">
          <cell r="A1097" t="str">
            <v xml:space="preserve">SOL9S-999WI9U9 </v>
          </cell>
          <cell r="B1097" t="str">
            <v xml:space="preserve">SOLARIS WG SERVER UPGRADE 1RTU </v>
          </cell>
          <cell r="C1097">
            <v>3192</v>
          </cell>
          <cell r="D1097" t="str">
            <v xml:space="preserve">A </v>
          </cell>
        </row>
        <row r="1098">
          <cell r="A1098" t="str">
            <v xml:space="preserve">SOL9S-999WL9U9 </v>
          </cell>
          <cell r="B1098" t="str">
            <v xml:space="preserve">SOLARIS 17-32CPU SRV LIC UPG </v>
          </cell>
          <cell r="C1098">
            <v>42120</v>
          </cell>
          <cell r="D1098" t="str">
            <v xml:space="preserve">A </v>
          </cell>
        </row>
        <row r="1099">
          <cell r="A1099" t="str">
            <v xml:space="preserve">SOL9S-999WX9U9 </v>
          </cell>
          <cell r="B1099" t="str">
            <v xml:space="preserve">SOLARIS 5-8CPU SRV LIC UPGRADE </v>
          </cell>
          <cell r="C1099">
            <v>4680</v>
          </cell>
          <cell r="D1099" t="str">
            <v xml:space="preserve">A </v>
          </cell>
        </row>
        <row r="1100">
          <cell r="A1100" t="str">
            <v xml:space="preserve">SOL9S-999WY9U9 </v>
          </cell>
          <cell r="B1100" t="str">
            <v xml:space="preserve">SOLARIS 9-16CPU SRV LIC UPG </v>
          </cell>
          <cell r="C1100">
            <v>16510</v>
          </cell>
          <cell r="D1100" t="str">
            <v xml:space="preserve">A </v>
          </cell>
        </row>
        <row r="1101">
          <cell r="A1101" t="str">
            <v xml:space="preserve">SOLC9-999-D99M </v>
          </cell>
          <cell r="B1101" t="str">
            <v xml:space="preserve">SOLARIS DESKTOP 100 RTU's </v>
          </cell>
          <cell r="C1101">
            <v>12870</v>
          </cell>
          <cell r="D1101" t="str">
            <v xml:space="preserve">A </v>
          </cell>
        </row>
        <row r="1102">
          <cell r="A1102" t="str">
            <v xml:space="preserve">SOLD-2.5.1APR97-45 </v>
          </cell>
          <cell r="B1102" t="str">
            <v xml:space="preserve">KOREAN SOLARIS 2.5.1 HW4/97 DT </v>
          </cell>
          <cell r="C1102">
            <v>325</v>
          </cell>
          <cell r="D1102" t="str">
            <v xml:space="preserve">A </v>
          </cell>
        </row>
        <row r="1103">
          <cell r="A1103" t="str">
            <v xml:space="preserve">SOLD-2.5.1AUG97-45 </v>
          </cell>
          <cell r="B1103" t="str">
            <v xml:space="preserve">KOREAN SOLARIS 2.5.1 HW8/97 DT </v>
          </cell>
          <cell r="C1103">
            <v>325</v>
          </cell>
          <cell r="D1103" t="str">
            <v xml:space="preserve">A </v>
          </cell>
        </row>
        <row r="1104">
          <cell r="A1104" t="str">
            <v xml:space="preserve">SOLD-2.5.1NOV97-45 </v>
          </cell>
          <cell r="B1104" t="str">
            <v xml:space="preserve">KOREAN SOLARIS 2.5.1 11/97 DT </v>
          </cell>
          <cell r="C1104">
            <v>325</v>
          </cell>
          <cell r="D1104" t="str">
            <v xml:space="preserve">A </v>
          </cell>
        </row>
        <row r="1105">
          <cell r="A1105" t="str">
            <v xml:space="preserve">SOLD-2.5MAY96-45 </v>
          </cell>
          <cell r="B1105" t="str">
            <v xml:space="preserve">CD ASSY,KO S2.5.1 HW5/96 DT </v>
          </cell>
          <cell r="C1105">
            <v>325</v>
          </cell>
          <cell r="D1105" t="str">
            <v xml:space="preserve">A </v>
          </cell>
        </row>
        <row r="1106">
          <cell r="A1106" t="str">
            <v xml:space="preserve">SOLD-2.6MAR98-45 </v>
          </cell>
          <cell r="B1106" t="str">
            <v xml:space="preserve">SOL 2.6 HW3/98 KOREAN DT </v>
          </cell>
          <cell r="C1106">
            <v>350</v>
          </cell>
          <cell r="D1106" t="str">
            <v xml:space="preserve">A </v>
          </cell>
        </row>
        <row r="1107">
          <cell r="A1107" t="str">
            <v xml:space="preserve">SOLD9-070-9999 </v>
          </cell>
          <cell r="B1107" t="str">
            <v xml:space="preserve">SOLARIS 7 FULL DOC SET </v>
          </cell>
          <cell r="C1107">
            <v>1944</v>
          </cell>
          <cell r="D1107" t="str">
            <v xml:space="preserve">B </v>
          </cell>
        </row>
        <row r="1108">
          <cell r="A1108" t="str">
            <v xml:space="preserve">SOLD9-070-R99H </v>
          </cell>
          <cell r="B1108" t="str">
            <v xml:space="preserve">SOLARIS 7 END USER DOC, KOREA </v>
          </cell>
          <cell r="C1108">
            <v>325</v>
          </cell>
          <cell r="D1108" t="str">
            <v xml:space="preserve">B </v>
          </cell>
        </row>
        <row r="1109">
          <cell r="A1109" t="str">
            <v xml:space="preserve">SOLDS-070-T99C </v>
          </cell>
          <cell r="B1109" t="str">
            <v xml:space="preserve">SOLARIS 7 DEVELOPER DOC JAPAN </v>
          </cell>
          <cell r="C1109">
            <v>774</v>
          </cell>
          <cell r="D1109" t="str">
            <v xml:space="preserve">B </v>
          </cell>
        </row>
        <row r="1110">
          <cell r="A1110" t="str">
            <v xml:space="preserve">SOLE-2.5MAY96-P </v>
          </cell>
          <cell r="B1110" t="str">
            <v xml:space="preserve">SW,S2.5.1,DES,BINARY </v>
          </cell>
          <cell r="C1110">
            <v>130</v>
          </cell>
          <cell r="D1110" t="str">
            <v xml:space="preserve">A </v>
          </cell>
        </row>
        <row r="1111">
          <cell r="A1111" t="str">
            <v xml:space="preserve">SOLE-2.6-P </v>
          </cell>
          <cell r="B1111" t="str">
            <v xml:space="preserve">SOLARIS 2.6 ENCRYPTION KIT </v>
          </cell>
          <cell r="C1111">
            <v>130</v>
          </cell>
          <cell r="D1111" t="str">
            <v xml:space="preserve">B </v>
          </cell>
        </row>
        <row r="1112">
          <cell r="A1112" t="str">
            <v xml:space="preserve">SOLIS-92D-W9UM </v>
          </cell>
          <cell r="B1112" t="str">
            <v xml:space="preserve">SOLARIS 2YR SUBSW/UPG WGSV 4 </v>
          </cell>
          <cell r="C1112">
            <v>3764</v>
          </cell>
          <cell r="D1112" t="str">
            <v xml:space="preserve">B </v>
          </cell>
        </row>
        <row r="1113">
          <cell r="A1113" t="str">
            <v xml:space="preserve">SOLL9-999-D99M </v>
          </cell>
          <cell r="B1113" t="str">
            <v xml:space="preserve">SOLARIS DESKTOP 50RTU's </v>
          </cell>
          <cell r="C1113">
            <v>7534</v>
          </cell>
          <cell r="D1113" t="str">
            <v xml:space="preserve">A </v>
          </cell>
        </row>
        <row r="1114">
          <cell r="A1114" t="str">
            <v xml:space="preserve">SOLMS-070W999H </v>
          </cell>
          <cell r="B1114" t="str">
            <v xml:space="preserve">SOLARIS 7 STD KOREAN SRVR </v>
          </cell>
          <cell r="C1114">
            <v>397</v>
          </cell>
          <cell r="D1114" t="str">
            <v xml:space="preserve">A </v>
          </cell>
        </row>
        <row r="1115">
          <cell r="A1115" t="str">
            <v xml:space="preserve">SOLMS-070WD99H </v>
          </cell>
          <cell r="B1115" t="str">
            <v xml:space="preserve">SOLARIS 7 STANDARD KOREAN DT </v>
          </cell>
          <cell r="C1115">
            <v>325</v>
          </cell>
          <cell r="D1115" t="str">
            <v xml:space="preserve">A </v>
          </cell>
        </row>
        <row r="1116">
          <cell r="A1116" t="str">
            <v xml:space="preserve">SOLMS-07AW999H </v>
          </cell>
          <cell r="B1116" t="str">
            <v xml:space="preserve">SOLARIS 7 10/98 KOREAN SRVR </v>
          </cell>
          <cell r="C1116">
            <v>397</v>
          </cell>
          <cell r="D1116" t="str">
            <v xml:space="preserve">A </v>
          </cell>
        </row>
        <row r="1117">
          <cell r="A1117" t="str">
            <v xml:space="preserve">SOLMS-07AWD99H </v>
          </cell>
          <cell r="B1117" t="str">
            <v xml:space="preserve">SOLARIS 7 10/98 KOREAN DT </v>
          </cell>
          <cell r="C1117">
            <v>325</v>
          </cell>
          <cell r="D1117" t="str">
            <v xml:space="preserve">A </v>
          </cell>
        </row>
        <row r="1118">
          <cell r="A1118" t="str">
            <v xml:space="preserve">SOLMS-07BW999H </v>
          </cell>
          <cell r="B1118" t="str">
            <v xml:space="preserve">Solaris 7 3/99 Korean Srvr </v>
          </cell>
          <cell r="C1118">
            <v>397</v>
          </cell>
          <cell r="D1118" t="str">
            <v xml:space="preserve">A </v>
          </cell>
        </row>
        <row r="1119">
          <cell r="A1119" t="str">
            <v xml:space="preserve">SOLMS-07BWD99H </v>
          </cell>
          <cell r="B1119" t="str">
            <v xml:space="preserve">Solaris 7 3/99 Korean DT </v>
          </cell>
          <cell r="C1119">
            <v>325</v>
          </cell>
          <cell r="D1119" t="str">
            <v xml:space="preserve">A </v>
          </cell>
        </row>
        <row r="1120">
          <cell r="A1120" t="str">
            <v xml:space="preserve">SOLMS-07CW999H </v>
          </cell>
          <cell r="B1120" t="str">
            <v xml:space="preserve">Solaris 7 5/99 Korean Srvr </v>
          </cell>
          <cell r="C1120">
            <v>397</v>
          </cell>
          <cell r="D1120" t="str">
            <v xml:space="preserve">A </v>
          </cell>
        </row>
        <row r="1121">
          <cell r="A1121" t="str">
            <v xml:space="preserve">SOLMS-07DW999H </v>
          </cell>
          <cell r="B1121" t="str">
            <v xml:space="preserve">Solaris 7 8/99 Korean Srvr </v>
          </cell>
          <cell r="C1121">
            <v>397</v>
          </cell>
          <cell r="D1121" t="str">
            <v xml:space="preserve">A </v>
          </cell>
        </row>
        <row r="1122">
          <cell r="A1122" t="str">
            <v xml:space="preserve">SOLMS-07CWD99H </v>
          </cell>
          <cell r="B1122" t="str">
            <v xml:space="preserve">Solaris 7 5/99 Korean DT </v>
          </cell>
          <cell r="C1122">
            <v>325</v>
          </cell>
          <cell r="D1122" t="str">
            <v xml:space="preserve">A </v>
          </cell>
        </row>
        <row r="1123">
          <cell r="A1123" t="str">
            <v xml:space="preserve">SOLMS-251W999H </v>
          </cell>
          <cell r="B1123" t="str">
            <v xml:space="preserve">KOREAN SOLARIS 2.5.1 STD SV </v>
          </cell>
          <cell r="C1123">
            <v>390</v>
          </cell>
          <cell r="D1123" t="str">
            <v xml:space="preserve">A </v>
          </cell>
        </row>
        <row r="1124">
          <cell r="A1124" t="str">
            <v xml:space="preserve">SOLMS-251WD99H </v>
          </cell>
          <cell r="B1124" t="str">
            <v xml:space="preserve">KOREAN SOLARIS 2.5.1 STD DT </v>
          </cell>
          <cell r="C1124">
            <v>325</v>
          </cell>
          <cell r="D1124" t="str">
            <v xml:space="preserve">A </v>
          </cell>
        </row>
        <row r="1125">
          <cell r="A1125" t="str">
            <v xml:space="preserve">SOLMS-260W999H </v>
          </cell>
          <cell r="B1125" t="str">
            <v xml:space="preserve">SOLARIS 2.6 STD KOREAN SRVR </v>
          </cell>
          <cell r="C1125">
            <v>397</v>
          </cell>
          <cell r="D1125" t="str">
            <v xml:space="preserve">A </v>
          </cell>
        </row>
        <row r="1126">
          <cell r="A1126" t="str">
            <v xml:space="preserve">SOLMS-260WD99H </v>
          </cell>
          <cell r="B1126" t="str">
            <v xml:space="preserve">SOLARIS 2.6 STANDARD KOREAN DT </v>
          </cell>
          <cell r="C1126">
            <v>325</v>
          </cell>
          <cell r="D1126" t="str">
            <v xml:space="preserve">A </v>
          </cell>
        </row>
        <row r="1127">
          <cell r="A1127" t="str">
            <v xml:space="preserve">SOLMS-26EW999H </v>
          </cell>
          <cell r="B1127" t="str">
            <v xml:space="preserve">SOLARIS 2.6 5/98 KOREAN SRVR </v>
          </cell>
          <cell r="C1127">
            <v>397</v>
          </cell>
          <cell r="D1127" t="str">
            <v xml:space="preserve">A </v>
          </cell>
        </row>
        <row r="1128">
          <cell r="A1128" t="str">
            <v xml:space="preserve">SOLMS-26EWD99H </v>
          </cell>
          <cell r="B1128" t="str">
            <v xml:space="preserve">SOLARIS 2.6 5/98 KOREAN DT </v>
          </cell>
          <cell r="C1128">
            <v>325</v>
          </cell>
          <cell r="D1128" t="str">
            <v xml:space="preserve">A </v>
          </cell>
        </row>
        <row r="1129">
          <cell r="A1129" t="str">
            <v xml:space="preserve">SOLMS-26ZW999H </v>
          </cell>
          <cell r="B1129" t="str">
            <v xml:space="preserve">SOL 2.6 BASE 08/97 KOREAN SVR </v>
          </cell>
          <cell r="C1129">
            <v>397</v>
          </cell>
          <cell r="D1129" t="str">
            <v xml:space="preserve">A </v>
          </cell>
        </row>
        <row r="1130">
          <cell r="A1130" t="str">
            <v>SOLZS-08BB9AYH</v>
          </cell>
          <cell r="B1130" t="str">
            <v>SOLARIS 8 6/00 KOREA MEDIA</v>
          </cell>
          <cell r="C1130">
            <v>397</v>
          </cell>
          <cell r="D1130" t="str">
            <v xml:space="preserve">A </v>
          </cell>
        </row>
        <row r="1131">
          <cell r="A1131" t="str">
            <v>SOLZS-080B9AYH</v>
          </cell>
          <cell r="B1131" t="str">
            <v>SOLARIS 8 6/00 KOREA MEDIA</v>
          </cell>
          <cell r="C1131">
            <v>397</v>
          </cell>
          <cell r="D1131" t="str">
            <v xml:space="preserve">A </v>
          </cell>
        </row>
        <row r="1132">
          <cell r="A1132" t="str">
            <v>SOL99-080-MAD9</v>
          </cell>
          <cell r="B1132" t="str">
            <v>SOLARIS 8 EN FULL Manul Set</v>
          </cell>
          <cell r="C1132">
            <v>1944</v>
          </cell>
          <cell r="D1132" t="str">
            <v xml:space="preserve">B </v>
          </cell>
        </row>
        <row r="1133">
          <cell r="A1133" t="str">
            <v xml:space="preserve">SOLMS-26ZWD99H </v>
          </cell>
          <cell r="B1133" t="str">
            <v xml:space="preserve">SOL 2.6 BASE 08/97 KOREAN DT </v>
          </cell>
          <cell r="C1133">
            <v>325</v>
          </cell>
          <cell r="D1133" t="str">
            <v xml:space="preserve">A </v>
          </cell>
        </row>
        <row r="1134">
          <cell r="A1134" t="str">
            <v xml:space="preserve">SOLS-2.5.1APR97-45 </v>
          </cell>
          <cell r="B1134" t="str">
            <v xml:space="preserve">KOREAN SOLARIS 2.5.1 HW4/97 SV </v>
          </cell>
          <cell r="C1134">
            <v>390</v>
          </cell>
          <cell r="D1134" t="str">
            <v xml:space="preserve">A </v>
          </cell>
        </row>
        <row r="1135">
          <cell r="A1135" t="str">
            <v xml:space="preserve">SOLS-2.5.1AUG97-45 </v>
          </cell>
          <cell r="B1135" t="str">
            <v xml:space="preserve">KOREAN SOLARIS 2.5.1 HW8/97 SV </v>
          </cell>
          <cell r="C1135">
            <v>390</v>
          </cell>
          <cell r="D1135" t="str">
            <v xml:space="preserve">A </v>
          </cell>
        </row>
        <row r="1136">
          <cell r="A1136" t="str">
            <v xml:space="preserve">SOLS-2.5.1NOV97-45 </v>
          </cell>
          <cell r="B1136" t="str">
            <v xml:space="preserve">KOREAN SOLARIS 2.5.1 11/97 SV </v>
          </cell>
          <cell r="C1136">
            <v>390</v>
          </cell>
          <cell r="D1136" t="str">
            <v xml:space="preserve">A </v>
          </cell>
        </row>
        <row r="1137">
          <cell r="A1137" t="str">
            <v xml:space="preserve">SOLS-2.5MAY96-45 </v>
          </cell>
          <cell r="B1137" t="str">
            <v xml:space="preserve">CD ASSY,KO S2.5.1 HW5/96 WGS </v>
          </cell>
          <cell r="C1137">
            <v>390</v>
          </cell>
          <cell r="D1137" t="str">
            <v xml:space="preserve">A </v>
          </cell>
        </row>
        <row r="1138">
          <cell r="A1138" t="str">
            <v xml:space="preserve">SOLS-2.6MAR98 </v>
          </cell>
          <cell r="B1138" t="str">
            <v xml:space="preserve">SOL 2.6 HW 3/98 ENG SVR </v>
          </cell>
          <cell r="C1138">
            <v>130</v>
          </cell>
          <cell r="D1138" t="str">
            <v xml:space="preserve">A </v>
          </cell>
        </row>
        <row r="1139">
          <cell r="A1139" t="str">
            <v xml:space="preserve">SOLS-2.6MAR98-45 </v>
          </cell>
          <cell r="B1139" t="str">
            <v xml:space="preserve">SOL 2.6 HW 3/98 KOREAN SVR </v>
          </cell>
          <cell r="C1139">
            <v>397</v>
          </cell>
          <cell r="D1139" t="str">
            <v xml:space="preserve">A </v>
          </cell>
        </row>
        <row r="1140">
          <cell r="A1140" t="str">
            <v xml:space="preserve">SOLSA-2.5.1-P </v>
          </cell>
          <cell r="B1140" t="str">
            <v xml:space="preserve">SW,S2.5.1,SPARC/X86,SYS AB,US </v>
          </cell>
          <cell r="C1140">
            <v>293</v>
          </cell>
          <cell r="D1140" t="str">
            <v xml:space="preserve">A </v>
          </cell>
        </row>
        <row r="1141">
          <cell r="A1141" t="str">
            <v xml:space="preserve">SOLSA-2.6-P </v>
          </cell>
          <cell r="B1141" t="str">
            <v xml:space="preserve">SOLARIS 2.6 US ADMINDOCS </v>
          </cell>
          <cell r="C1141">
            <v>293</v>
          </cell>
          <cell r="D1141" t="str">
            <v xml:space="preserve">A </v>
          </cell>
        </row>
        <row r="1142">
          <cell r="A1142" t="str">
            <v xml:space="preserve">SOLSIE-1.0-D </v>
          </cell>
          <cell r="B1142" t="str">
            <v xml:space="preserve">SOLARIS SV INTRANET EXT US DOC </v>
          </cell>
          <cell r="C1142">
            <v>390</v>
          </cell>
          <cell r="D1142" t="str">
            <v xml:space="preserve">B </v>
          </cell>
        </row>
        <row r="1143">
          <cell r="A1143" t="str">
            <v xml:space="preserve">SOLSIE-1.0-LE </v>
          </cell>
          <cell r="B1143" t="str">
            <v xml:space="preserve">SOLARIS SV INTRANET EXT LE EXP </v>
          </cell>
          <cell r="C1143">
            <v>774</v>
          </cell>
          <cell r="D1143" t="str">
            <v xml:space="preserve">A </v>
          </cell>
        </row>
        <row r="1144">
          <cell r="A1144" t="str">
            <v xml:space="preserve">SOLSIE-1.0-P </v>
          </cell>
          <cell r="B1144" t="str">
            <v xml:space="preserve">SOLARIS SV INTRANET EXT US </v>
          </cell>
          <cell r="C1144">
            <v>774</v>
          </cell>
          <cell r="D1144" t="str">
            <v xml:space="preserve">A </v>
          </cell>
        </row>
        <row r="1145">
          <cell r="A1145" t="str">
            <v xml:space="preserve">SOLSUB-DH </v>
          </cell>
          <cell r="B1145" t="str">
            <v xml:space="preserve">SOLARIS 1YR. SUBS DT HIGH </v>
          </cell>
          <cell r="C1145">
            <v>693</v>
          </cell>
          <cell r="D1145" t="str">
            <v xml:space="preserve">B </v>
          </cell>
        </row>
        <row r="1146">
          <cell r="A1146" t="str">
            <v xml:space="preserve">SOLSUB-DHU </v>
          </cell>
          <cell r="B1146" t="str">
            <v xml:space="preserve">SOLARIS 2YR SUBSW/UPG, DT HIGH </v>
          </cell>
          <cell r="C1146">
            <v>1155</v>
          </cell>
          <cell r="D1146" t="str">
            <v xml:space="preserve">B </v>
          </cell>
        </row>
        <row r="1147">
          <cell r="A1147" t="str">
            <v xml:space="preserve">SOLSUB-DHU-R10 </v>
          </cell>
          <cell r="B1147" t="str">
            <v xml:space="preserve">10RTU SOLARIS SUBSW/UPG, DT HG </v>
          </cell>
          <cell r="C1147">
            <v>10150</v>
          </cell>
          <cell r="D1147" t="str">
            <v xml:space="preserve">B </v>
          </cell>
        </row>
        <row r="1148">
          <cell r="A1148" t="str">
            <v xml:space="preserve">SOLSUB-DHU-R100 </v>
          </cell>
          <cell r="B1148" t="str">
            <v xml:space="preserve">100RTU SOLARIS SUBSW/UPG, DTHG </v>
          </cell>
          <cell r="C1148">
            <v>64400</v>
          </cell>
          <cell r="D1148" t="str">
            <v xml:space="preserve">B </v>
          </cell>
        </row>
        <row r="1149">
          <cell r="A1149" t="str">
            <v xml:space="preserve">SOLSUB-DHU-R50 </v>
          </cell>
          <cell r="B1149" t="str">
            <v xml:space="preserve">50RTU SOLARIS SUBSW/UPG, DT HG </v>
          </cell>
          <cell r="C1149">
            <v>42000</v>
          </cell>
          <cell r="D1149" t="str">
            <v xml:space="preserve">B </v>
          </cell>
        </row>
        <row r="1150">
          <cell r="A1150" t="str">
            <v xml:space="preserve">SOLSUB-DT </v>
          </cell>
          <cell r="B1150" t="str">
            <v xml:space="preserve">SOLARIS 1YR. SUBS DT LOW </v>
          </cell>
          <cell r="C1150">
            <v>511</v>
          </cell>
          <cell r="D1150" t="str">
            <v xml:space="preserve">B </v>
          </cell>
        </row>
        <row r="1151">
          <cell r="A1151" t="str">
            <v xml:space="preserve">SOLSUB-DTU </v>
          </cell>
          <cell r="B1151" t="str">
            <v xml:space="preserve">SOLARIS 2YR SUBS W/UPG, DT LOW </v>
          </cell>
          <cell r="C1151">
            <v>693</v>
          </cell>
          <cell r="D1151" t="str">
            <v xml:space="preserve">B </v>
          </cell>
        </row>
        <row r="1152">
          <cell r="A1152" t="str">
            <v xml:space="preserve">SOLSUB-DTU-R10 </v>
          </cell>
          <cell r="B1152" t="str">
            <v xml:space="preserve">10RTU SOLARIS SUBSW/UPG, DT LW </v>
          </cell>
          <cell r="C1152">
            <v>3150</v>
          </cell>
          <cell r="D1152" t="str">
            <v xml:space="preserve">B </v>
          </cell>
        </row>
        <row r="1153">
          <cell r="A1153" t="str">
            <v xml:space="preserve">SOLSUB-DTU-R100 </v>
          </cell>
          <cell r="B1153" t="str">
            <v xml:space="preserve">100RTU SOLARIS SUBSW/UPG, DTLW </v>
          </cell>
          <cell r="C1153">
            <v>18060</v>
          </cell>
          <cell r="D1153" t="str">
            <v xml:space="preserve">B </v>
          </cell>
        </row>
        <row r="1154">
          <cell r="A1154" t="str">
            <v xml:space="preserve">SOLSUB-DTU-R50 </v>
          </cell>
          <cell r="B1154" t="str">
            <v xml:space="preserve">50RTU SOLARIS SUBSW/UPG, DT LW </v>
          </cell>
          <cell r="C1154">
            <v>12250</v>
          </cell>
          <cell r="D1154" t="str">
            <v xml:space="preserve">B </v>
          </cell>
        </row>
        <row r="1155">
          <cell r="A1155" t="str">
            <v xml:space="preserve">SOLSUB-S8U-R10 </v>
          </cell>
          <cell r="B1155" t="str">
            <v xml:space="preserve">10RTU SOLARIS 8WSV SUBS W/UPGD </v>
          </cell>
          <cell r="C1155">
            <v>33530</v>
          </cell>
          <cell r="D1155" t="str">
            <v xml:space="preserve">B </v>
          </cell>
        </row>
        <row r="1156">
          <cell r="A1156" t="str">
            <v xml:space="preserve">SOLSUB-SV-16 </v>
          </cell>
          <cell r="B1156" t="str">
            <v xml:space="preserve">SOLARIS 1YR SUBS, 16CPU SERVER </v>
          </cell>
          <cell r="C1156">
            <v>14280</v>
          </cell>
          <cell r="D1156" t="str">
            <v xml:space="preserve">B </v>
          </cell>
        </row>
        <row r="1157">
          <cell r="A1157" t="str">
            <v xml:space="preserve">SOLSUB-SV-32 </v>
          </cell>
          <cell r="B1157" t="str">
            <v xml:space="preserve">SOLARIS 1YR SUBS, 32CPU SERVER </v>
          </cell>
          <cell r="C1157">
            <v>29260</v>
          </cell>
          <cell r="D1157" t="str">
            <v xml:space="preserve">B </v>
          </cell>
        </row>
        <row r="1158">
          <cell r="A1158" t="str">
            <v xml:space="preserve">SOLSUB-SV-4 </v>
          </cell>
          <cell r="B1158" t="str">
            <v xml:space="preserve">SOLARIS 1YR SUBS, 4CPU SERVER </v>
          </cell>
          <cell r="C1158">
            <v>2303</v>
          </cell>
          <cell r="D1158" t="str">
            <v xml:space="preserve">B </v>
          </cell>
        </row>
        <row r="1159">
          <cell r="A1159" t="str">
            <v xml:space="preserve">SOLSUB-SV-8 </v>
          </cell>
          <cell r="B1159" t="str">
            <v xml:space="preserve">SOLARIS 1YR SUBS, 8CPU SERVER </v>
          </cell>
          <cell r="C1159">
            <v>5593</v>
          </cell>
          <cell r="D1159" t="str">
            <v xml:space="preserve">B </v>
          </cell>
        </row>
        <row r="1160">
          <cell r="A1160" t="str">
            <v xml:space="preserve">SOLSUB-SVU-16 </v>
          </cell>
          <cell r="B1160" t="str">
            <v xml:space="preserve">SOLARIS 2YR SUBSW/UPG ENTSV 16 </v>
          </cell>
          <cell r="C1160">
            <v>25200</v>
          </cell>
          <cell r="D1160" t="str">
            <v xml:space="preserve">B </v>
          </cell>
        </row>
        <row r="1161">
          <cell r="A1161" t="str">
            <v xml:space="preserve">SOLSUB-SVU-32 </v>
          </cell>
          <cell r="B1161" t="str">
            <v xml:space="preserve">SOLARIS 2YR SUBSW/UPG ENTSV 32 </v>
          </cell>
          <cell r="C1161">
            <v>51415</v>
          </cell>
          <cell r="D1161" t="str">
            <v xml:space="preserve">B </v>
          </cell>
        </row>
        <row r="1162">
          <cell r="A1162" t="str">
            <v xml:space="preserve">SOLSUB-SVU-8 </v>
          </cell>
          <cell r="B1162" t="str">
            <v xml:space="preserve">SOLARIS 2YR SUBSW/UPG ENTSV 8 </v>
          </cell>
          <cell r="C1162">
            <v>9793</v>
          </cell>
          <cell r="D1162" t="str">
            <v xml:space="preserve">B </v>
          </cell>
        </row>
        <row r="1163">
          <cell r="A1163" t="str">
            <v xml:space="preserve">SOLX9-999-D99M </v>
          </cell>
          <cell r="B1163" t="str">
            <v xml:space="preserve">SOLARIS DESKTOP 10RTU's </v>
          </cell>
          <cell r="C1163">
            <v>2210</v>
          </cell>
          <cell r="D1163" t="str">
            <v xml:space="preserve">A </v>
          </cell>
        </row>
        <row r="1164">
          <cell r="A1164" t="str">
            <v xml:space="preserve">SOLXS-92D-W9UM </v>
          </cell>
          <cell r="B1164" t="str">
            <v xml:space="preserve">10RTU SOLARIS WGSV SUBS W/UPGD </v>
          </cell>
          <cell r="C1164">
            <v>12935</v>
          </cell>
          <cell r="D1164" t="str">
            <v xml:space="preserve">B </v>
          </cell>
        </row>
        <row r="1165">
          <cell r="A1165" t="str">
            <v xml:space="preserve">SP40-ACR-QIC </v>
          </cell>
          <cell r="B1165" t="str">
            <v xml:space="preserve">A7000 SP40 CRC SW, TAPE DOC LI </v>
          </cell>
          <cell r="C1165">
            <v>144000</v>
          </cell>
          <cell r="D1165" t="str">
            <v xml:space="preserve">B </v>
          </cell>
        </row>
        <row r="1166">
          <cell r="A1166" t="str">
            <v xml:space="preserve">SP40-OS-QIC </v>
          </cell>
          <cell r="B1166" t="str">
            <v xml:space="preserve">A7000 OS SW, TAPE DOC LI </v>
          </cell>
          <cell r="C1166">
            <v>0</v>
          </cell>
          <cell r="D1166" t="str">
            <v xml:space="preserve">D </v>
          </cell>
        </row>
        <row r="1167">
          <cell r="A1167" t="str">
            <v xml:space="preserve">SPF-1.0G-P </v>
          </cell>
          <cell r="B1167" t="str">
            <v xml:space="preserve">SPF-200 UNLI NODE GLOB </v>
          </cell>
          <cell r="C1167">
            <v>34993</v>
          </cell>
          <cell r="D1167" t="str">
            <v xml:space="preserve">B </v>
          </cell>
        </row>
        <row r="1168">
          <cell r="A1168" t="str">
            <v xml:space="preserve">SPF-1.0G-PU </v>
          </cell>
          <cell r="B1168" t="str">
            <v xml:space="preserve">UPG SPF-100 TO SPF-200 GLBL </v>
          </cell>
          <cell r="C1168">
            <v>8400</v>
          </cell>
          <cell r="D1168" t="str">
            <v xml:space="preserve">B </v>
          </cell>
        </row>
        <row r="1169">
          <cell r="A1169" t="str">
            <v xml:space="preserve">SPFMS-100W9999 </v>
          </cell>
          <cell r="B1169" t="str">
            <v xml:space="preserve">SunScreen SPF-200 Global </v>
          </cell>
          <cell r="C1169">
            <v>27993</v>
          </cell>
          <cell r="D1169" t="str">
            <v xml:space="preserve">B </v>
          </cell>
        </row>
        <row r="1170">
          <cell r="A1170" t="str">
            <v xml:space="preserve">SPFMS-100W99U9 </v>
          </cell>
          <cell r="B1170" t="str">
            <v xml:space="preserve">SunScreen SPF-200 Gl. Upgrade </v>
          </cell>
          <cell r="C1170">
            <v>350</v>
          </cell>
          <cell r="D1170" t="str">
            <v xml:space="preserve">B </v>
          </cell>
        </row>
        <row r="1171">
          <cell r="A1171" t="str">
            <v xml:space="preserve">SPFMS-100W9D99 </v>
          </cell>
          <cell r="B1171" t="str">
            <v xml:space="preserve">SunScreen SPF-200 Global Eval </v>
          </cell>
          <cell r="C1171">
            <v>350</v>
          </cell>
          <cell r="D1171" t="str">
            <v xml:space="preserve">B </v>
          </cell>
        </row>
        <row r="1172">
          <cell r="A1172" t="str">
            <v xml:space="preserve">SPTI9-999-T999 </v>
          </cell>
          <cell r="B1172" t="str">
            <v xml:space="preserve">SUNTEST JAVA TOOL TRNG - 1 PUB </v>
          </cell>
          <cell r="C1172">
            <v>2100</v>
          </cell>
          <cell r="D1172" t="str">
            <v xml:space="preserve">D </v>
          </cell>
        </row>
        <row r="1173">
          <cell r="A1173" t="str">
            <v xml:space="preserve">SQA-RT-1.0-D </v>
          </cell>
          <cell r="B1173" t="str">
            <v xml:space="preserve">TMN/SNMP Q-A 1.0 RT, DOC </v>
          </cell>
          <cell r="C1173">
            <v>195</v>
          </cell>
          <cell r="D1173" t="str">
            <v xml:space="preserve">D </v>
          </cell>
        </row>
        <row r="1174">
          <cell r="A1174" t="str">
            <v xml:space="preserve">SQA-RT-1.0-S </v>
          </cell>
          <cell r="B1174" t="str">
            <v xml:space="preserve">TMN/SNMP Q-A 1.0 RT, CD LIC </v>
          </cell>
          <cell r="C1174">
            <v>7794</v>
          </cell>
          <cell r="D1174" t="str">
            <v xml:space="preserve">B </v>
          </cell>
        </row>
        <row r="1175">
          <cell r="A1175" t="str">
            <v xml:space="preserve">SQA-TK-1.0-D </v>
          </cell>
          <cell r="B1175" t="str">
            <v xml:space="preserve">TMN/SNMP Q-A 1.0 TK, DOC </v>
          </cell>
          <cell r="C1175">
            <v>195</v>
          </cell>
          <cell r="D1175" t="str">
            <v xml:space="preserve">D </v>
          </cell>
        </row>
        <row r="1176">
          <cell r="A1176" t="str">
            <v xml:space="preserve">SQA-TK-1.0-S </v>
          </cell>
          <cell r="B1176" t="str">
            <v xml:space="preserve">TMN/SNMP Q-A 1.0 TK, CD LIC </v>
          </cell>
          <cell r="C1176">
            <v>18850</v>
          </cell>
          <cell r="D1176" t="str">
            <v xml:space="preserve">B </v>
          </cell>
        </row>
        <row r="1177">
          <cell r="A1177" t="str">
            <v xml:space="preserve">SRM9S-011-999 </v>
          </cell>
          <cell r="B1177" t="str">
            <v xml:space="preserve">SRM 1.1 Sol 2.6,7,8 SP, Media Kit </v>
          </cell>
          <cell r="C1177">
            <v>70</v>
          </cell>
          <cell r="D1177" t="str">
            <v xml:space="preserve">B </v>
          </cell>
        </row>
        <row r="1178">
          <cell r="A1178" t="str">
            <v xml:space="preserve">SRMMS-011-C999 </v>
          </cell>
          <cell r="B1178" t="str">
            <v xml:space="preserve">SRM 1.1 : E10000 ENGLISH </v>
          </cell>
          <cell r="C1178">
            <v>56000</v>
          </cell>
          <cell r="D1178" t="str">
            <v xml:space="preserve">B </v>
          </cell>
        </row>
        <row r="1179">
          <cell r="A1179" t="str">
            <v xml:space="preserve">SRM9S-010-999 </v>
          </cell>
          <cell r="B1179" t="str">
            <v xml:space="preserve">SRM 1.0 Sol 2.6,7 SP, Media Kit </v>
          </cell>
          <cell r="C1179">
            <v>70</v>
          </cell>
          <cell r="D1179" t="str">
            <v xml:space="preserve">B </v>
          </cell>
        </row>
        <row r="1180">
          <cell r="A1180" t="str">
            <v xml:space="preserve">SRMMS-010-C999 </v>
          </cell>
          <cell r="B1180" t="str">
            <v xml:space="preserve">SRM 1.0 : E10000 ENGLISH </v>
          </cell>
          <cell r="C1180">
            <v>56000</v>
          </cell>
          <cell r="D1180" t="str">
            <v xml:space="preserve">B </v>
          </cell>
        </row>
        <row r="1181">
          <cell r="A1181" t="str">
            <v xml:space="preserve">SRMMS-010-I999 </v>
          </cell>
          <cell r="B1181" t="str">
            <v xml:space="preserve">SRM 1.0 FOR WORKGROUP- ENGLISH </v>
          </cell>
          <cell r="C1181">
            <v>5600</v>
          </cell>
          <cell r="D1181" t="str">
            <v xml:space="preserve">B </v>
          </cell>
        </row>
        <row r="1182">
          <cell r="A1182" t="str">
            <v xml:space="preserve">SRMMS-010-L999 </v>
          </cell>
          <cell r="B1182" t="str">
            <v xml:space="preserve">SRM 1.0 : E6X00 ENGLISH </v>
          </cell>
          <cell r="C1182">
            <v>21000</v>
          </cell>
          <cell r="D1182" t="str">
            <v xml:space="preserve">B </v>
          </cell>
        </row>
        <row r="1183">
          <cell r="A1183" t="str">
            <v xml:space="preserve">SRMMS-010-X999 </v>
          </cell>
          <cell r="B1183" t="str">
            <v xml:space="preserve">SRM 1.0 FOR E3X000 - ENGLISH </v>
          </cell>
          <cell r="C1183">
            <v>9800</v>
          </cell>
          <cell r="D1183" t="str">
            <v xml:space="preserve">B </v>
          </cell>
        </row>
        <row r="1184">
          <cell r="A1184" t="str">
            <v xml:space="preserve">SRMMS-010-Y999 </v>
          </cell>
          <cell r="B1184" t="str">
            <v xml:space="preserve">SRM 1.0 : E4X00/E5X00 ENGLISH </v>
          </cell>
          <cell r="C1184">
            <v>16800</v>
          </cell>
          <cell r="D1184" t="str">
            <v xml:space="preserve">B </v>
          </cell>
        </row>
        <row r="1185">
          <cell r="A1185" t="str">
            <v xml:space="preserve">SRMMS-011-X999 </v>
          </cell>
          <cell r="B1185" t="str">
            <v xml:space="preserve">SRM 1.1 FOR E3X000 - ENGLISH </v>
          </cell>
          <cell r="C1185">
            <v>9800</v>
          </cell>
          <cell r="D1185" t="str">
            <v xml:space="preserve">B </v>
          </cell>
        </row>
        <row r="1186">
          <cell r="A1186" t="str">
            <v xml:space="preserve">SRMMS-011-Y999 </v>
          </cell>
          <cell r="B1186" t="str">
            <v xml:space="preserve">SRM 1.1 : E4X00/E5X00 ENGLISH </v>
          </cell>
          <cell r="C1186">
            <v>16800</v>
          </cell>
          <cell r="D1186" t="str">
            <v xml:space="preserve">B </v>
          </cell>
        </row>
        <row r="1187">
          <cell r="A1187" t="str">
            <v xml:space="preserve">SS4MS-201W9999 </v>
          </cell>
          <cell r="B1187" t="str">
            <v xml:space="preserve">SunScreen SecureNet 4Pack Prom </v>
          </cell>
          <cell r="C1187">
            <v>27993</v>
          </cell>
          <cell r="D1187" t="str">
            <v xml:space="preserve">B </v>
          </cell>
        </row>
        <row r="1188">
          <cell r="A1188" t="str">
            <v xml:space="preserve">SSHMS-200W9999 </v>
          </cell>
          <cell r="B1188" t="str">
            <v xml:space="preserve">SEC. NET HA, CD, DOCS, LIC </v>
          </cell>
          <cell r="C1188">
            <v>20993</v>
          </cell>
          <cell r="D1188" t="str">
            <v xml:space="preserve">B </v>
          </cell>
        </row>
        <row r="1189">
          <cell r="A1189" t="str">
            <v xml:space="preserve">SSHMS-200WW999 </v>
          </cell>
          <cell r="B1189" t="str">
            <v xml:space="preserve">SEC. NET HA W/G CD, DOCS, LIC </v>
          </cell>
          <cell r="C1189">
            <v>6293</v>
          </cell>
          <cell r="D1189" t="str">
            <v xml:space="preserve">B </v>
          </cell>
        </row>
        <row r="1190">
          <cell r="A1190" t="str">
            <v xml:space="preserve">SSNMS-200E99U9 </v>
          </cell>
          <cell r="B1190" t="str">
            <v xml:space="preserve">SEC. NET EXPORT CTL UPGRADE </v>
          </cell>
          <cell r="C1190">
            <v>210</v>
          </cell>
          <cell r="D1190" t="str">
            <v xml:space="preserve">B </v>
          </cell>
        </row>
        <row r="1191">
          <cell r="A1191" t="str">
            <v xml:space="preserve">SSNMS-200N99U9 </v>
          </cell>
          <cell r="B1191" t="str">
            <v xml:space="preserve">SEC. NET US/CANADA UPGRADE </v>
          </cell>
          <cell r="C1191">
            <v>210</v>
          </cell>
          <cell r="D1191" t="str">
            <v xml:space="preserve">B </v>
          </cell>
        </row>
        <row r="1192">
          <cell r="A1192" t="str">
            <v xml:space="preserve">SSNMS-200W9999 </v>
          </cell>
          <cell r="B1192" t="str">
            <v xml:space="preserve">SEC. NET CD, DOCS, LIC </v>
          </cell>
          <cell r="C1192">
            <v>13993</v>
          </cell>
          <cell r="D1192" t="str">
            <v xml:space="preserve">B </v>
          </cell>
        </row>
        <row r="1193">
          <cell r="A1193" t="str">
            <v xml:space="preserve">SSNMS-200W99U9 </v>
          </cell>
          <cell r="B1193" t="str">
            <v xml:space="preserve">SEC. NET UPGRADE FROM EFS </v>
          </cell>
          <cell r="C1193">
            <v>350</v>
          </cell>
          <cell r="D1193" t="str">
            <v xml:space="preserve">B </v>
          </cell>
        </row>
        <row r="1194">
          <cell r="A1194" t="str">
            <v xml:space="preserve">SSNMS-200W9D99 </v>
          </cell>
          <cell r="B1194" t="str">
            <v xml:space="preserve">SEC. NET CD, DOCS, 120 DA LIC </v>
          </cell>
          <cell r="C1194">
            <v>350</v>
          </cell>
          <cell r="D1194" t="str">
            <v xml:space="preserve">B </v>
          </cell>
        </row>
        <row r="1195">
          <cell r="A1195" t="str">
            <v xml:space="preserve">SSNMS-200WW999 </v>
          </cell>
          <cell r="B1195" t="str">
            <v xml:space="preserve">SEC. NET W/G CD, DOCS, LIC </v>
          </cell>
          <cell r="C1195">
            <v>4193</v>
          </cell>
          <cell r="D1195" t="str">
            <v xml:space="preserve">B </v>
          </cell>
        </row>
        <row r="1196">
          <cell r="A1196" t="str">
            <v xml:space="preserve">SSNMS-200WW9U9 </v>
          </cell>
          <cell r="B1196" t="str">
            <v xml:space="preserve">SEC. NET UPGRD EFS25/100 - W/G </v>
          </cell>
          <cell r="C1196">
            <v>350</v>
          </cell>
          <cell r="D1196" t="str">
            <v xml:space="preserve">B </v>
          </cell>
        </row>
        <row r="1197">
          <cell r="A1197" t="str">
            <v xml:space="preserve">SSNSS-200W9999 </v>
          </cell>
          <cell r="B1197" t="str">
            <v xml:space="preserve">SEC. NET CD, DOCS, SITE LIC </v>
          </cell>
          <cell r="C1197">
            <v>490000</v>
          </cell>
          <cell r="D1197" t="str">
            <v xml:space="preserve">B </v>
          </cell>
        </row>
        <row r="1198">
          <cell r="A1198" t="str">
            <v xml:space="preserve">SSNXS-200W9999 </v>
          </cell>
          <cell r="B1198" t="str">
            <v xml:space="preserve">SEC. NET CD, DOCS, 10 SVR LIC </v>
          </cell>
          <cell r="C1198">
            <v>98000</v>
          </cell>
          <cell r="D1198" t="str">
            <v xml:space="preserve">B </v>
          </cell>
        </row>
        <row r="1199">
          <cell r="A1199" t="str">
            <v xml:space="preserve">SSTI9-999-T999 </v>
          </cell>
          <cell r="B1199" t="str">
            <v xml:space="preserve">SUNTEST JAVA TOOL TRNG-1ONSITE </v>
          </cell>
          <cell r="C1199">
            <v>10500</v>
          </cell>
          <cell r="D1199" t="str">
            <v xml:space="preserve">D </v>
          </cell>
        </row>
        <row r="1200">
          <cell r="A1200" t="str">
            <v xml:space="preserve">STMM9-400-9999 </v>
          </cell>
          <cell r="B1200" t="str">
            <v xml:space="preserve">STMN 4.0PRODUCT SET CD ONLY </v>
          </cell>
          <cell r="C1200">
            <v>130</v>
          </cell>
          <cell r="D1200" t="str">
            <v xml:space="preserve">D </v>
          </cell>
        </row>
        <row r="1201">
          <cell r="A1201" t="str">
            <v xml:space="preserve">STMN-1.0-D </v>
          </cell>
          <cell r="B1201" t="str">
            <v xml:space="preserve">SOLSTICE TMN AGENT 1.0 DOCS </v>
          </cell>
          <cell r="C1201">
            <v>195</v>
          </cell>
          <cell r="D1201" t="str">
            <v xml:space="preserve">D </v>
          </cell>
        </row>
        <row r="1202">
          <cell r="A1202" t="str">
            <v xml:space="preserve">STMN-1.0-P </v>
          </cell>
          <cell r="B1202" t="str">
            <v xml:space="preserve">SOLS. TMN AGENT 1.0, CD DOC LI </v>
          </cell>
          <cell r="C1202">
            <v>36335</v>
          </cell>
          <cell r="D1202" t="str">
            <v xml:space="preserve">B </v>
          </cell>
        </row>
        <row r="1203">
          <cell r="A1203" t="str">
            <v xml:space="preserve">STMN-PSET-CD </v>
          </cell>
          <cell r="B1203" t="str">
            <v xml:space="preserve">TMN PRODUCT SET CD ONLY </v>
          </cell>
          <cell r="C1203">
            <v>130</v>
          </cell>
          <cell r="D1203" t="str">
            <v xml:space="preserve">D </v>
          </cell>
        </row>
        <row r="1204">
          <cell r="A1204" t="str">
            <v xml:space="preserve">STVM9-121-9999 </v>
          </cell>
          <cell r="B1204" t="str">
            <v xml:space="preserve">SHOWME TV 1.2.1, CD LI </v>
          </cell>
          <cell r="C1204">
            <v>35</v>
          </cell>
          <cell r="D1204" t="str">
            <v xml:space="preserve">B </v>
          </cell>
        </row>
        <row r="1205">
          <cell r="A1205" t="str">
            <v xml:space="preserve">STVM9-130-9999 </v>
          </cell>
          <cell r="B1205" t="str">
            <v xml:space="preserve">ShowMe TV 1.3, CD LI </v>
          </cell>
          <cell r="C1205">
            <v>35</v>
          </cell>
          <cell r="D1205" t="str">
            <v xml:space="preserve">B </v>
          </cell>
        </row>
        <row r="1206">
          <cell r="A1206" t="str">
            <v xml:space="preserve">SUNXTL-1.1-L1 </v>
          </cell>
          <cell r="B1206" t="str">
            <v xml:space="preserve">SUNXTL 1.1, LIC </v>
          </cell>
          <cell r="C1206">
            <v>413</v>
          </cell>
          <cell r="D1206" t="str">
            <v xml:space="preserve">A </v>
          </cell>
        </row>
        <row r="1207">
          <cell r="A1207" t="str">
            <v xml:space="preserve">SUNXTL-1.1-P </v>
          </cell>
          <cell r="B1207" t="str">
            <v xml:space="preserve">SUNXTL 1.1, CD DOC LI </v>
          </cell>
          <cell r="C1207">
            <v>2093</v>
          </cell>
          <cell r="D1207" t="str">
            <v xml:space="preserve">A </v>
          </cell>
        </row>
        <row r="1208">
          <cell r="A1208" t="str">
            <v xml:space="preserve">SWITCH-1.0-B </v>
          </cell>
          <cell r="B1208" t="str">
            <v xml:space="preserve">SUNSWITCH MANAGER SOFTWARE </v>
          </cell>
          <cell r="C1208">
            <v>0</v>
          </cell>
          <cell r="D1208" t="str">
            <v xml:space="preserve">D </v>
          </cell>
        </row>
        <row r="1209">
          <cell r="A1209" t="str">
            <v xml:space="preserve">SWN95-4.0-P </v>
          </cell>
          <cell r="B1209" t="str">
            <v xml:space="preserve">SW SOFTWINDOWS 95, CD DOC LI </v>
          </cell>
          <cell r="C1209">
            <v>304</v>
          </cell>
          <cell r="D1209" t="str">
            <v xml:space="preserve">H </v>
          </cell>
        </row>
        <row r="1210">
          <cell r="A1210" t="str">
            <v xml:space="preserve">SWT-1.0.3-D </v>
          </cell>
          <cell r="B1210" t="str">
            <v xml:space="preserve">SPARCWORKS/TW 1.0.3 DOCS </v>
          </cell>
          <cell r="C1210">
            <v>195</v>
          </cell>
          <cell r="D1210" t="str">
            <v xml:space="preserve">B </v>
          </cell>
        </row>
        <row r="1211">
          <cell r="A1211" t="str">
            <v xml:space="preserve">SYMC9-200-D999 </v>
          </cell>
          <cell r="B1211" t="str">
            <v xml:space="preserve">SYMON 2.0 FOR 100 DESKTOP PACK </v>
          </cell>
          <cell r="C1211">
            <v>12600</v>
          </cell>
          <cell r="D1211" t="str">
            <v xml:space="preserve">B </v>
          </cell>
        </row>
        <row r="1212">
          <cell r="A1212" t="str">
            <v xml:space="preserve">SYMC9-200-E999 </v>
          </cell>
          <cell r="B1212" t="str">
            <v xml:space="preserve">SYMON 2.0 FOR 100 SERVERS </v>
          </cell>
          <cell r="C1212">
            <v>70000</v>
          </cell>
          <cell r="D1212" t="str">
            <v xml:space="preserve">B </v>
          </cell>
        </row>
        <row r="1213">
          <cell r="A1213" t="str">
            <v xml:space="preserve">SYME9-200-D999 </v>
          </cell>
          <cell r="B1213" t="str">
            <v xml:space="preserve">SYMON 2.0 FOR 250 DESKTOP PACK </v>
          </cell>
          <cell r="C1213">
            <v>28000</v>
          </cell>
          <cell r="D1213" t="str">
            <v xml:space="preserve">B </v>
          </cell>
        </row>
        <row r="1214">
          <cell r="A1214" t="str">
            <v xml:space="preserve">SYMM9-201-999M </v>
          </cell>
          <cell r="B1214" t="str">
            <v xml:space="preserve">SYMON 2.0 Media Kit </v>
          </cell>
          <cell r="C1214">
            <v>70</v>
          </cell>
          <cell r="D1214" t="str">
            <v xml:space="preserve">B </v>
          </cell>
        </row>
        <row r="1215">
          <cell r="A1215" t="str">
            <v xml:space="preserve">SYMV9-200-E999 </v>
          </cell>
          <cell r="B1215" t="str">
            <v xml:space="preserve">SYMON 2.0 FOR 5 SERVERS </v>
          </cell>
          <cell r="C1215">
            <v>8750</v>
          </cell>
          <cell r="D1215" t="str">
            <v xml:space="preserve">B </v>
          </cell>
        </row>
        <row r="1216">
          <cell r="A1216" t="str">
            <v xml:space="preserve">SYMX9-200-D999 </v>
          </cell>
          <cell r="B1216" t="str">
            <v xml:space="preserve">SYMON 2.0 FOR 10 DESKTOP PACK </v>
          </cell>
          <cell r="C1216">
            <v>1400</v>
          </cell>
          <cell r="D1216" t="str">
            <v xml:space="preserve">B </v>
          </cell>
        </row>
        <row r="1217">
          <cell r="A1217" t="str">
            <v xml:space="preserve">SYMX9-200-E999 </v>
          </cell>
          <cell r="B1217" t="str">
            <v xml:space="preserve">SYMON 2.0 FOR 10 SERVERS </v>
          </cell>
          <cell r="C1217">
            <v>14000</v>
          </cell>
          <cell r="D1217" t="str">
            <v xml:space="preserve">B </v>
          </cell>
        </row>
        <row r="1218">
          <cell r="A1218" t="str">
            <v xml:space="preserve">SYMY9-200-E999 </v>
          </cell>
          <cell r="B1218" t="str">
            <v xml:space="preserve">SYMON 2.0 FOR 25 SERVERS </v>
          </cell>
          <cell r="C1218">
            <v>26250</v>
          </cell>
          <cell r="D1218" t="str">
            <v xml:space="preserve">B </v>
          </cell>
        </row>
        <row r="1219">
          <cell r="A1219" t="str">
            <v xml:space="preserve">TAGD9-200-9999 </v>
          </cell>
          <cell r="B1219" t="str">
            <v xml:space="preserve">TMN AGENT 2.0, DOC </v>
          </cell>
          <cell r="C1219">
            <v>195</v>
          </cell>
          <cell r="D1219" t="str">
            <v xml:space="preserve">D </v>
          </cell>
        </row>
        <row r="1220">
          <cell r="A1220" t="str">
            <v xml:space="preserve">TAGII-200-R999 </v>
          </cell>
          <cell r="B1220" t="str">
            <v xml:space="preserve">TMN AGENT 2.0 INTEL RT, LIC </v>
          </cell>
          <cell r="C1220">
            <v>0</v>
          </cell>
          <cell r="D1220" t="str">
            <v xml:space="preserve">D </v>
          </cell>
        </row>
        <row r="1221">
          <cell r="A1221" t="str">
            <v xml:space="preserve">TAGIN-200-R999 </v>
          </cell>
          <cell r="B1221" t="str">
            <v xml:space="preserve">TMN AGENT 2.0 NT RT, LIC </v>
          </cell>
          <cell r="C1221">
            <v>0</v>
          </cell>
          <cell r="D1221" t="str">
            <v xml:space="preserve">D </v>
          </cell>
        </row>
        <row r="1222">
          <cell r="A1222" t="str">
            <v xml:space="preserve">TAGIS-200-R999 </v>
          </cell>
          <cell r="B1222" t="str">
            <v xml:space="preserve">TMN AGENT 2.0 SPARC RT 1 LIC </v>
          </cell>
          <cell r="C1222">
            <v>0</v>
          </cell>
          <cell r="D1222" t="str">
            <v xml:space="preserve">D </v>
          </cell>
        </row>
        <row r="1223">
          <cell r="A1223" t="str">
            <v xml:space="preserve">TAGIS-200-T999 </v>
          </cell>
          <cell r="B1223" t="str">
            <v xml:space="preserve">TMN AGENT 2.0, LIC </v>
          </cell>
          <cell r="C1223">
            <v>54593</v>
          </cell>
          <cell r="D1223" t="str">
            <v xml:space="preserve">B </v>
          </cell>
        </row>
        <row r="1224">
          <cell r="A1224" t="str">
            <v xml:space="preserve">TAGIS-200-T9U9 </v>
          </cell>
          <cell r="B1224" t="str">
            <v xml:space="preserve">UG TMN AGENT 2.0, LIC </v>
          </cell>
          <cell r="C1224">
            <v>20280</v>
          </cell>
          <cell r="D1224" t="str">
            <v xml:space="preserve">D </v>
          </cell>
        </row>
        <row r="1225">
          <cell r="A1225" t="str">
            <v xml:space="preserve">TAGVS-200-T999 </v>
          </cell>
          <cell r="B1225" t="str">
            <v xml:space="preserve">TMN AGENT 2.0, 5 LIC </v>
          </cell>
          <cell r="C1225">
            <v>246085</v>
          </cell>
          <cell r="D1225" t="str">
            <v xml:space="preserve">B </v>
          </cell>
        </row>
        <row r="1226">
          <cell r="A1226" t="str">
            <v xml:space="preserve">TAGVS-200-T9U9 </v>
          </cell>
          <cell r="B1226" t="str">
            <v xml:space="preserve">UG TMN AGENT 2.0, 5LIC </v>
          </cell>
          <cell r="C1226">
            <v>91403</v>
          </cell>
          <cell r="D1226" t="str">
            <v xml:space="preserve">D </v>
          </cell>
        </row>
        <row r="1227">
          <cell r="A1227" t="str">
            <v xml:space="preserve">TASC9-200-E999 </v>
          </cell>
          <cell r="B1227" t="str">
            <v xml:space="preserve">SUNLINK PC(TAS 5.2) 100 ENT PK </v>
          </cell>
          <cell r="C1227">
            <v>11899</v>
          </cell>
          <cell r="D1227" t="str">
            <v xml:space="preserve">B </v>
          </cell>
        </row>
        <row r="1228">
          <cell r="A1228" t="str">
            <v xml:space="preserve">TASC9-200-E9U9 </v>
          </cell>
          <cell r="B1228" t="str">
            <v xml:space="preserve">SUNLINK PC(TAS 5.2) 100 ENT UG </v>
          </cell>
          <cell r="C1228">
            <v>3570</v>
          </cell>
          <cell r="D1228" t="str">
            <v xml:space="preserve">B </v>
          </cell>
        </row>
        <row r="1229">
          <cell r="A1229" t="str">
            <v xml:space="preserve">TASD9-100-9999 </v>
          </cell>
          <cell r="B1229" t="str">
            <v xml:space="preserve">TMN/SNMP Q-A 1.0 DOCS ONLY </v>
          </cell>
          <cell r="C1229">
            <v>195</v>
          </cell>
          <cell r="D1229" t="str">
            <v xml:space="preserve">D </v>
          </cell>
        </row>
        <row r="1230">
          <cell r="A1230" t="str">
            <v xml:space="preserve">TASF9-200-E999 </v>
          </cell>
          <cell r="B1230" t="str">
            <v xml:space="preserve">SUNLINK PC(TAS 5.2) 500 ENT PK </v>
          </cell>
          <cell r="C1230">
            <v>39199</v>
          </cell>
          <cell r="D1230" t="str">
            <v xml:space="preserve">B </v>
          </cell>
        </row>
        <row r="1231">
          <cell r="A1231" t="str">
            <v xml:space="preserve">TASIS-100-R999 </v>
          </cell>
          <cell r="B1231" t="str">
            <v xml:space="preserve">TMN/SNMP Q-A 1.0 1 LIC ONLY </v>
          </cell>
          <cell r="C1231">
            <v>8393</v>
          </cell>
          <cell r="D1231" t="str">
            <v xml:space="preserve">B </v>
          </cell>
        </row>
        <row r="1232">
          <cell r="A1232" t="str">
            <v xml:space="preserve">TASIS-100-T999 </v>
          </cell>
          <cell r="B1232" t="str">
            <v xml:space="preserve">TMN/SNMP Q-A 1.0 TK, 1 LIC </v>
          </cell>
          <cell r="C1232">
            <v>20300</v>
          </cell>
          <cell r="D1232" t="str">
            <v xml:space="preserve">B </v>
          </cell>
        </row>
        <row r="1233">
          <cell r="A1233" t="str">
            <v xml:space="preserve">TASX9-200-E9U9 </v>
          </cell>
          <cell r="B1233" t="str">
            <v xml:space="preserve">SUNLINK PC(TAS 5.2) 10 ENT UG </v>
          </cell>
          <cell r="C1233">
            <v>420</v>
          </cell>
          <cell r="D1233" t="str">
            <v xml:space="preserve">B </v>
          </cell>
        </row>
        <row r="1234">
          <cell r="A1234" t="str">
            <v xml:space="preserve">TASY9-200-E999 </v>
          </cell>
          <cell r="B1234" t="str">
            <v xml:space="preserve">SUNLINK PC(TAS 5.2) 25 ENT PK </v>
          </cell>
          <cell r="C1234">
            <v>3359</v>
          </cell>
          <cell r="D1234" t="str">
            <v xml:space="preserve">B </v>
          </cell>
        </row>
        <row r="1235">
          <cell r="A1235" t="str">
            <v xml:space="preserve">TASY9-200-E9U9 </v>
          </cell>
          <cell r="B1235" t="str">
            <v xml:space="preserve">SUNLINK PC(TAS 5.2) 25 ENT UG </v>
          </cell>
          <cell r="C1235">
            <v>1008</v>
          </cell>
          <cell r="D1235" t="str">
            <v xml:space="preserve">B </v>
          </cell>
        </row>
        <row r="1236">
          <cell r="A1236" t="str">
            <v xml:space="preserve">TASY9-200-W999 </v>
          </cell>
          <cell r="B1236" t="str">
            <v xml:space="preserve">SUNLINK PC(TAS 5.2)WKGRP 25 PK </v>
          </cell>
          <cell r="C1236">
            <v>1400</v>
          </cell>
          <cell r="D1236" t="str">
            <v xml:space="preserve">B </v>
          </cell>
        </row>
        <row r="1237">
          <cell r="A1237" t="str">
            <v xml:space="preserve">TASY9-200-W9U9 </v>
          </cell>
          <cell r="B1237" t="str">
            <v xml:space="preserve">SUNLINK PC(TAS 5.2)WKGRP 25 UG </v>
          </cell>
          <cell r="C1237">
            <v>420</v>
          </cell>
          <cell r="D1237" t="str">
            <v xml:space="preserve">B </v>
          </cell>
        </row>
        <row r="1238">
          <cell r="A1238" t="str">
            <v xml:space="preserve">TATD9-110-9999 </v>
          </cell>
          <cell r="B1238" t="str">
            <v xml:space="preserve">TMN AGENT TESTER 1.1 DOC SET </v>
          </cell>
          <cell r="C1238">
            <v>195</v>
          </cell>
          <cell r="D1238" t="str">
            <v xml:space="preserve">D </v>
          </cell>
        </row>
        <row r="1239">
          <cell r="A1239" t="str">
            <v xml:space="preserve">TATIS-110-9999 </v>
          </cell>
          <cell r="B1239" t="str">
            <v xml:space="preserve">TMN AGENT TESTER 1.1, LIC </v>
          </cell>
          <cell r="C1239">
            <v>20300</v>
          </cell>
          <cell r="D1239" t="str">
            <v xml:space="preserve">B </v>
          </cell>
        </row>
        <row r="1240">
          <cell r="A1240" t="str">
            <v xml:space="preserve">TATIS-110-99U9 </v>
          </cell>
          <cell r="B1240" t="str">
            <v xml:space="preserve">UG TMN AGENT TESTER 1.1, LIC </v>
          </cell>
          <cell r="C1240">
            <v>7540</v>
          </cell>
          <cell r="D1240" t="str">
            <v xml:space="preserve">D </v>
          </cell>
        </row>
        <row r="1241">
          <cell r="A1241" t="str">
            <v xml:space="preserve">TE3-L </v>
          </cell>
          <cell r="B1241" t="str">
            <v xml:space="preserve">SUNLINK TE320 8.0 SINGLE USER </v>
          </cell>
          <cell r="C1241">
            <v>345</v>
          </cell>
          <cell r="D1241" t="str">
            <v xml:space="preserve">B </v>
          </cell>
        </row>
        <row r="1242">
          <cell r="A1242" t="str">
            <v xml:space="preserve">TE3-P </v>
          </cell>
          <cell r="B1242" t="str">
            <v xml:space="preserve">SUNLINK TE320 8.0 </v>
          </cell>
          <cell r="C1242">
            <v>553</v>
          </cell>
          <cell r="D1242" t="str">
            <v xml:space="preserve">B </v>
          </cell>
        </row>
        <row r="1243">
          <cell r="A1243" t="str">
            <v xml:space="preserve">TMN-KIT-2.0-D </v>
          </cell>
          <cell r="B1243" t="str">
            <v xml:space="preserve">TMN AGENT 2.0, DOC </v>
          </cell>
          <cell r="C1243">
            <v>195</v>
          </cell>
          <cell r="D1243" t="str">
            <v xml:space="preserve">D </v>
          </cell>
        </row>
        <row r="1244">
          <cell r="A1244" t="str">
            <v xml:space="preserve">TMN-KIT-2.0-S </v>
          </cell>
          <cell r="B1244" t="str">
            <v xml:space="preserve">TMN AGENT 2.0, CD LIC </v>
          </cell>
          <cell r="C1244">
            <v>50694</v>
          </cell>
          <cell r="D1244" t="str">
            <v xml:space="preserve">B </v>
          </cell>
        </row>
        <row r="1245">
          <cell r="A1245" t="str">
            <v xml:space="preserve">TMN-KIT-2.0-S5 </v>
          </cell>
          <cell r="B1245" t="str">
            <v xml:space="preserve">TMN AGENT 2.0, CD 5LIC </v>
          </cell>
          <cell r="C1245">
            <v>228508</v>
          </cell>
          <cell r="D1245" t="str">
            <v xml:space="preserve">B </v>
          </cell>
        </row>
        <row r="1246">
          <cell r="A1246" t="str">
            <v xml:space="preserve">TMN-KIT-2.0-S5U </v>
          </cell>
          <cell r="B1246" t="str">
            <v xml:space="preserve">UG TMN AGENT 2.0, CD 5LIC </v>
          </cell>
          <cell r="C1246">
            <v>91403</v>
          </cell>
          <cell r="D1246" t="str">
            <v xml:space="preserve">B </v>
          </cell>
        </row>
        <row r="1247">
          <cell r="A1247" t="str">
            <v xml:space="preserve">TMN-KIT-2.0-SU </v>
          </cell>
          <cell r="B1247" t="str">
            <v xml:space="preserve">UG TMN AGENT 2.0, CD LIC </v>
          </cell>
          <cell r="C1247">
            <v>20280</v>
          </cell>
          <cell r="D1247" t="str">
            <v xml:space="preserve">B </v>
          </cell>
        </row>
        <row r="1248">
          <cell r="A1248" t="str">
            <v xml:space="preserve">TMSD9-110-9999 </v>
          </cell>
          <cell r="B1248" t="str">
            <v xml:space="preserve">TMN SCRIPT 1.1 DOC ONLY </v>
          </cell>
          <cell r="C1248">
            <v>195</v>
          </cell>
          <cell r="D1248" t="str">
            <v xml:space="preserve">D </v>
          </cell>
        </row>
        <row r="1249">
          <cell r="A1249" t="str">
            <v xml:space="preserve">TMSII-110-R999 </v>
          </cell>
          <cell r="B1249" t="str">
            <v xml:space="preserve">TMN SCRIPT 1.1 INTEL RT, LIC </v>
          </cell>
          <cell r="C1249">
            <v>2793</v>
          </cell>
          <cell r="D1249" t="str">
            <v xml:space="preserve">B </v>
          </cell>
        </row>
        <row r="1250">
          <cell r="A1250" t="str">
            <v xml:space="preserve">TMSII-110-R9U9 </v>
          </cell>
          <cell r="B1250" t="str">
            <v xml:space="preserve">TMN SCRIPT 1.1 INTEL RT UPG </v>
          </cell>
          <cell r="C1250">
            <v>1037</v>
          </cell>
          <cell r="D1250" t="str">
            <v xml:space="preserve">D </v>
          </cell>
        </row>
        <row r="1251">
          <cell r="A1251" t="str">
            <v xml:space="preserve">TMSIN-110-R999 </v>
          </cell>
          <cell r="B1251" t="str">
            <v xml:space="preserve">TMN SCRIPT 1.1 NT RT, LIC </v>
          </cell>
          <cell r="C1251">
            <v>2793</v>
          </cell>
          <cell r="D1251" t="str">
            <v xml:space="preserve">B </v>
          </cell>
        </row>
        <row r="1252">
          <cell r="A1252" t="str">
            <v xml:space="preserve">TMSIS-110-R999 </v>
          </cell>
          <cell r="B1252" t="str">
            <v xml:space="preserve">TMN SCRIPT 1.1 SPARC RT, LIC </v>
          </cell>
          <cell r="C1252">
            <v>2793</v>
          </cell>
          <cell r="D1252" t="str">
            <v xml:space="preserve">B </v>
          </cell>
        </row>
        <row r="1253">
          <cell r="A1253" t="str">
            <v xml:space="preserve">TMSIS-110-R9U9 </v>
          </cell>
          <cell r="B1253" t="str">
            <v xml:space="preserve">UG TMN SCRIPT 1.1 SPARC RT </v>
          </cell>
          <cell r="C1253">
            <v>1037</v>
          </cell>
          <cell r="D1253" t="str">
            <v xml:space="preserve">D </v>
          </cell>
        </row>
        <row r="1254">
          <cell r="A1254" t="str">
            <v xml:space="preserve">TMSIS-110-T999 </v>
          </cell>
          <cell r="B1254" t="str">
            <v xml:space="preserve">TMN SCRIPT TOOLKIT 1.1, LIC </v>
          </cell>
          <cell r="C1254">
            <v>20993</v>
          </cell>
          <cell r="D1254" t="str">
            <v xml:space="preserve">B </v>
          </cell>
        </row>
        <row r="1255">
          <cell r="A1255" t="str">
            <v xml:space="preserve">TMSIS-110-T9U9 </v>
          </cell>
          <cell r="B1255" t="str">
            <v xml:space="preserve">UG TMN SCRIPT 1.1 TOOLKIT </v>
          </cell>
          <cell r="C1255">
            <v>7797</v>
          </cell>
          <cell r="D1255" t="str">
            <v xml:space="preserve">D </v>
          </cell>
        </row>
        <row r="1256">
          <cell r="A1256" t="str">
            <v xml:space="preserve">TOTNET-L10 </v>
          </cell>
          <cell r="B1256" t="str">
            <v xml:space="preserve">TOTALNET 5.0, 10LIC </v>
          </cell>
          <cell r="C1256">
            <v>3348</v>
          </cell>
          <cell r="D1256" t="str">
            <v xml:space="preserve">B </v>
          </cell>
        </row>
        <row r="1257">
          <cell r="A1257" t="str">
            <v xml:space="preserve">TOTNET-L100 </v>
          </cell>
          <cell r="B1257" t="str">
            <v xml:space="preserve">TOTALNET 5.0, 100LIC </v>
          </cell>
          <cell r="C1257">
            <v>11700</v>
          </cell>
          <cell r="D1257" t="str">
            <v xml:space="preserve">B </v>
          </cell>
        </row>
        <row r="1258">
          <cell r="A1258" t="str">
            <v xml:space="preserve">TOTNET-L25 </v>
          </cell>
          <cell r="B1258" t="str">
            <v xml:space="preserve">TOTALNET 5.0, 25LIC </v>
          </cell>
          <cell r="C1258">
            <v>3250</v>
          </cell>
          <cell r="D1258" t="str">
            <v xml:space="preserve">B </v>
          </cell>
        </row>
        <row r="1259">
          <cell r="A1259" t="str">
            <v xml:space="preserve">TOTNET-WG-L25 </v>
          </cell>
          <cell r="B1259" t="str">
            <v xml:space="preserve">TOTALNET 5.0, 25LIC </v>
          </cell>
          <cell r="C1259">
            <v>1300</v>
          </cell>
          <cell r="D1259" t="str">
            <v xml:space="preserve">A </v>
          </cell>
        </row>
        <row r="1260">
          <cell r="A1260" t="str">
            <v xml:space="preserve">TRUNK-1.0.1-P </v>
          </cell>
          <cell r="B1260" t="str">
            <v xml:space="preserve">SUN TRUNKING SOFTWARE V. 1.0.1 </v>
          </cell>
          <cell r="C1260">
            <v>1393</v>
          </cell>
          <cell r="D1260" t="str">
            <v xml:space="preserve">A </v>
          </cell>
        </row>
        <row r="1261">
          <cell r="A1261" t="str">
            <v xml:space="preserve">TS2BS-251-D999 </v>
          </cell>
          <cell r="B1261" t="str">
            <v xml:space="preserve">TRUSTED SOLARIS 2.5.1 DESKTOP </v>
          </cell>
          <cell r="C1261">
            <v>1164</v>
          </cell>
          <cell r="D1261" t="str">
            <v xml:space="preserve">A </v>
          </cell>
        </row>
        <row r="1262">
          <cell r="A1262" t="str">
            <v xml:space="preserve">TS2BS-251-E999 </v>
          </cell>
          <cell r="B1262" t="str">
            <v xml:space="preserve">TRUSTED SOLARIS 2.5.1 SERVER </v>
          </cell>
          <cell r="C1262">
            <v>6494</v>
          </cell>
          <cell r="D1262" t="str">
            <v xml:space="preserve">A </v>
          </cell>
        </row>
        <row r="1263">
          <cell r="A1263" t="str">
            <v xml:space="preserve">TS2DS-251-9999 </v>
          </cell>
          <cell r="B1263" t="str">
            <v xml:space="preserve">TRUSTED SOLARIS 2.5.1 MANUALS </v>
          </cell>
          <cell r="C1263">
            <v>455</v>
          </cell>
          <cell r="D1263" t="str">
            <v xml:space="preserve">D </v>
          </cell>
        </row>
        <row r="1264">
          <cell r="A1264" t="str">
            <v xml:space="preserve">U21-UGE1Z9S-C256CR </v>
          </cell>
          <cell r="B1264" t="str">
            <v xml:space="preserve">UG U5S 360MHz,256MB,8GB,32xCD </v>
          </cell>
          <cell r="C1264">
            <v>4212</v>
          </cell>
          <cell r="D1264" t="str">
            <v xml:space="preserve">H </v>
          </cell>
        </row>
        <row r="1265">
          <cell r="A1265" t="str">
            <v xml:space="preserve">U21-UHC1Z9S-B256CP </v>
          </cell>
          <cell r="B1265" t="str">
            <v xml:space="preserve">UG U5S 333MHz,256MB,9GB,32xCD </v>
          </cell>
          <cell r="C1265">
            <v>5596</v>
          </cell>
          <cell r="D1265" t="str">
            <v xml:space="preserve">H </v>
          </cell>
        </row>
        <row r="1266">
          <cell r="A1266" t="str">
            <v xml:space="preserve">U22-UHC1Z9S-B128CP </v>
          </cell>
          <cell r="B1266" t="str">
            <v xml:space="preserve">UG U10S,333MZ/2,128MB/9GB,32XC </v>
          </cell>
          <cell r="C1266">
            <v>5663</v>
          </cell>
          <cell r="D1266" t="str">
            <v xml:space="preserve">H </v>
          </cell>
        </row>
        <row r="1267">
          <cell r="A1267" t="str">
            <v xml:space="preserve">U22-UHC1Z9S-B512CP </v>
          </cell>
          <cell r="B1267" t="str">
            <v xml:space="preserve">UG U10S,333MZ/2,512MB,9GB,32XC </v>
          </cell>
          <cell r="C1267">
            <v>7216</v>
          </cell>
          <cell r="D1267" t="str">
            <v xml:space="preserve">H </v>
          </cell>
        </row>
        <row r="1268">
          <cell r="A1268" t="str">
            <v xml:space="preserve">U2220UHC1Z9PB128CP </v>
          </cell>
          <cell r="B1268" t="str">
            <v xml:space="preserve">UG WS U10/333,PGX24,128/9GB/CD </v>
          </cell>
          <cell r="C1268">
            <v>4448</v>
          </cell>
          <cell r="D1268" t="str">
            <v xml:space="preserve">H </v>
          </cell>
        </row>
        <row r="1269">
          <cell r="A1269" t="str">
            <v xml:space="preserve">U2220UHC1Z9PB256CP </v>
          </cell>
          <cell r="B1269" t="str">
            <v xml:space="preserve">UG WS U10/333,PGX24,256/9GB/CD </v>
          </cell>
          <cell r="C1269">
            <v>4921</v>
          </cell>
          <cell r="D1269" t="str">
            <v xml:space="preserve">H </v>
          </cell>
        </row>
        <row r="1270">
          <cell r="A1270" t="str">
            <v xml:space="preserve">U22S2UHC1A9PB128CP </v>
          </cell>
          <cell r="B1270" t="str">
            <v xml:space="preserve">UG WS U10/333,PGX24,128/9GB/CD </v>
          </cell>
          <cell r="C1270">
            <v>4921</v>
          </cell>
          <cell r="D1270" t="str">
            <v xml:space="preserve">H </v>
          </cell>
        </row>
        <row r="1271">
          <cell r="A1271" t="str">
            <v xml:space="preserve">U22S2UHC1A9PB256CP </v>
          </cell>
          <cell r="B1271" t="str">
            <v xml:space="preserve">UG WS U10/333,PGX24,256/9GB/CD </v>
          </cell>
          <cell r="C1271">
            <v>5393</v>
          </cell>
          <cell r="D1271" t="str">
            <v xml:space="preserve">H </v>
          </cell>
        </row>
        <row r="1272">
          <cell r="A1272" t="str">
            <v xml:space="preserve">U22S5UHC1Z9PB128CP </v>
          </cell>
          <cell r="B1272" t="str">
            <v xml:space="preserve">UG WS U10/333,PGX24,128/9GB/CD </v>
          </cell>
          <cell r="C1272">
            <v>4786</v>
          </cell>
          <cell r="D1272" t="str">
            <v xml:space="preserve">H </v>
          </cell>
        </row>
        <row r="1273">
          <cell r="A1273" t="str">
            <v xml:space="preserve">U22S5UHC1Z9PB256CP </v>
          </cell>
          <cell r="B1273" t="str">
            <v xml:space="preserve">UG WS U10/333,PGX24,256/9GB/CD </v>
          </cell>
          <cell r="C1273">
            <v>5258</v>
          </cell>
          <cell r="D1273" t="str">
            <v xml:space="preserve">H </v>
          </cell>
        </row>
        <row r="1274">
          <cell r="A1274" t="str">
            <v xml:space="preserve">UA11-UEC1-9M-000NN </v>
          </cell>
          <cell r="B1274" t="str">
            <v xml:space="preserve">UG S1 TO U2/300, AFB </v>
          </cell>
          <cell r="C1274">
            <v>11941</v>
          </cell>
          <cell r="D1274" t="str">
            <v xml:space="preserve">H </v>
          </cell>
        </row>
        <row r="1275">
          <cell r="A1275" t="str">
            <v xml:space="preserve">UA11-UEC2-9M-000NN </v>
          </cell>
          <cell r="B1275" t="str">
            <v xml:space="preserve">UG S1 TO U2/2300, AFB </v>
          </cell>
          <cell r="C1275">
            <v>17813</v>
          </cell>
          <cell r="D1275" t="str">
            <v xml:space="preserve">H </v>
          </cell>
        </row>
        <row r="1276">
          <cell r="A1276" t="str">
            <v xml:space="preserve">UA11-UJC1-9L-000NN </v>
          </cell>
          <cell r="B1276" t="str">
            <v xml:space="preserve">UG S1 TO U2/400, AFB+ </v>
          </cell>
          <cell r="C1276">
            <v>11441</v>
          </cell>
          <cell r="D1276" t="str">
            <v xml:space="preserve">H </v>
          </cell>
        </row>
        <row r="1277">
          <cell r="A1277" t="str">
            <v xml:space="preserve">UA11-UJC1-9M-000NN </v>
          </cell>
          <cell r="B1277" t="str">
            <v xml:space="preserve">UG S1 TO U2/400, AFBm6 </v>
          </cell>
          <cell r="C1277">
            <v>14810</v>
          </cell>
          <cell r="D1277" t="str">
            <v xml:space="preserve">H </v>
          </cell>
        </row>
        <row r="1278">
          <cell r="A1278" t="str">
            <v xml:space="preserve">UA11UEC1-9M-000NNK </v>
          </cell>
          <cell r="B1278" t="str">
            <v xml:space="preserve">UG S1 TO U2/300, AFB </v>
          </cell>
          <cell r="C1278">
            <v>36907</v>
          </cell>
          <cell r="D1278" t="str">
            <v xml:space="preserve">H </v>
          </cell>
        </row>
        <row r="1279">
          <cell r="A1279" t="str">
            <v xml:space="preserve">UA12-UEC1-9N-000NN </v>
          </cell>
          <cell r="B1279" t="str">
            <v xml:space="preserve">UG TO U2/300 </v>
          </cell>
          <cell r="C1279">
            <v>6953</v>
          </cell>
          <cell r="D1279" t="str">
            <v xml:space="preserve">H </v>
          </cell>
        </row>
        <row r="1280">
          <cell r="A1280" t="str">
            <v xml:space="preserve">UA12-UEC2-9N-000NN </v>
          </cell>
          <cell r="B1280" t="str">
            <v xml:space="preserve">UG U1 TO U2 &amp; UE2/2300 </v>
          </cell>
          <cell r="C1280">
            <v>13028</v>
          </cell>
          <cell r="D1280" t="str">
            <v xml:space="preserve">H </v>
          </cell>
        </row>
        <row r="1281">
          <cell r="A1281" t="str">
            <v xml:space="preserve">UA12-UJC1-9N-000NN </v>
          </cell>
          <cell r="B1281" t="str">
            <v xml:space="preserve">UG TO U2/400 </v>
          </cell>
          <cell r="C1281">
            <v>9281</v>
          </cell>
          <cell r="D1281" t="str">
            <v xml:space="preserve">H </v>
          </cell>
        </row>
        <row r="1282">
          <cell r="A1282" t="str">
            <v xml:space="preserve">UES-1UGE1Z9P-C64AR </v>
          </cell>
          <cell r="B1282" t="str">
            <v xml:space="preserve">UG WS U5/360,PGX24, 64MB/8GB </v>
          </cell>
          <cell r="C1282">
            <v>3031</v>
          </cell>
          <cell r="D1282" t="str">
            <v xml:space="preserve">H </v>
          </cell>
        </row>
        <row r="1283">
          <cell r="A1283" t="str">
            <v xml:space="preserve">UES-1UGE1Z9PC128CR </v>
          </cell>
          <cell r="B1283" t="str">
            <v xml:space="preserve">UG WS U5/360,PGX24,128MB/8GB </v>
          </cell>
          <cell r="C1283">
            <v>3335</v>
          </cell>
          <cell r="D1283" t="str">
            <v xml:space="preserve">H </v>
          </cell>
        </row>
        <row r="1284">
          <cell r="A1284" t="str">
            <v xml:space="preserve">UES-2UKC1Z9MC256CP </v>
          </cell>
          <cell r="B1284" t="str">
            <v xml:space="preserve">UG WS U10/440,AFBM6,256MB/9G </v>
          </cell>
          <cell r="C1284">
            <v>9713</v>
          </cell>
          <cell r="D1284" t="str">
            <v xml:space="preserve">H </v>
          </cell>
        </row>
        <row r="1285">
          <cell r="A1285" t="str">
            <v xml:space="preserve">UES-2UKC1Z9QC256CP </v>
          </cell>
          <cell r="B1285" t="str">
            <v xml:space="preserve">UG WS U10/440,AFBM3,256MB/9G </v>
          </cell>
          <cell r="C1285">
            <v>8431</v>
          </cell>
          <cell r="D1285" t="str">
            <v xml:space="preserve">H </v>
          </cell>
        </row>
        <row r="1286">
          <cell r="A1286" t="str">
            <v xml:space="preserve">UG-1044A-1141A </v>
          </cell>
          <cell r="B1286" t="str">
            <v xml:space="preserve">UG SUN GIGABITETHERNET/P 2.0 </v>
          </cell>
          <cell r="C1286">
            <v>1294</v>
          </cell>
          <cell r="D1286" t="str">
            <v xml:space="preserve">A </v>
          </cell>
        </row>
        <row r="1287">
          <cell r="A1287" t="str">
            <v xml:space="preserve">UG-1045A-1140A </v>
          </cell>
          <cell r="B1287" t="str">
            <v xml:space="preserve">UG SUN GIGABITETHERNET/S 2.0 </v>
          </cell>
          <cell r="C1287">
            <v>1294</v>
          </cell>
          <cell r="D1287" t="str">
            <v xml:space="preserve">A </v>
          </cell>
        </row>
        <row r="1288">
          <cell r="A1288" t="str">
            <v xml:space="preserve">UG-260X-2761-SB1 </v>
          </cell>
          <cell r="B1288" t="str">
            <v xml:space="preserve">UG (1) 260X TO A 2761A SYS BD </v>
          </cell>
          <cell r="C1288">
            <v>88000</v>
          </cell>
          <cell r="D1288" t="str">
            <v xml:space="preserve">A </v>
          </cell>
        </row>
        <row r="1289">
          <cell r="A1289" t="str">
            <v xml:space="preserve">UG-260X-2761-SB2 </v>
          </cell>
          <cell r="B1289" t="str">
            <v xml:space="preserve">UG(2) 260X TO A 2761A SYS BD </v>
          </cell>
          <cell r="C1289">
            <v>80000</v>
          </cell>
          <cell r="D1289" t="str">
            <v xml:space="preserve">A </v>
          </cell>
        </row>
        <row r="1290">
          <cell r="A1290" t="str">
            <v xml:space="preserve">UG-2760A-C2761A </v>
          </cell>
          <cell r="B1290" t="str">
            <v xml:space="preserve">2760A TO 2761A CTO BOARD UPGR </v>
          </cell>
          <cell r="C1290">
            <v>52000</v>
          </cell>
          <cell r="D1290" t="str">
            <v xml:space="preserve">A </v>
          </cell>
        </row>
        <row r="1291">
          <cell r="A1291" t="str">
            <v xml:space="preserve">UG-2DLT7-L11000 </v>
          </cell>
          <cell r="B1291" t="str">
            <v xml:space="preserve">UPGRADE, DLT7000 TAPE DRS (2) </v>
          </cell>
          <cell r="C1291">
            <v>21000</v>
          </cell>
          <cell r="D1291" t="str">
            <v xml:space="preserve">A </v>
          </cell>
        </row>
        <row r="1292">
          <cell r="A1292" t="str">
            <v xml:space="preserve">UG-2DSK-RSM-9FST </v>
          </cell>
          <cell r="B1292" t="str">
            <v xml:space="preserve">UG 9GB RSM DISK, 2 DISK X 9GB </v>
          </cell>
          <cell r="C1292">
            <v>5530</v>
          </cell>
          <cell r="D1292" t="str">
            <v xml:space="preserve">A </v>
          </cell>
        </row>
        <row r="1293">
          <cell r="A1293" t="str">
            <v xml:space="preserve">UG-3DSK-RSM-9FST </v>
          </cell>
          <cell r="B1293" t="str">
            <v xml:space="preserve">UG RSM TRAY 3*9.1GB/7200 </v>
          </cell>
          <cell r="C1293">
            <v>14980</v>
          </cell>
          <cell r="D1293" t="str">
            <v xml:space="preserve">A </v>
          </cell>
        </row>
        <row r="1294">
          <cell r="A1294" t="str">
            <v xml:space="preserve">UG-4/1000-4DR </v>
          </cell>
          <cell r="B1294" t="str">
            <v xml:space="preserve">UG 4 X DLT4000 - DLT7000 </v>
          </cell>
          <cell r="C1294">
            <v>44800</v>
          </cell>
          <cell r="D1294" t="str">
            <v xml:space="preserve">A </v>
          </cell>
        </row>
        <row r="1295">
          <cell r="A1295" t="str">
            <v xml:space="preserve">UG-5/1-CLOCKBOARD </v>
          </cell>
          <cell r="B1295" t="str">
            <v xml:space="preserve">UG to 5:1 CLOCK BOARD - Field </v>
          </cell>
          <cell r="C1295">
            <v>1600</v>
          </cell>
          <cell r="D1295" t="str">
            <v xml:space="preserve">A </v>
          </cell>
        </row>
        <row r="1296">
          <cell r="A1296" t="str">
            <v xml:space="preserve">UG-8MM-TAPE-20G </v>
          </cell>
          <cell r="B1296" t="str">
            <v xml:space="preserve">UG TO 8MM UNIPACK TAPE, 20-40G </v>
          </cell>
          <cell r="C1296">
            <v>3308</v>
          </cell>
          <cell r="D1296" t="str">
            <v xml:space="preserve">H </v>
          </cell>
        </row>
        <row r="1297">
          <cell r="A1297" t="str">
            <v xml:space="preserve">UG-A1000-109G-10K </v>
          </cell>
          <cell r="B1297" t="str">
            <v xml:space="preserve">UPG, 109GB A1000(10K RPM) </v>
          </cell>
          <cell r="C1297">
            <v>23800</v>
          </cell>
          <cell r="D1297" t="str">
            <v xml:space="preserve">H </v>
          </cell>
        </row>
        <row r="1298">
          <cell r="A1298" t="str">
            <v xml:space="preserve">UG-A1000-36G-10K </v>
          </cell>
          <cell r="B1298" t="str">
            <v xml:space="preserve">UG, 36GB A1000 (10K RPM) </v>
          </cell>
          <cell r="C1298">
            <v>12320</v>
          </cell>
          <cell r="D1298" t="str">
            <v xml:space="preserve">H </v>
          </cell>
        </row>
        <row r="1299">
          <cell r="A1299" t="str">
            <v xml:space="preserve">UG-A1000-36G-RK-2 </v>
          </cell>
          <cell r="B1299" t="str">
            <v xml:space="preserve">UPG, 36GB A1000, RACK(10K RPM) </v>
          </cell>
          <cell r="C1299">
            <v>12320</v>
          </cell>
          <cell r="D1299" t="str">
            <v xml:space="preserve">H </v>
          </cell>
        </row>
        <row r="1300">
          <cell r="A1300" t="str">
            <v xml:space="preserve">UG-A1000-72G-18 </v>
          </cell>
          <cell r="B1300" t="str">
            <v xml:space="preserve">A1000 W/ 72GB(4X18GB DRIVES) </v>
          </cell>
          <cell r="C1300">
            <v>19600</v>
          </cell>
          <cell r="D1300" t="str">
            <v xml:space="preserve">H </v>
          </cell>
        </row>
        <row r="1301">
          <cell r="A1301" t="str">
            <v xml:space="preserve">UG-A1000-72G-RK </v>
          </cell>
          <cell r="B1301" t="str">
            <v xml:space="preserve">UPG, A1000-72GB RACKMOUNT TRAY </v>
          </cell>
          <cell r="C1301">
            <v>19600</v>
          </cell>
          <cell r="D1301" t="str">
            <v xml:space="preserve">H </v>
          </cell>
        </row>
        <row r="1302">
          <cell r="A1302" t="str">
            <v xml:space="preserve">UG-A1000-CONTBD </v>
          </cell>
          <cell r="B1302" t="str">
            <v xml:space="preserve">CONTROLLER BOARD UPG FOR A1000 </v>
          </cell>
          <cell r="C1302">
            <v>5600</v>
          </cell>
          <cell r="D1302" t="str">
            <v xml:space="preserve">H </v>
          </cell>
        </row>
        <row r="1303">
          <cell r="A1303" t="str">
            <v xml:space="preserve">UG-A1000-DISK-18GB </v>
          </cell>
          <cell r="B1303" t="str">
            <v xml:space="preserve">UG TO 18.2GB FOR A1000 </v>
          </cell>
          <cell r="C1303">
            <v>2660</v>
          </cell>
          <cell r="D1303" t="str">
            <v xml:space="preserve">H </v>
          </cell>
        </row>
        <row r="1304">
          <cell r="A1304" t="str">
            <v xml:space="preserve">UG-A1000-DISK-4GB </v>
          </cell>
          <cell r="B1304" t="str">
            <v xml:space="preserve">UG TO 4GB DSK, 10K RPM, A1000 </v>
          </cell>
          <cell r="C1304">
            <v>980</v>
          </cell>
          <cell r="D1304" t="str">
            <v xml:space="preserve">H </v>
          </cell>
        </row>
        <row r="1305">
          <cell r="A1305" t="str">
            <v xml:space="preserve">UG-A1000-DISK-9GB </v>
          </cell>
          <cell r="B1305" t="str">
            <v xml:space="preserve">UG TO 9.1GB FOR A1000 </v>
          </cell>
          <cell r="C1305">
            <v>1540</v>
          </cell>
          <cell r="D1305" t="str">
            <v xml:space="preserve">H </v>
          </cell>
        </row>
        <row r="1306">
          <cell r="A1306" t="str">
            <v xml:space="preserve">UG-A1000-RACK </v>
          </cell>
          <cell r="B1306" t="str">
            <v xml:space="preserve">UPG, STOREDGE EXPANSION RACK </v>
          </cell>
          <cell r="C1306">
            <v>7000</v>
          </cell>
          <cell r="D1306" t="str">
            <v xml:space="preserve">A </v>
          </cell>
        </row>
        <row r="1307">
          <cell r="A1307" t="str">
            <v xml:space="preserve">UG-A3500-1008G-18D </v>
          </cell>
          <cell r="B1307" t="str">
            <v xml:space="preserve">UPG TO A3500, 1008G, 7X18GB DR </v>
          </cell>
          <cell r="C1307">
            <v>259560</v>
          </cell>
          <cell r="D1307" t="str">
            <v xml:space="preserve">A </v>
          </cell>
        </row>
        <row r="1308">
          <cell r="A1308" t="str">
            <v xml:space="preserve">UG-A3500-1635G-10K </v>
          </cell>
          <cell r="B1308" t="str">
            <v xml:space="preserve">UPGRADE, STOREDGE A3500, 1635G </v>
          </cell>
          <cell r="C1308">
            <v>572600</v>
          </cell>
          <cell r="D1308" t="str">
            <v xml:space="preserve">A </v>
          </cell>
        </row>
        <row r="1309">
          <cell r="A1309" t="str">
            <v xml:space="preserve">UG-A3500-180G-10K </v>
          </cell>
          <cell r="B1309" t="str">
            <v xml:space="preserve">UPG, 180G A3500 (10K RPM) </v>
          </cell>
          <cell r="C1309">
            <v>162400</v>
          </cell>
          <cell r="D1309" t="str">
            <v xml:space="preserve">A </v>
          </cell>
        </row>
        <row r="1310">
          <cell r="A1310" t="str">
            <v xml:space="preserve">UG-A3500-360G-18D </v>
          </cell>
          <cell r="B1310" t="str">
            <v>UPG TO A3500,360G,7X18GB</v>
          </cell>
          <cell r="C1310">
            <v>159600</v>
          </cell>
          <cell r="D1310" t="str">
            <v xml:space="preserve">A </v>
          </cell>
        </row>
        <row r="1311">
          <cell r="A1311" t="str">
            <v xml:space="preserve">UG-A3500-545G-10K </v>
          </cell>
          <cell r="B1311" t="str">
            <v xml:space="preserve">UPGRADE, 545G A3500 (10K RPM) </v>
          </cell>
          <cell r="C1311">
            <v>165200</v>
          </cell>
          <cell r="D1311" t="str">
            <v xml:space="preserve">A </v>
          </cell>
        </row>
        <row r="1312">
          <cell r="A1312" t="str">
            <v xml:space="preserve">UG-A3500-763G-10K </v>
          </cell>
          <cell r="B1312" t="str">
            <v xml:space="preserve">UPG, A3500, 763G, 2 X 7 TRAYS </v>
          </cell>
          <cell r="C1312">
            <v>246400</v>
          </cell>
          <cell r="D1312" t="str">
            <v xml:space="preserve">A </v>
          </cell>
        </row>
        <row r="1313">
          <cell r="A1313" t="str">
            <v xml:space="preserve">UG-A3500-90G-10K </v>
          </cell>
          <cell r="B1313" t="str">
            <v xml:space="preserve">UPG, 90G A3500 SYS, 10K RPM </v>
          </cell>
          <cell r="C1313">
            <v>99400</v>
          </cell>
          <cell r="D1313" t="str">
            <v xml:space="preserve">A </v>
          </cell>
        </row>
        <row r="1314">
          <cell r="A1314" t="str">
            <v xml:space="preserve">UG-A3500-CTRL </v>
          </cell>
          <cell r="B1314" t="str">
            <v xml:space="preserve">UPGRADE, A3500 CONTROLLER </v>
          </cell>
          <cell r="C1314">
            <v>26600</v>
          </cell>
          <cell r="D1314" t="str">
            <v xml:space="preserve">A </v>
          </cell>
        </row>
        <row r="1315">
          <cell r="A1315" t="str">
            <v xml:space="preserve">UG-A3500-LITE-72G </v>
          </cell>
          <cell r="B1315" t="str">
            <v xml:space="preserve">UPGRADE, A3500 LITE, 72GB </v>
          </cell>
          <cell r="C1315">
            <v>56000</v>
          </cell>
          <cell r="D1315" t="str">
            <v xml:space="preserve">A </v>
          </cell>
        </row>
        <row r="1316">
          <cell r="A1316" t="str">
            <v xml:space="preserve">UG-A5000-1200G </v>
          </cell>
          <cell r="B1316" t="str">
            <v xml:space="preserve">Upgrade, 1200G StorEdge A5000 </v>
          </cell>
          <cell r="C1316">
            <v>700000</v>
          </cell>
          <cell r="D1316" t="str">
            <v xml:space="preserve">A </v>
          </cell>
        </row>
        <row r="1317">
          <cell r="A1317" t="str">
            <v xml:space="preserve">UG-A5000-1528G-18D </v>
          </cell>
          <cell r="B1317" t="str">
            <v xml:space="preserve">UPGRADE, 1.5TB StorEdge A5100 </v>
          </cell>
          <cell r="C1317">
            <v>420000</v>
          </cell>
          <cell r="D1317" t="str">
            <v xml:space="preserve">A </v>
          </cell>
        </row>
        <row r="1318">
          <cell r="A1318" t="str">
            <v xml:space="preserve">UG-A5000-18G-LP </v>
          </cell>
          <cell r="B1318" t="str">
            <v xml:space="preserve">UPGRADE, FC-AL 18GB, 1.6" DISK </v>
          </cell>
          <cell r="C1318">
            <v>2800</v>
          </cell>
          <cell r="D1318" t="str">
            <v xml:space="preserve">A </v>
          </cell>
        </row>
        <row r="1319">
          <cell r="A1319" t="str">
            <v xml:space="preserve">UG-A5000-200G </v>
          </cell>
          <cell r="B1319" t="str">
            <v xml:space="preserve">Upgrade to 200G StorEdge A5200 </v>
          </cell>
          <cell r="C1319">
            <v>98000</v>
          </cell>
          <cell r="D1319" t="str">
            <v xml:space="preserve">A </v>
          </cell>
        </row>
        <row r="1320">
          <cell r="A1320" t="str">
            <v xml:space="preserve">UG-A5000-200GR5 </v>
          </cell>
          <cell r="B1320" t="str">
            <v xml:space="preserve">UG, 200GB StorEdge A5200 </v>
          </cell>
          <cell r="C1320">
            <v>98000</v>
          </cell>
          <cell r="D1320" t="str">
            <v xml:space="preserve">A </v>
          </cell>
        </row>
        <row r="1321">
          <cell r="A1321" t="str">
            <v xml:space="preserve">UG-A5000-254G-18D </v>
          </cell>
          <cell r="B1321" t="str">
            <v xml:space="preserve">Upgrade, 254GB StorEdge A5000 </v>
          </cell>
          <cell r="C1321">
            <v>58800</v>
          </cell>
          <cell r="D1321" t="str">
            <v xml:space="preserve">A </v>
          </cell>
        </row>
        <row r="1322">
          <cell r="A1322" t="str">
            <v xml:space="preserve">UG-A5000-400G </v>
          </cell>
          <cell r="B1322" t="str">
            <v xml:space="preserve">Upgrade to 400G StorEdge A5200 </v>
          </cell>
          <cell r="C1322">
            <v>224000</v>
          </cell>
          <cell r="D1322" t="str">
            <v xml:space="preserve">A </v>
          </cell>
        </row>
        <row r="1323">
          <cell r="A1323" t="str">
            <v xml:space="preserve">UG-A5000-509G-18D </v>
          </cell>
          <cell r="B1323" t="str">
            <v xml:space="preserve">UPG, 509GB Sun StorEdge A5100 </v>
          </cell>
          <cell r="C1323">
            <v>140000</v>
          </cell>
          <cell r="D1323" t="str">
            <v xml:space="preserve">A </v>
          </cell>
        </row>
        <row r="1324">
          <cell r="A1324" t="str">
            <v xml:space="preserve">UG-A5000-63G </v>
          </cell>
          <cell r="B1324" t="str">
            <v xml:space="preserve">Upgrade to 63G StorEdge A5200 </v>
          </cell>
          <cell r="C1324">
            <v>54600</v>
          </cell>
          <cell r="D1324" t="str">
            <v xml:space="preserve">A </v>
          </cell>
        </row>
        <row r="1325">
          <cell r="A1325" t="str">
            <v xml:space="preserve">UG-A5000-800G </v>
          </cell>
          <cell r="B1325" t="str">
            <v xml:space="preserve">Upgrade, 800G StorEdge A5000 </v>
          </cell>
          <cell r="C1325">
            <v>469000</v>
          </cell>
          <cell r="D1325" t="str">
            <v xml:space="preserve">A </v>
          </cell>
        </row>
        <row r="1326">
          <cell r="A1326" t="str">
            <v xml:space="preserve">UG-A5000-91G-18D </v>
          </cell>
          <cell r="B1326" t="str">
            <v xml:space="preserve">UPG, 91GB Sun StorEdge A5100 </v>
          </cell>
          <cell r="C1326">
            <v>35000</v>
          </cell>
          <cell r="D1326" t="str">
            <v xml:space="preserve">A </v>
          </cell>
        </row>
        <row r="1327">
          <cell r="A1327" t="str">
            <v xml:space="preserve">UG-A5000-9G-LP </v>
          </cell>
          <cell r="B1327" t="str">
            <v xml:space="preserve">UPGRADE TO FC-AL 9GB 1.6" DISK </v>
          </cell>
          <cell r="C1327">
            <v>2800</v>
          </cell>
          <cell r="D1327" t="str">
            <v xml:space="preserve">A </v>
          </cell>
        </row>
        <row r="1328">
          <cell r="A1328" t="str">
            <v xml:space="preserve">UG-A7000-0GB </v>
          </cell>
          <cell r="B1328" t="str">
            <v xml:space="preserve">UPG TO A7000 BASE STORAGE SYS </v>
          </cell>
          <cell r="C1328">
            <v>176400</v>
          </cell>
          <cell r="D1328" t="str">
            <v xml:space="preserve">A </v>
          </cell>
        </row>
        <row r="1329">
          <cell r="A1329" t="str">
            <v xml:space="preserve">UG-A7000-18G </v>
          </cell>
          <cell r="B1329" t="str">
            <v xml:space="preserve">Upgrade, 108-GB SCA Disk Pack </v>
          </cell>
          <cell r="C1329">
            <v>35100</v>
          </cell>
          <cell r="D1329" t="str">
            <v xml:space="preserve">A </v>
          </cell>
        </row>
        <row r="1330">
          <cell r="A1330" t="str">
            <v xml:space="preserve">UG-A7000-18G-CO </v>
          </cell>
          <cell r="B1330" t="str">
            <v xml:space="preserve">Upgrade, 108-GB Disk Pack, SCA </v>
          </cell>
          <cell r="C1330">
            <v>35100</v>
          </cell>
          <cell r="D1330" t="str">
            <v xml:space="preserve">A </v>
          </cell>
        </row>
        <row r="1331">
          <cell r="A1331" t="str">
            <v xml:space="preserve">UG-A7000-9G-CO </v>
          </cell>
          <cell r="B1331" t="str">
            <v xml:space="preserve">Upgrade, Fac Gonfig 54-GB SCA </v>
          </cell>
          <cell r="C1331">
            <v>14400</v>
          </cell>
          <cell r="D1331" t="str">
            <v xml:space="preserve">A </v>
          </cell>
        </row>
        <row r="1332">
          <cell r="A1332" t="str">
            <v xml:space="preserve">UG-A7000-9GB-DSK </v>
          </cell>
          <cell r="B1332" t="str">
            <v xml:space="preserve">54.6GB DSK PCK UPG FOR A7000 </v>
          </cell>
          <cell r="C1332">
            <v>35100</v>
          </cell>
          <cell r="D1332" t="str">
            <v xml:space="preserve">A </v>
          </cell>
        </row>
        <row r="1333">
          <cell r="A1333" t="str">
            <v xml:space="preserve">UG-A7000-MEM-1GB </v>
          </cell>
          <cell r="B1333" t="str">
            <v xml:space="preserve">UPG TO 512MB SAFE CACHE MEMORY </v>
          </cell>
          <cell r="C1333">
            <v>84546</v>
          </cell>
          <cell r="D1333" t="str">
            <v xml:space="preserve">A </v>
          </cell>
        </row>
        <row r="1334">
          <cell r="A1334" t="str">
            <v xml:space="preserve">UG-A7000-USTE-2 </v>
          </cell>
          <cell r="B1334" t="str">
            <v xml:space="preserve">UPGRADE, ULTRA STE,2 CONNECTOR </v>
          </cell>
          <cell r="C1334">
            <v>26676</v>
          </cell>
          <cell r="D1334" t="str">
            <v xml:space="preserve">A </v>
          </cell>
        </row>
        <row r="1335">
          <cell r="A1335" t="str">
            <v xml:space="preserve">UG-A7000-USTE-4 </v>
          </cell>
          <cell r="B1335" t="str">
            <v xml:space="preserve">UPG, ULTRA STE, 4 CONNECTORS </v>
          </cell>
          <cell r="C1335">
            <v>26676</v>
          </cell>
          <cell r="D1335" t="str">
            <v xml:space="preserve">A </v>
          </cell>
        </row>
        <row r="1336">
          <cell r="A1336" t="str">
            <v xml:space="preserve">UG-A7000-USTE-8 </v>
          </cell>
          <cell r="B1336" t="str">
            <v xml:space="preserve">UPG, ULTRA STE, 8 CONNECTORS </v>
          </cell>
          <cell r="C1336">
            <v>26676</v>
          </cell>
          <cell r="D1336" t="str">
            <v xml:space="preserve">A </v>
          </cell>
        </row>
        <row r="1337">
          <cell r="A1337" t="str">
            <v xml:space="preserve">UG-AX000-DISK-9G-2 </v>
          </cell>
          <cell r="B1337" t="str">
            <v xml:space="preserve">UPG, 9GB, 10000RPM, USCSI DR </v>
          </cell>
          <cell r="C1337">
            <v>1365</v>
          </cell>
          <cell r="D1337" t="str">
            <v xml:space="preserve">H </v>
          </cell>
        </row>
        <row r="1338">
          <cell r="A1338" t="str">
            <v xml:space="preserve">UG-D1000-36G-10K </v>
          </cell>
          <cell r="B1338" t="str">
            <v xml:space="preserve">UPG, 36GB D1000 (10K RPM) </v>
          </cell>
          <cell r="C1338">
            <v>9800</v>
          </cell>
          <cell r="D1338" t="str">
            <v xml:space="preserve">H </v>
          </cell>
        </row>
        <row r="1339">
          <cell r="A1339" t="str">
            <v xml:space="preserve">UG-D1000-36G-RK-2 </v>
          </cell>
          <cell r="B1339" t="str">
            <v xml:space="preserve">UPG, 36GB D1000, RACK, 10K RPM </v>
          </cell>
          <cell r="C1339">
            <v>9800</v>
          </cell>
          <cell r="D1339" t="str">
            <v xml:space="preserve">H </v>
          </cell>
        </row>
        <row r="1340">
          <cell r="A1340" t="str">
            <v xml:space="preserve">UG-D1000-72G-18 </v>
          </cell>
          <cell r="B1340" t="str">
            <v xml:space="preserve">UPGRADE TO D1000, 72GB (4X18G) </v>
          </cell>
          <cell r="C1340">
            <v>14700</v>
          </cell>
          <cell r="D1340" t="str">
            <v xml:space="preserve">H </v>
          </cell>
        </row>
        <row r="1341">
          <cell r="A1341" t="str">
            <v xml:space="preserve">UG-D1000-72G-RK </v>
          </cell>
          <cell r="B1341" t="str">
            <v xml:space="preserve">UPG, D1000-72GB RACKMOUNT TRAY </v>
          </cell>
          <cell r="C1341">
            <v>14700</v>
          </cell>
          <cell r="D1341" t="str">
            <v xml:space="preserve">H </v>
          </cell>
        </row>
        <row r="1342">
          <cell r="A1342" t="str">
            <v xml:space="preserve">UG-DLT4700-TO-L280 </v>
          </cell>
          <cell r="B1342" t="str">
            <v xml:space="preserve">UG TO L280 STOREDGE AUTOLOADER </v>
          </cell>
          <cell r="C1342">
            <v>12460</v>
          </cell>
          <cell r="D1342" t="str">
            <v xml:space="preserve">H </v>
          </cell>
        </row>
        <row r="1343">
          <cell r="A1343" t="str">
            <v xml:space="preserve">UG-DLT7000 </v>
          </cell>
          <cell r="B1343" t="str">
            <v xml:space="preserve">UG TO DLT7000 35-70GB FLEXIPAK </v>
          </cell>
          <cell r="C1343">
            <v>8400</v>
          </cell>
          <cell r="D1343" t="str">
            <v xml:space="preserve">H </v>
          </cell>
        </row>
        <row r="1344">
          <cell r="A1344" t="str">
            <v xml:space="preserve">UG-DSK-18GB </v>
          </cell>
          <cell r="B1344" t="str">
            <v xml:space="preserve">UG TO 18.2GB DISK </v>
          </cell>
          <cell r="C1344">
            <v>1960</v>
          </cell>
          <cell r="D1344" t="str">
            <v xml:space="preserve">H </v>
          </cell>
        </row>
        <row r="1345">
          <cell r="A1345" t="str">
            <v xml:space="preserve">UG-DSK-9GB </v>
          </cell>
          <cell r="B1345" t="str">
            <v xml:space="preserve">UPG, DISK 9.1GB/7200 USCSI </v>
          </cell>
          <cell r="C1345">
            <v>1204</v>
          </cell>
          <cell r="D1345" t="str">
            <v xml:space="preserve">H </v>
          </cell>
        </row>
        <row r="1346">
          <cell r="A1346" t="str">
            <v xml:space="preserve">UG-DSK-9GB-2 </v>
          </cell>
          <cell r="B1346" t="str">
            <v xml:space="preserve">UPG, 9GB, 10000RPM, USCSI DR </v>
          </cell>
          <cell r="C1346">
            <v>1295</v>
          </cell>
          <cell r="D1346" t="str">
            <v xml:space="preserve">H </v>
          </cell>
        </row>
        <row r="1347">
          <cell r="A1347" t="str">
            <v xml:space="preserve">UG-E3000-E3500 </v>
          </cell>
          <cell r="B1347" t="str">
            <v xml:space="preserve">UG E3000 TO E3500 </v>
          </cell>
          <cell r="C1347">
            <v>15750</v>
          </cell>
          <cell r="D1347" t="str">
            <v xml:space="preserve">A </v>
          </cell>
        </row>
        <row r="1348">
          <cell r="A1348" t="str">
            <v xml:space="preserve">UG-E3000-E3501 </v>
          </cell>
          <cell r="B1348" t="str">
            <v xml:space="preserve">UG E3000 TO E3501 </v>
          </cell>
          <cell r="C1348">
            <v>15750</v>
          </cell>
          <cell r="D1348" t="str">
            <v xml:space="preserve">A </v>
          </cell>
        </row>
        <row r="1349">
          <cell r="A1349" t="str">
            <v xml:space="preserve">UG-E3000-E4500 </v>
          </cell>
          <cell r="B1349" t="str">
            <v xml:space="preserve">UG E3000 TO E4500 </v>
          </cell>
          <cell r="C1349">
            <v>45000</v>
          </cell>
          <cell r="D1349" t="str">
            <v xml:space="preserve">A </v>
          </cell>
        </row>
        <row r="1350">
          <cell r="A1350" t="str">
            <v xml:space="preserve">UG-E3000-E4501 </v>
          </cell>
          <cell r="B1350" t="str">
            <v xml:space="preserve">UG E3000 TO E4501 </v>
          </cell>
          <cell r="C1350">
            <v>45600</v>
          </cell>
          <cell r="D1350" t="str">
            <v xml:space="preserve">A </v>
          </cell>
        </row>
        <row r="1351">
          <cell r="A1351" t="str">
            <v xml:space="preserve">UG-E3000-E5500 </v>
          </cell>
          <cell r="B1351" t="str">
            <v xml:space="preserve">UG E3000 TO E5500 </v>
          </cell>
          <cell r="C1351">
            <v>61500</v>
          </cell>
          <cell r="D1351" t="str">
            <v xml:space="preserve">A </v>
          </cell>
        </row>
        <row r="1352">
          <cell r="A1352" t="str">
            <v xml:space="preserve">UG-E3000-E5501 </v>
          </cell>
          <cell r="B1352" t="str">
            <v xml:space="preserve">UG E3000 TO E5501 </v>
          </cell>
          <cell r="C1352">
            <v>63200</v>
          </cell>
          <cell r="D1352" t="str">
            <v xml:space="preserve">A </v>
          </cell>
        </row>
        <row r="1353">
          <cell r="A1353" t="str">
            <v xml:space="preserve">UG-E3500-E4500 </v>
          </cell>
          <cell r="B1353" t="str">
            <v xml:space="preserve">UG E3500 TO E4500 </v>
          </cell>
          <cell r="C1353">
            <v>42750</v>
          </cell>
          <cell r="D1353" t="str">
            <v xml:space="preserve">A </v>
          </cell>
        </row>
        <row r="1354">
          <cell r="A1354" t="str">
            <v xml:space="preserve">UG-E3500-E5500 </v>
          </cell>
          <cell r="B1354" t="str">
            <v xml:space="preserve">UG E3500 TO E5500 </v>
          </cell>
          <cell r="C1354">
            <v>59250</v>
          </cell>
          <cell r="D1354" t="str">
            <v xml:space="preserve">A </v>
          </cell>
        </row>
        <row r="1355">
          <cell r="A1355" t="str">
            <v xml:space="preserve">UG-E350X-E4501 </v>
          </cell>
          <cell r="B1355" t="str">
            <v xml:space="preserve">UG E350x TO E4501 </v>
          </cell>
          <cell r="C1355">
            <v>45600</v>
          </cell>
          <cell r="D1355" t="str">
            <v xml:space="preserve">A </v>
          </cell>
        </row>
        <row r="1356">
          <cell r="A1356" t="str">
            <v xml:space="preserve">UG-E350X-E5501 </v>
          </cell>
          <cell r="B1356" t="str">
            <v xml:space="preserve">UG E350X TO E5501 </v>
          </cell>
          <cell r="C1356">
            <v>63200</v>
          </cell>
          <cell r="D1356" t="str">
            <v xml:space="preserve">A </v>
          </cell>
        </row>
        <row r="1357">
          <cell r="A1357" t="str">
            <v xml:space="preserve">UG-E4000-100GIGPLN </v>
          </cell>
          <cell r="B1357" t="str">
            <v xml:space="preserve">UG E4000 TO 100MHZ GIGAPLANE </v>
          </cell>
          <cell r="C1357">
            <v>13300</v>
          </cell>
          <cell r="D1357" t="str">
            <v xml:space="preserve">A </v>
          </cell>
        </row>
        <row r="1358">
          <cell r="A1358" t="str">
            <v xml:space="preserve">UG-E4000-5/1GIGPLN </v>
          </cell>
          <cell r="B1358" t="str">
            <v xml:space="preserve">UG E4000 to 5/1 Gigaplane </v>
          </cell>
          <cell r="C1358">
            <v>15200</v>
          </cell>
          <cell r="D1358" t="str">
            <v xml:space="preserve">A </v>
          </cell>
        </row>
        <row r="1359">
          <cell r="A1359" t="str">
            <v xml:space="preserve">UG-E4000-E6500 </v>
          </cell>
          <cell r="B1359" t="str">
            <v xml:space="preserve">UG E4000 TO E6500 </v>
          </cell>
          <cell r="C1359">
            <v>164250</v>
          </cell>
          <cell r="D1359" t="str">
            <v xml:space="preserve">A </v>
          </cell>
        </row>
        <row r="1360">
          <cell r="A1360" t="str">
            <v xml:space="preserve">UG-E4000-E6501 </v>
          </cell>
          <cell r="B1360" t="str">
            <v xml:space="preserve">UG E4000 TO E6501 </v>
          </cell>
          <cell r="C1360">
            <v>127200</v>
          </cell>
          <cell r="D1360" t="str">
            <v xml:space="preserve">A </v>
          </cell>
        </row>
        <row r="1361">
          <cell r="A1361" t="str">
            <v xml:space="preserve">UG-E4500-E6500 </v>
          </cell>
          <cell r="B1361" t="str">
            <v xml:space="preserve">UG E4500 TO E6500 </v>
          </cell>
          <cell r="C1361">
            <v>162000</v>
          </cell>
          <cell r="D1361" t="str">
            <v xml:space="preserve">A </v>
          </cell>
        </row>
        <row r="1362">
          <cell r="A1362" t="str">
            <v xml:space="preserve">UG-E450X-E6501 </v>
          </cell>
          <cell r="B1362" t="str">
            <v xml:space="preserve">UG E450X TO E6501 </v>
          </cell>
          <cell r="C1362">
            <v>127200</v>
          </cell>
          <cell r="D1362" t="str">
            <v xml:space="preserve">A </v>
          </cell>
        </row>
        <row r="1363">
          <cell r="A1363" t="str">
            <v xml:space="preserve">UG-E5000-100GIGPLN </v>
          </cell>
          <cell r="B1363" t="str">
            <v xml:space="preserve">UG E5000 TO 100MHZ GIGAPLANE </v>
          </cell>
          <cell r="C1363">
            <v>15400</v>
          </cell>
          <cell r="D1363" t="str">
            <v xml:space="preserve">A </v>
          </cell>
        </row>
        <row r="1364">
          <cell r="A1364" t="str">
            <v xml:space="preserve">UG-E5000-5/1GIGPLN </v>
          </cell>
          <cell r="B1364" t="str">
            <v xml:space="preserve">UG E5000 to 5/1 Gigaplane </v>
          </cell>
          <cell r="C1364">
            <v>17600</v>
          </cell>
          <cell r="D1364" t="str">
            <v xml:space="preserve">A </v>
          </cell>
        </row>
        <row r="1365">
          <cell r="A1365" t="str">
            <v xml:space="preserve">UG-E5000-E6500 </v>
          </cell>
          <cell r="B1365" t="str">
            <v xml:space="preserve">UG E5000 TO E6500 </v>
          </cell>
          <cell r="C1365">
            <v>146250</v>
          </cell>
          <cell r="D1365" t="str">
            <v xml:space="preserve">A </v>
          </cell>
        </row>
        <row r="1366">
          <cell r="A1366" t="str">
            <v xml:space="preserve">UG-E5000-E6501 </v>
          </cell>
          <cell r="B1366" t="str">
            <v xml:space="preserve">UG E5000 TO E6501 </v>
          </cell>
          <cell r="C1366">
            <v>108000</v>
          </cell>
          <cell r="D1366" t="str">
            <v xml:space="preserve">A </v>
          </cell>
        </row>
        <row r="1367">
          <cell r="A1367" t="str">
            <v xml:space="preserve">UG-E5500-E6500 </v>
          </cell>
          <cell r="B1367" t="str">
            <v xml:space="preserve">UG E5500 TO E6500 </v>
          </cell>
          <cell r="C1367">
            <v>144000</v>
          </cell>
          <cell r="D1367" t="str">
            <v xml:space="preserve">A </v>
          </cell>
        </row>
        <row r="1368">
          <cell r="A1368" t="str">
            <v xml:space="preserve">UG-E550X-E6501 </v>
          </cell>
          <cell r="B1368" t="str">
            <v xml:space="preserve">UG E550X TO E6501 </v>
          </cell>
          <cell r="C1368">
            <v>108000</v>
          </cell>
          <cell r="D1368" t="str">
            <v xml:space="preserve">A </v>
          </cell>
        </row>
        <row r="1369">
          <cell r="A1369" t="str">
            <v xml:space="preserve">UG-E5X00-E10000-4 </v>
          </cell>
          <cell r="B1369" t="str">
            <v xml:space="preserve">CHASSIS UPGRADE TO E10000-4 </v>
          </cell>
          <cell r="C1369">
            <v>268800</v>
          </cell>
          <cell r="D1369" t="str">
            <v xml:space="preserve">A </v>
          </cell>
        </row>
        <row r="1370">
          <cell r="A1370" t="str">
            <v xml:space="preserve">UG-E6X00-E10000-4 </v>
          </cell>
          <cell r="B1370" t="str">
            <v xml:space="preserve">CHASSIS UPGRADE TO E10000-4 </v>
          </cell>
          <cell r="C1370">
            <v>212800</v>
          </cell>
          <cell r="D1370" t="str">
            <v xml:space="preserve">A </v>
          </cell>
        </row>
        <row r="1371">
          <cell r="A1371" t="str">
            <v xml:space="preserve">UG-ENT-100MHCLOCKB </v>
          </cell>
          <cell r="B1371" t="str">
            <v xml:space="preserve">100MHZ COMPAT ENT CLOCK BOARD </v>
          </cell>
          <cell r="C1371">
            <v>1500</v>
          </cell>
          <cell r="D1371" t="str">
            <v xml:space="preserve">A </v>
          </cell>
        </row>
        <row r="1372">
          <cell r="A1372" t="str">
            <v xml:space="preserve">UG-FFB-AFB-M3-V </v>
          </cell>
          <cell r="B1372" t="str">
            <v xml:space="preserve">GPX UPG TO ELITE3D M3 VERTICAL </v>
          </cell>
          <cell r="C1372">
            <v>2153</v>
          </cell>
          <cell r="D1372" t="str">
            <v xml:space="preserve">H </v>
          </cell>
        </row>
        <row r="1373">
          <cell r="A1373" t="str">
            <v xml:space="preserve">UG-FFB-AFB-M6-H </v>
          </cell>
          <cell r="B1373" t="str">
            <v xml:space="preserve">GPX UPG TO ELITE3D M6 HORIZON </v>
          </cell>
          <cell r="C1373">
            <v>3503</v>
          </cell>
          <cell r="D1373" t="str">
            <v xml:space="preserve">H </v>
          </cell>
        </row>
        <row r="1374">
          <cell r="A1374" t="str">
            <v xml:space="preserve">UG-FFB-AFB-M6-V </v>
          </cell>
          <cell r="B1374" t="str">
            <v xml:space="preserve">GPX UPG TO ELITE3D M6 VERTICAL </v>
          </cell>
          <cell r="C1374">
            <v>3503</v>
          </cell>
          <cell r="D1374" t="str">
            <v xml:space="preserve">H </v>
          </cell>
        </row>
        <row r="1375">
          <cell r="A1375" t="str">
            <v xml:space="preserve">UG-FFB-FFB3-DB-1-H </v>
          </cell>
          <cell r="B1375" t="str">
            <v xml:space="preserve">GPX UPG TO CREATOR3D SER 3 HOR </v>
          </cell>
          <cell r="C1375">
            <v>803</v>
          </cell>
          <cell r="D1375" t="str">
            <v xml:space="preserve">H </v>
          </cell>
        </row>
        <row r="1376">
          <cell r="A1376" t="str">
            <v xml:space="preserve">UG-FFB-FFB3-DB-1-V </v>
          </cell>
          <cell r="B1376" t="str">
            <v xml:space="preserve">GPX UPG TO CREATOR3D SER 3 VER </v>
          </cell>
          <cell r="C1376">
            <v>803</v>
          </cell>
          <cell r="D1376" t="str">
            <v xml:space="preserve">H </v>
          </cell>
        </row>
        <row r="1377">
          <cell r="A1377" t="str">
            <v xml:space="preserve">UG-L11000 </v>
          </cell>
          <cell r="B1377" t="str">
            <v xml:space="preserve">UPGRADE, L11000 TAPE LIBRARY </v>
          </cell>
          <cell r="C1377">
            <v>210000</v>
          </cell>
          <cell r="D1377" t="str">
            <v xml:space="preserve">A </v>
          </cell>
        </row>
        <row r="1378">
          <cell r="A1378" t="str">
            <v xml:space="preserve">UG-L3500-2 </v>
          </cell>
          <cell r="B1378" t="str">
            <v xml:space="preserve">UG TO L3500, TWO DRIVES </v>
          </cell>
          <cell r="C1378">
            <v>75600</v>
          </cell>
          <cell r="D1378" t="str">
            <v xml:space="preserve">A </v>
          </cell>
        </row>
        <row r="1379">
          <cell r="A1379" t="str">
            <v xml:space="preserve">UG-M11XX-M1194 </v>
          </cell>
          <cell r="B1379" t="str">
            <v xml:space="preserve">UG 300 to 400MHz CPU Ent 250 </v>
          </cell>
          <cell r="C1379">
            <v>5940</v>
          </cell>
          <cell r="D1379" t="str">
            <v xml:space="preserve">H </v>
          </cell>
        </row>
        <row r="1380">
          <cell r="A1380" t="str">
            <v xml:space="preserve">UG-M1XXX-M1300 </v>
          </cell>
          <cell r="B1380" t="str">
            <v xml:space="preserve">UG TO U2 300MHZ MODULE </v>
          </cell>
          <cell r="C1380">
            <v>7155</v>
          </cell>
          <cell r="D1380" t="str">
            <v xml:space="preserve">H </v>
          </cell>
        </row>
        <row r="1381">
          <cell r="A1381" t="str">
            <v xml:space="preserve">UG-M1XXX-M1400 </v>
          </cell>
          <cell r="B1381" t="str">
            <v xml:space="preserve">UG TO 400MHZ MODULE </v>
          </cell>
          <cell r="C1381">
            <v>5940</v>
          </cell>
          <cell r="D1381" t="str">
            <v xml:space="preserve">H </v>
          </cell>
        </row>
        <row r="1382">
          <cell r="A1382" t="str">
            <v xml:space="preserve">UG-M22XX-M2244 </v>
          </cell>
          <cell r="B1382" t="str">
            <v xml:space="preserve">UG TO E450 400MHZ CPU MODULE </v>
          </cell>
          <cell r="C1382">
            <v>6885</v>
          </cell>
          <cell r="D1382" t="str">
            <v xml:space="preserve">H </v>
          </cell>
        </row>
        <row r="1383">
          <cell r="A1383" t="str">
            <v xml:space="preserve">UG-M2510-M2550 </v>
          </cell>
          <cell r="B1383" t="str">
            <v xml:space="preserve">UG US 250MHZ/4MB </v>
          </cell>
          <cell r="C1383">
            <v>11250</v>
          </cell>
          <cell r="D1383" t="str">
            <v xml:space="preserve">A </v>
          </cell>
        </row>
        <row r="1384">
          <cell r="A1384" t="str">
            <v xml:space="preserve">UG-M2510-M2550E10K </v>
          </cell>
          <cell r="B1384" t="str">
            <v xml:space="preserve">UG US 250MHZ/4MB E10000 </v>
          </cell>
          <cell r="C1384">
            <v>11250</v>
          </cell>
          <cell r="D1384" t="str">
            <v xml:space="preserve">A </v>
          </cell>
        </row>
        <row r="1385">
          <cell r="A1385" t="str">
            <v xml:space="preserve">UG-M2510-M2560 </v>
          </cell>
          <cell r="B1385" t="str">
            <v xml:space="preserve">UG US 336MHZ/4MB </v>
          </cell>
          <cell r="C1385">
            <v>18750</v>
          </cell>
          <cell r="D1385" t="str">
            <v xml:space="preserve">A </v>
          </cell>
        </row>
        <row r="1386">
          <cell r="A1386" t="str">
            <v xml:space="preserve">UG-M2510-M2570 </v>
          </cell>
          <cell r="B1386" t="str">
            <v xml:space="preserve">UG 167MHZ TO 400MHZ/4MB </v>
          </cell>
          <cell r="C1386">
            <v>16100</v>
          </cell>
          <cell r="D1386" t="str">
            <v xml:space="preserve">A </v>
          </cell>
        </row>
        <row r="1387">
          <cell r="A1387" t="str">
            <v xml:space="preserve">UG-M2510-M2580 </v>
          </cell>
          <cell r="B1387" t="str">
            <v xml:space="preserve">UG 167Mhz to 400MHz/8MB </v>
          </cell>
          <cell r="C1387">
            <v>18000</v>
          </cell>
          <cell r="D1387" t="str">
            <v xml:space="preserve">A </v>
          </cell>
        </row>
        <row r="1388">
          <cell r="A1388" t="str">
            <v xml:space="preserve">UG-M2530-M2560 </v>
          </cell>
          <cell r="B1388" t="str">
            <v xml:space="preserve">UG US 336MHZ/4MB </v>
          </cell>
          <cell r="C1388">
            <v>14250</v>
          </cell>
          <cell r="D1388" t="str">
            <v xml:space="preserve">A </v>
          </cell>
        </row>
        <row r="1389">
          <cell r="A1389" t="str">
            <v xml:space="preserve">UG-M2550 </v>
          </cell>
          <cell r="B1389" t="str">
            <v xml:space="preserve">UG US 250MHZ/4MB </v>
          </cell>
          <cell r="C1389">
            <v>20250</v>
          </cell>
          <cell r="D1389" t="str">
            <v xml:space="preserve">A </v>
          </cell>
        </row>
        <row r="1390">
          <cell r="A1390" t="str">
            <v xml:space="preserve">UG-M2550-M2570 </v>
          </cell>
          <cell r="B1390" t="str">
            <v xml:space="preserve">UG 250MHZ TO 400MHZ/4MB-FIELD </v>
          </cell>
          <cell r="C1390">
            <v>14000</v>
          </cell>
          <cell r="D1390" t="str">
            <v xml:space="preserve">A </v>
          </cell>
        </row>
        <row r="1391">
          <cell r="A1391" t="str">
            <v xml:space="preserve">UG-M2550-M2580 </v>
          </cell>
          <cell r="B1391" t="str">
            <v xml:space="preserve">UG 250Mhz to 400MHz/8MB-Field </v>
          </cell>
          <cell r="C1391">
            <v>15750</v>
          </cell>
          <cell r="D1391" t="str">
            <v xml:space="preserve">A </v>
          </cell>
        </row>
        <row r="1392">
          <cell r="A1392" t="str">
            <v xml:space="preserve">UG-M2560 </v>
          </cell>
          <cell r="B1392" t="str">
            <v xml:space="preserve">UG US 336MHZ/4MB </v>
          </cell>
          <cell r="C1392">
            <v>24750</v>
          </cell>
          <cell r="D1392" t="str">
            <v xml:space="preserve">A </v>
          </cell>
        </row>
        <row r="1393">
          <cell r="A1393" t="str">
            <v xml:space="preserve">UG-M2560-M2570 </v>
          </cell>
          <cell r="B1393" t="str">
            <v xml:space="preserve">UG 336MHZ TO 400MHZ/4MB-FIELD </v>
          </cell>
          <cell r="C1393">
            <v>11900</v>
          </cell>
          <cell r="D1393" t="str">
            <v xml:space="preserve">A </v>
          </cell>
        </row>
        <row r="1394">
          <cell r="A1394" t="str">
            <v xml:space="preserve">UG-M2560-M2580 </v>
          </cell>
          <cell r="B1394" t="str">
            <v xml:space="preserve">UG 336/400 to 400MHz/8MB-Field </v>
          </cell>
          <cell r="C1394">
            <v>13500</v>
          </cell>
          <cell r="D1394" t="str">
            <v xml:space="preserve">A </v>
          </cell>
        </row>
        <row r="1395">
          <cell r="A1395" t="str">
            <v xml:space="preserve">UG-M2570 </v>
          </cell>
          <cell r="B1395" t="str">
            <v xml:space="preserve">UG SUNSPARC TO 400MHZ/4MB </v>
          </cell>
          <cell r="C1395">
            <v>20300</v>
          </cell>
          <cell r="D1395" t="str">
            <v xml:space="preserve">A </v>
          </cell>
        </row>
        <row r="1396">
          <cell r="A1396" t="str">
            <v xml:space="preserve">UG-M2580 </v>
          </cell>
          <cell r="B1396" t="str">
            <v xml:space="preserve">UG SunSPARC to 400MHz/8MB </v>
          </cell>
          <cell r="C1396">
            <v>22500</v>
          </cell>
          <cell r="D1396" t="str">
            <v xml:space="preserve">A </v>
          </cell>
        </row>
        <row r="1397">
          <cell r="A1397" t="str">
            <v xml:space="preserve">UG-M300-M360-U60 </v>
          </cell>
          <cell r="B1397" t="str">
            <v xml:space="preserve">ULTRA 60 MODULE UPG TO 360MHZ </v>
          </cell>
          <cell r="C1397">
            <v>5188</v>
          </cell>
          <cell r="D1397" t="str">
            <v xml:space="preserve">H </v>
          </cell>
        </row>
        <row r="1398">
          <cell r="A1398" t="str">
            <v xml:space="preserve">UG-M300-M400 </v>
          </cell>
          <cell r="B1398" t="str">
            <v xml:space="preserve">Upgr 300 to 400MHz/2Mb - E2/U2 </v>
          </cell>
          <cell r="C1398">
            <v>5265</v>
          </cell>
          <cell r="D1398" t="str">
            <v xml:space="preserve">H </v>
          </cell>
        </row>
        <row r="1399">
          <cell r="A1399" t="str">
            <v xml:space="preserve">UG-MEM128-MEM512 </v>
          </cell>
          <cell r="B1399" t="str">
            <v xml:space="preserve">UG TO 512MB (4X128MB) MEMORY </v>
          </cell>
          <cell r="C1399">
            <v>13130</v>
          </cell>
          <cell r="D1399" t="str">
            <v xml:space="preserve">H </v>
          </cell>
        </row>
        <row r="1400">
          <cell r="A1400" t="str">
            <v xml:space="preserve">UG-MEM256-MEM1GB </v>
          </cell>
          <cell r="B1400" t="str">
            <v xml:space="preserve">7022A TO 7023A MEM UPGRADE-1GB </v>
          </cell>
          <cell r="C1400">
            <v>17990</v>
          </cell>
          <cell r="D1400" t="str">
            <v xml:space="preserve">A </v>
          </cell>
        </row>
        <row r="1401">
          <cell r="A1401" t="str">
            <v xml:space="preserve">UG-MXXX-M300 </v>
          </cell>
          <cell r="B1401" t="str">
            <v xml:space="preserve">UG US-I TO 300MHZ US-II MODULE </v>
          </cell>
          <cell r="C1401">
            <v>6075</v>
          </cell>
          <cell r="D1401" t="str">
            <v xml:space="preserve">H </v>
          </cell>
        </row>
        <row r="1402">
          <cell r="A1402" t="str">
            <v xml:space="preserve">UG-MXXX-M450 </v>
          </cell>
          <cell r="B1402" t="str">
            <v xml:space="preserve">CPU MODULE UPG TO 450MHZ </v>
          </cell>
          <cell r="C1402">
            <v>6210</v>
          </cell>
          <cell r="D1402" t="str">
            <v xml:space="preserve">H </v>
          </cell>
        </row>
        <row r="1403">
          <cell r="A1403" t="str">
            <v xml:space="preserve">UG-MXXXX-M1194 </v>
          </cell>
          <cell r="B1403" t="str">
            <v xml:space="preserve">UG 167/200/250 CPU to 400/2MHz </v>
          </cell>
          <cell r="C1403">
            <v>6757</v>
          </cell>
          <cell r="D1403" t="str">
            <v xml:space="preserve">H </v>
          </cell>
        </row>
        <row r="1404">
          <cell r="A1404" t="str">
            <v xml:space="preserve">UG-MXXXX-M2244 </v>
          </cell>
          <cell r="B1404" t="str">
            <v xml:space="preserve">UG TO E450 400MHZ CPU MODULE </v>
          </cell>
          <cell r="C1404">
            <v>8775</v>
          </cell>
          <cell r="D1404" t="str">
            <v xml:space="preserve">H </v>
          </cell>
        </row>
        <row r="1405">
          <cell r="A1405" t="str">
            <v xml:space="preserve">UG-S-14UEC19S128CJ </v>
          </cell>
          <cell r="B1405" t="str">
            <v xml:space="preserve">UG TO UE2/1300,128MB,9GB,32XCD </v>
          </cell>
          <cell r="C1405">
            <v>17692</v>
          </cell>
          <cell r="D1405" t="str">
            <v xml:space="preserve">H </v>
          </cell>
        </row>
        <row r="1406">
          <cell r="A1406" t="str">
            <v xml:space="preserve">UG-S-14UJC19S128CJ </v>
          </cell>
          <cell r="B1406" t="str">
            <v xml:space="preserve">UG TO E2/1400,128MB,9GB,32xCD </v>
          </cell>
          <cell r="C1406">
            <v>14722</v>
          </cell>
          <cell r="D1406" t="str">
            <v xml:space="preserve">H </v>
          </cell>
        </row>
        <row r="1407">
          <cell r="A1407" t="str">
            <v xml:space="preserve">UG-S-UEC2-9S-256CJ </v>
          </cell>
          <cell r="B1407" t="str">
            <v xml:space="preserve">UG TO UE2/2300,256MB,9GB,32XCD </v>
          </cell>
          <cell r="C1407">
            <v>23645</v>
          </cell>
          <cell r="D1407" t="str">
            <v xml:space="preserve">H </v>
          </cell>
        </row>
        <row r="1408">
          <cell r="A1408" t="str">
            <v xml:space="preserve">UG-S-UJC2-9S-256CJ </v>
          </cell>
          <cell r="B1408" t="str">
            <v xml:space="preserve">UG TO UE2/2400,256MB,9GB,32xCD </v>
          </cell>
          <cell r="C1408">
            <v>21944</v>
          </cell>
          <cell r="D1408" t="str">
            <v xml:space="preserve">H </v>
          </cell>
        </row>
        <row r="1409">
          <cell r="A1409" t="str">
            <v xml:space="preserve">UG-SBIO-DSBIO </v>
          </cell>
          <cell r="B1409" t="str">
            <v xml:space="preserve">UG E10000 I/O BOARD </v>
          </cell>
          <cell r="C1409">
            <v>9600</v>
          </cell>
          <cell r="D1409" t="str">
            <v xml:space="preserve">A </v>
          </cell>
        </row>
        <row r="1410">
          <cell r="A1410" t="str">
            <v xml:space="preserve">UG-SF-BEZEL-KIT </v>
          </cell>
          <cell r="B1410" t="str">
            <v xml:space="preserve">UG E5x00/E6x00 Bezel - Field </v>
          </cell>
          <cell r="C1410">
            <v>800</v>
          </cell>
          <cell r="D1410" t="str">
            <v xml:space="preserve">A </v>
          </cell>
        </row>
        <row r="1411">
          <cell r="A1411" t="str">
            <v xml:space="preserve">UG-SUNSV-E3500-C52 </v>
          </cell>
          <cell r="B1411" t="str">
            <v xml:space="preserve">UG TO E3500 2X250MHZ/4MB </v>
          </cell>
          <cell r="C1411">
            <v>43200</v>
          </cell>
          <cell r="D1411" t="str">
            <v xml:space="preserve">A </v>
          </cell>
        </row>
        <row r="1412">
          <cell r="A1412" t="str">
            <v xml:space="preserve">UG-SUNSV-E3500-C62 </v>
          </cell>
          <cell r="B1412" t="str">
            <v xml:space="preserve">UG TO E3500 2X336MHZ/4MB </v>
          </cell>
          <cell r="C1412">
            <v>50700</v>
          </cell>
          <cell r="D1412" t="str">
            <v xml:space="preserve">A </v>
          </cell>
        </row>
        <row r="1413">
          <cell r="A1413" t="str">
            <v xml:space="preserve">UG-SUNSV-E3500-C72 </v>
          </cell>
          <cell r="B1413" t="str">
            <v xml:space="preserve">UG TO E3500 2X400MHZ/4MB </v>
          </cell>
          <cell r="C1413">
            <v>48720</v>
          </cell>
          <cell r="D1413" t="str">
            <v xml:space="preserve">A </v>
          </cell>
        </row>
        <row r="1414">
          <cell r="A1414" t="str">
            <v xml:space="preserve">UG-SUNSV-E3501-C62 </v>
          </cell>
          <cell r="B1414" t="str">
            <v xml:space="preserve">UG TO E3501 2x336MHZ/4MB </v>
          </cell>
          <cell r="C1414">
            <v>43200</v>
          </cell>
          <cell r="D1414" t="str">
            <v xml:space="preserve">A </v>
          </cell>
        </row>
        <row r="1415">
          <cell r="A1415" t="str">
            <v xml:space="preserve">UG-SUNSV-E3501-C72 </v>
          </cell>
          <cell r="B1415" t="str">
            <v xml:space="preserve">UG TO E3501 2x400MHZ/4MB </v>
          </cell>
          <cell r="C1415">
            <v>52200</v>
          </cell>
          <cell r="D1415" t="str">
            <v xml:space="preserve">A </v>
          </cell>
        </row>
        <row r="1416">
          <cell r="A1416" t="str">
            <v xml:space="preserve">UG-SUNSV-E3501-C82 </v>
          </cell>
          <cell r="B1416" t="str">
            <v xml:space="preserve">UG TO E3501 2x400MHZ/8MB </v>
          </cell>
          <cell r="C1416">
            <v>53700</v>
          </cell>
          <cell r="D1416" t="str">
            <v xml:space="preserve">A </v>
          </cell>
        </row>
        <row r="1417">
          <cell r="A1417" t="str">
            <v xml:space="preserve">UG-SUNSV-E4500 </v>
          </cell>
          <cell r="B1417" t="str">
            <v xml:space="preserve">UG TO E4500 </v>
          </cell>
          <cell r="C1417">
            <v>56250</v>
          </cell>
          <cell r="D1417" t="str">
            <v xml:space="preserve">A </v>
          </cell>
        </row>
        <row r="1418">
          <cell r="A1418" t="str">
            <v xml:space="preserve">UG-SUNSV-E4501 </v>
          </cell>
          <cell r="B1418" t="str">
            <v xml:space="preserve">UG TO E4501 </v>
          </cell>
          <cell r="C1418">
            <v>60000</v>
          </cell>
          <cell r="D1418" t="str">
            <v xml:space="preserve">A </v>
          </cell>
        </row>
        <row r="1419">
          <cell r="A1419" t="str">
            <v xml:space="preserve">UG-SUNSV-E5500 </v>
          </cell>
          <cell r="B1419" t="str">
            <v xml:space="preserve">UG TO E5500 </v>
          </cell>
          <cell r="C1419">
            <v>68250</v>
          </cell>
          <cell r="D1419" t="str">
            <v xml:space="preserve">A </v>
          </cell>
        </row>
        <row r="1420">
          <cell r="A1420" t="str">
            <v xml:space="preserve">UG-SUNSV-E5501 </v>
          </cell>
          <cell r="B1420" t="str">
            <v xml:space="preserve">UG TO E5501 </v>
          </cell>
          <cell r="C1420">
            <v>72800</v>
          </cell>
          <cell r="D1420" t="str">
            <v xml:space="preserve">A </v>
          </cell>
        </row>
        <row r="1421">
          <cell r="A1421" t="str">
            <v xml:space="preserve">UG-TAPE-SLR </v>
          </cell>
          <cell r="B1421" t="str">
            <v xml:space="preserve">UG TO EXT. 4GB SLR TAPE </v>
          </cell>
          <cell r="C1421">
            <v>945</v>
          </cell>
          <cell r="D1421" t="str">
            <v xml:space="preserve">H </v>
          </cell>
        </row>
        <row r="1422">
          <cell r="A1422" t="str">
            <v xml:space="preserve">UG-WRKGP-E3500-C52 </v>
          </cell>
          <cell r="B1422" t="str">
            <v xml:space="preserve">UG WKGRP SV TO E3500 250MHZ/4M </v>
          </cell>
          <cell r="C1422">
            <v>45300</v>
          </cell>
          <cell r="D1422" t="str">
            <v xml:space="preserve">A </v>
          </cell>
        </row>
        <row r="1423">
          <cell r="A1423" t="str">
            <v xml:space="preserve">UG-WRKGP-E3500-C62 </v>
          </cell>
          <cell r="B1423" t="str">
            <v xml:space="preserve">UG WKGRP SV TO E3500 2X336MHZ </v>
          </cell>
          <cell r="C1423">
            <v>54300</v>
          </cell>
          <cell r="D1423" t="str">
            <v xml:space="preserve">A </v>
          </cell>
        </row>
        <row r="1424">
          <cell r="A1424" t="str">
            <v xml:space="preserve">UG-WRKGP-E3500-C72 </v>
          </cell>
          <cell r="B1424" t="str">
            <v xml:space="preserve">UG WKGRP SV TO E3500 2X400MHZ </v>
          </cell>
          <cell r="C1424">
            <v>52080</v>
          </cell>
          <cell r="D1424" t="str">
            <v xml:space="preserve">A </v>
          </cell>
        </row>
        <row r="1425">
          <cell r="A1425" t="str">
            <v xml:space="preserve">UG-WRKGP-E3501-C62 </v>
          </cell>
          <cell r="B1425" t="str">
            <v xml:space="preserve">UG Wkgrp SV TO E3501 2x336MHz </v>
          </cell>
          <cell r="C1425">
            <v>46800</v>
          </cell>
          <cell r="D1425" t="str">
            <v xml:space="preserve">A </v>
          </cell>
        </row>
        <row r="1426">
          <cell r="A1426" t="str">
            <v xml:space="preserve">UG-WRKGP-E3501-C72 </v>
          </cell>
          <cell r="B1426" t="str">
            <v xml:space="preserve">UG Wkgrp SV TO E3501 2x400/4MB </v>
          </cell>
          <cell r="C1426">
            <v>55800</v>
          </cell>
          <cell r="D1426" t="str">
            <v xml:space="preserve">A </v>
          </cell>
        </row>
        <row r="1427">
          <cell r="A1427" t="str">
            <v xml:space="preserve">UG-WRKGP-E3501-C82 </v>
          </cell>
          <cell r="B1427" t="str">
            <v xml:space="preserve">UG Wkgrp SV TO E3501 2x400/8MB </v>
          </cell>
          <cell r="C1427">
            <v>57300</v>
          </cell>
          <cell r="D1427" t="str">
            <v xml:space="preserve">A </v>
          </cell>
        </row>
        <row r="1428">
          <cell r="A1428" t="str">
            <v xml:space="preserve">UG1-2UKC1Z9MC256CP </v>
          </cell>
          <cell r="B1428" t="str">
            <v xml:space="preserve">UG WS U10/440,AFBM6,256MB/9G </v>
          </cell>
          <cell r="C1428">
            <v>8498</v>
          </cell>
          <cell r="D1428" t="str">
            <v xml:space="preserve">H </v>
          </cell>
        </row>
        <row r="1429">
          <cell r="A1429" t="str">
            <v xml:space="preserve">UG1-2UKC1Z9MC512CP </v>
          </cell>
          <cell r="B1429" t="str">
            <v xml:space="preserve">UG WS U10/440,AFBM6,512MB/9G </v>
          </cell>
          <cell r="C1429">
            <v>9578</v>
          </cell>
          <cell r="D1429" t="str">
            <v xml:space="preserve">H </v>
          </cell>
        </row>
        <row r="1430">
          <cell r="A1430" t="str">
            <v xml:space="preserve">UG1-2UKC1Z9QC256CP </v>
          </cell>
          <cell r="B1430" t="str">
            <v xml:space="preserve">UG WS U10/440,AFBM3,256MB/9G </v>
          </cell>
          <cell r="C1430">
            <v>7216</v>
          </cell>
          <cell r="D1430" t="str">
            <v xml:space="preserve">H </v>
          </cell>
        </row>
        <row r="1431">
          <cell r="A1431" t="str">
            <v xml:space="preserve">UG1-2UKC1Z9QC512CP </v>
          </cell>
          <cell r="B1431" t="str">
            <v xml:space="preserve">UG WS U10/440,AFBM3,512MB/9G </v>
          </cell>
          <cell r="C1431">
            <v>8296</v>
          </cell>
          <cell r="D1431" t="str">
            <v xml:space="preserve">H </v>
          </cell>
        </row>
        <row r="1432">
          <cell r="A1432" t="str">
            <v xml:space="preserve">UG10-A25-BA </v>
          </cell>
          <cell r="B1432" t="str">
            <v xml:space="preserve">UG TO E450 400MHZ ENABLED BASE </v>
          </cell>
          <cell r="C1432">
            <v>10861</v>
          </cell>
          <cell r="D1432" t="str">
            <v xml:space="preserve">H </v>
          </cell>
        </row>
        <row r="1433">
          <cell r="A1433" t="str">
            <v xml:space="preserve">UG10-A26-AA </v>
          </cell>
          <cell r="B1433" t="str">
            <v xml:space="preserve">UG S10/SERVR TO E250 ZERO BASE </v>
          </cell>
          <cell r="C1433">
            <v>4158</v>
          </cell>
          <cell r="D1433" t="str">
            <v xml:space="preserve">H </v>
          </cell>
        </row>
        <row r="1434">
          <cell r="A1434" t="str">
            <v xml:space="preserve">UG10-A26-AA-R </v>
          </cell>
          <cell r="B1434" t="str">
            <v xml:space="preserve">UG S10 TO E250 RACK BASE </v>
          </cell>
          <cell r="C1434">
            <v>4158</v>
          </cell>
          <cell r="D1434" t="str">
            <v xml:space="preserve">H </v>
          </cell>
        </row>
        <row r="1435">
          <cell r="A1435" t="str">
            <v xml:space="preserve">UG10-UEC1-9L-128AH </v>
          </cell>
          <cell r="B1435" t="str">
            <v xml:space="preserve">UG S10 TO U2/300, C3D SER 3 </v>
          </cell>
          <cell r="C1435">
            <v>12690</v>
          </cell>
          <cell r="D1435" t="str">
            <v xml:space="preserve">H </v>
          </cell>
        </row>
        <row r="1436">
          <cell r="A1436" t="str">
            <v xml:space="preserve">UG10-UEC1-9M-128AH </v>
          </cell>
          <cell r="B1436" t="str">
            <v xml:space="preserve">UG S10 TO U2/1300,AFB,128MB,9G </v>
          </cell>
          <cell r="C1436">
            <v>15518</v>
          </cell>
          <cell r="D1436" t="str">
            <v xml:space="preserve">H </v>
          </cell>
        </row>
        <row r="1437">
          <cell r="A1437" t="str">
            <v xml:space="preserve">UG10-UEC2-9L-128AH </v>
          </cell>
          <cell r="B1437" t="str">
            <v xml:space="preserve">UG S10 TO U2/2300, C3D SER 3 </v>
          </cell>
          <cell r="C1437">
            <v>18765</v>
          </cell>
          <cell r="D1437" t="str">
            <v xml:space="preserve">H </v>
          </cell>
        </row>
        <row r="1438">
          <cell r="A1438" t="str">
            <v xml:space="preserve">UG10-UEC2-9M-128AH </v>
          </cell>
          <cell r="B1438" t="str">
            <v xml:space="preserve">UG S10 TO U2/2300,AFB,128MB,9G </v>
          </cell>
          <cell r="C1438">
            <v>21256</v>
          </cell>
          <cell r="D1438" t="str">
            <v xml:space="preserve">H </v>
          </cell>
        </row>
        <row r="1439">
          <cell r="A1439" t="str">
            <v xml:space="preserve">UG10-UJC1-9L-256AH </v>
          </cell>
          <cell r="B1439" t="str">
            <v xml:space="preserve">UG S10 TO U2/400, C3D SER 3 </v>
          </cell>
          <cell r="C1439">
            <v>15822</v>
          </cell>
          <cell r="D1439" t="str">
            <v xml:space="preserve">H </v>
          </cell>
        </row>
        <row r="1440">
          <cell r="A1440" t="str">
            <v xml:space="preserve">UG10-UJC1-9M-256AH </v>
          </cell>
          <cell r="B1440" t="str">
            <v xml:space="preserve">UG S10 TO U2/1400,AFB,256MB,9G </v>
          </cell>
          <cell r="C1440">
            <v>19265</v>
          </cell>
          <cell r="D1440" t="str">
            <v xml:space="preserve">H </v>
          </cell>
        </row>
        <row r="1441">
          <cell r="A1441" t="str">
            <v xml:space="preserve">UG14-3UEC19L-000AC </v>
          </cell>
          <cell r="B1441" t="str">
            <v xml:space="preserve">CHASSIS UPG TO ULT 60, 300MHZ </v>
          </cell>
          <cell r="C1441">
            <v>10523</v>
          </cell>
          <cell r="D1441" t="str">
            <v xml:space="preserve">H </v>
          </cell>
        </row>
        <row r="1442">
          <cell r="A1442" t="str">
            <v xml:space="preserve">UG14-3UEC19M-000AC </v>
          </cell>
          <cell r="B1442" t="str">
            <v xml:space="preserve">CHASSIS UPG TO ULT 60, 300MHZ </v>
          </cell>
          <cell r="C1442">
            <v>16470</v>
          </cell>
          <cell r="D1442" t="str">
            <v xml:space="preserve">H </v>
          </cell>
        </row>
        <row r="1443">
          <cell r="A1443" t="str">
            <v xml:space="preserve">UG14-3UEC19Q-000AC </v>
          </cell>
          <cell r="B1443" t="str">
            <v xml:space="preserve">CHASSIS UPG TO ULT 60, 300MHZ </v>
          </cell>
          <cell r="C1443">
            <v>14236</v>
          </cell>
          <cell r="D1443" t="str">
            <v xml:space="preserve">H </v>
          </cell>
        </row>
        <row r="1444">
          <cell r="A1444" t="str">
            <v xml:space="preserve">UG14-3UGD19L-000AH </v>
          </cell>
          <cell r="B1444" t="str">
            <v xml:space="preserve">CHASSIS UPG TO ULT 60, 360MHZ </v>
          </cell>
          <cell r="C1444">
            <v>8431</v>
          </cell>
          <cell r="D1444" t="str">
            <v xml:space="preserve">H </v>
          </cell>
        </row>
        <row r="1445">
          <cell r="A1445" t="str">
            <v xml:space="preserve">UG14-3UGD19M-000AH </v>
          </cell>
          <cell r="B1445" t="str">
            <v xml:space="preserve">CHASSIS UPG TO ULT 60, 360MHZ </v>
          </cell>
          <cell r="C1445">
            <v>13561</v>
          </cell>
          <cell r="D1445" t="str">
            <v xml:space="preserve">H </v>
          </cell>
        </row>
        <row r="1446">
          <cell r="A1446" t="str">
            <v xml:space="preserve">UG14-3UGD19Q-128AH </v>
          </cell>
          <cell r="B1446" t="str">
            <v xml:space="preserve">CHASSIS UPG TO ULT 60, 360MHZ </v>
          </cell>
          <cell r="C1446">
            <v>11873</v>
          </cell>
          <cell r="D1446" t="str">
            <v xml:space="preserve">H </v>
          </cell>
        </row>
        <row r="1447">
          <cell r="A1447" t="str">
            <v xml:space="preserve">UG14-3UGD29M-000AH </v>
          </cell>
          <cell r="B1447" t="str">
            <v xml:space="preserve">CHASSIS UPG TO ULT 60,2X360MHZ </v>
          </cell>
          <cell r="C1447">
            <v>17881</v>
          </cell>
          <cell r="D1447" t="str">
            <v xml:space="preserve">H </v>
          </cell>
        </row>
        <row r="1448">
          <cell r="A1448" t="str">
            <v xml:space="preserve">UG14-5UNC-9S-000NK </v>
          </cell>
          <cell r="B1448" t="str">
            <v xml:space="preserve">UG E2/300MHZ TO E450 </v>
          </cell>
          <cell r="C1448">
            <v>13696</v>
          </cell>
          <cell r="D1448" t="str">
            <v xml:space="preserve">H </v>
          </cell>
        </row>
        <row r="1449">
          <cell r="A1449" t="str">
            <v xml:space="preserve">UG14-6UNC-9S-000NK </v>
          </cell>
          <cell r="B1449" t="str">
            <v xml:space="preserve">UG E2/300MHZ TO E250 BASE </v>
          </cell>
          <cell r="C1449">
            <v>5913</v>
          </cell>
          <cell r="D1449" t="str">
            <v xml:space="preserve">H </v>
          </cell>
        </row>
        <row r="1450">
          <cell r="A1450" t="str">
            <v xml:space="preserve">UG14-A25-9S-000-BA </v>
          </cell>
          <cell r="B1450" t="str">
            <v xml:space="preserve">UG SS20/UE1/UE2 TO E450 CHASSI </v>
          </cell>
          <cell r="C1450">
            <v>11536</v>
          </cell>
          <cell r="D1450" t="str">
            <v xml:space="preserve">H </v>
          </cell>
        </row>
        <row r="1451">
          <cell r="A1451" t="str">
            <v xml:space="preserve">UG14-A25-9S-000NK </v>
          </cell>
          <cell r="B1451" t="str">
            <v xml:space="preserve">UG E2-&gt;E450 400MH ENABLED BASE </v>
          </cell>
          <cell r="C1451">
            <v>12076</v>
          </cell>
          <cell r="D1451" t="str">
            <v xml:space="preserve">H </v>
          </cell>
        </row>
        <row r="1452">
          <cell r="A1452" t="str">
            <v xml:space="preserve">UG14-A26-9S-000-AA </v>
          </cell>
          <cell r="B1452" t="str">
            <v xml:space="preserve">UG E1/SS20-&gt;E250(CPU/DISK RQD) </v>
          </cell>
          <cell r="C1452">
            <v>3213</v>
          </cell>
          <cell r="D1452" t="str">
            <v xml:space="preserve">H </v>
          </cell>
        </row>
        <row r="1453">
          <cell r="A1453" t="str">
            <v xml:space="preserve">UG14-A26-9S-000NK </v>
          </cell>
          <cell r="B1453" t="str">
            <v xml:space="preserve">UG E1 OR E2 TO E250 (CPU REQD) </v>
          </cell>
          <cell r="C1453">
            <v>3888</v>
          </cell>
          <cell r="D1453" t="str">
            <v xml:space="preserve">H </v>
          </cell>
        </row>
        <row r="1454">
          <cell r="A1454" t="str">
            <v xml:space="preserve">UG14-UJC1-9S-000NK </v>
          </cell>
          <cell r="B1454" t="str">
            <v xml:space="preserve">UPGRADE E2 TO E2/1400, 32xCD </v>
          </cell>
          <cell r="C1454">
            <v>9470</v>
          </cell>
          <cell r="D1454" t="str">
            <v xml:space="preserve">H </v>
          </cell>
        </row>
        <row r="1455">
          <cell r="A1455" t="str">
            <v xml:space="preserve">UG16-3ULD19L-000AH </v>
          </cell>
          <cell r="B1455" t="str">
            <v xml:space="preserve">CHASSIS UPG TO ULT 60, 450MHZ </v>
          </cell>
          <cell r="C1455">
            <v>12413</v>
          </cell>
          <cell r="D1455" t="str">
            <v xml:space="preserve">H </v>
          </cell>
        </row>
        <row r="1456">
          <cell r="A1456" t="str">
            <v xml:space="preserve">UG16-3ULD19M-000AH </v>
          </cell>
          <cell r="B1456" t="str">
            <v xml:space="preserve">CHASSIS UPG TO ULT 60, 450MHZ </v>
          </cell>
          <cell r="C1456">
            <v>15383</v>
          </cell>
          <cell r="D1456" t="str">
            <v xml:space="preserve">H </v>
          </cell>
        </row>
        <row r="1457">
          <cell r="A1457" t="str">
            <v xml:space="preserve">UG16-3ULD19Q-000AH </v>
          </cell>
          <cell r="B1457" t="str">
            <v xml:space="preserve">CHASSIS UPG TO ULT 60, 450MHZ </v>
          </cell>
          <cell r="C1457">
            <v>14033</v>
          </cell>
          <cell r="D1457" t="str">
            <v xml:space="preserve">H </v>
          </cell>
        </row>
        <row r="1458">
          <cell r="A1458" t="str">
            <v xml:space="preserve">UG20-3UEC19L-128AC </v>
          </cell>
          <cell r="B1458" t="str">
            <v xml:space="preserve">UPG TO ULT 60, 300MHZ, 128MB </v>
          </cell>
          <cell r="C1458">
            <v>11873</v>
          </cell>
          <cell r="D1458" t="str">
            <v xml:space="preserve">H </v>
          </cell>
        </row>
        <row r="1459">
          <cell r="A1459" t="str">
            <v xml:space="preserve">UG20-3UEC19Q-128AC </v>
          </cell>
          <cell r="B1459" t="str">
            <v xml:space="preserve">UPG TO ULT 60, 300MHZ, 128MB </v>
          </cell>
          <cell r="C1459">
            <v>16126</v>
          </cell>
          <cell r="D1459" t="str">
            <v xml:space="preserve">H </v>
          </cell>
        </row>
        <row r="1460">
          <cell r="A1460" t="str">
            <v xml:space="preserve">UG20-3UGD19L-128AH </v>
          </cell>
          <cell r="B1460" t="str">
            <v xml:space="preserve">UPG TO ULT 60, 360MHZ, 128MB </v>
          </cell>
          <cell r="C1460">
            <v>10118</v>
          </cell>
          <cell r="D1460" t="str">
            <v xml:space="preserve">H </v>
          </cell>
        </row>
        <row r="1461">
          <cell r="A1461" t="str">
            <v xml:space="preserve">UG20-3UGD19M-128AH </v>
          </cell>
          <cell r="B1461" t="str">
            <v xml:space="preserve">UPG TO ULT 60, 1X360MHZ, 128MB </v>
          </cell>
          <cell r="C1461">
            <v>15248</v>
          </cell>
          <cell r="D1461" t="str">
            <v xml:space="preserve">H </v>
          </cell>
        </row>
        <row r="1462">
          <cell r="A1462" t="str">
            <v xml:space="preserve">UG20-3UGD19Q-128AH </v>
          </cell>
          <cell r="B1462" t="str">
            <v xml:space="preserve">UPG TO ULT 60, 360MHZ, 128MB </v>
          </cell>
          <cell r="C1462">
            <v>12548</v>
          </cell>
          <cell r="D1462" t="str">
            <v xml:space="preserve">H </v>
          </cell>
        </row>
        <row r="1463">
          <cell r="A1463" t="str">
            <v xml:space="preserve">UG20-3UGD29L-256AH </v>
          </cell>
          <cell r="B1463" t="str">
            <v xml:space="preserve">UPG TO ULT 60, 2X360MHZ, 256MB </v>
          </cell>
          <cell r="C1463">
            <v>15316</v>
          </cell>
          <cell r="D1463" t="str">
            <v xml:space="preserve">H </v>
          </cell>
        </row>
        <row r="1464">
          <cell r="A1464" t="str">
            <v xml:space="preserve">UG20-3UGD29Q-256AH </v>
          </cell>
          <cell r="B1464" t="str">
            <v xml:space="preserve">UPG TO ULT 60, 2X360MHZ, 256MB </v>
          </cell>
          <cell r="C1464">
            <v>17746</v>
          </cell>
          <cell r="D1464" t="str">
            <v xml:space="preserve">H </v>
          </cell>
        </row>
        <row r="1465">
          <cell r="A1465" t="str">
            <v xml:space="preserve">UG20-3ULD19L-256AH </v>
          </cell>
          <cell r="B1465" t="str">
            <v xml:space="preserve">CHASSIS UPG TO ULT 60, 450MHZ </v>
          </cell>
          <cell r="C1465">
            <v>15518</v>
          </cell>
          <cell r="D1465" t="str">
            <v xml:space="preserve">H </v>
          </cell>
        </row>
        <row r="1466">
          <cell r="A1466" t="str">
            <v xml:space="preserve">UG20-3ULD19M-256AH </v>
          </cell>
          <cell r="B1466" t="str">
            <v xml:space="preserve">CHASSIS UPG TO ULT 60, 450MHZ </v>
          </cell>
          <cell r="C1466">
            <v>18488</v>
          </cell>
          <cell r="D1466" t="str">
            <v xml:space="preserve">H </v>
          </cell>
        </row>
        <row r="1467">
          <cell r="A1467" t="str">
            <v xml:space="preserve">UG20-3ULD19M-512AH </v>
          </cell>
          <cell r="B1467" t="str">
            <v xml:space="preserve">CHASSIS UPG TO ULT 60, 450MHZ </v>
          </cell>
          <cell r="C1467">
            <v>20304</v>
          </cell>
          <cell r="D1467" t="str">
            <v xml:space="preserve">H </v>
          </cell>
        </row>
        <row r="1468">
          <cell r="A1468" t="str">
            <v xml:space="preserve">UG20-3ULD19Q-256AH </v>
          </cell>
          <cell r="B1468" t="str">
            <v xml:space="preserve">CHASSIS UPG TO ULT 60, 450MHZ </v>
          </cell>
          <cell r="C1468">
            <v>17138</v>
          </cell>
          <cell r="D1468" t="str">
            <v xml:space="preserve">H </v>
          </cell>
        </row>
        <row r="1469">
          <cell r="A1469" t="str">
            <v xml:space="preserve">UG20-3ULD19Q1024AH </v>
          </cell>
          <cell r="B1469" t="str">
            <v xml:space="preserve">CHASSIS UPG TO ULT 60, 450MHZ </v>
          </cell>
          <cell r="C1469">
            <v>22329</v>
          </cell>
          <cell r="D1469" t="str">
            <v xml:space="preserve">H </v>
          </cell>
        </row>
        <row r="1470">
          <cell r="A1470" t="str">
            <v xml:space="preserve">UG20-UEC1-9M-000NN </v>
          </cell>
          <cell r="B1470" t="str">
            <v xml:space="preserve">UG S20 TO U2/1300, AFB </v>
          </cell>
          <cell r="C1470">
            <v>21128</v>
          </cell>
          <cell r="D1470" t="str">
            <v xml:space="preserve">H </v>
          </cell>
        </row>
        <row r="1471">
          <cell r="A1471" t="str">
            <v xml:space="preserve">UG20-UJC1-9L-000NN </v>
          </cell>
          <cell r="B1471" t="str">
            <v xml:space="preserve">UG S20 TO U2/400, SER 3 C3D </v>
          </cell>
          <cell r="C1471">
            <v>12116</v>
          </cell>
          <cell r="D1471" t="str">
            <v xml:space="preserve">H </v>
          </cell>
        </row>
        <row r="1472">
          <cell r="A1472" t="str">
            <v xml:space="preserve">UG20-UJC1-9M-000NN </v>
          </cell>
          <cell r="B1472" t="str">
            <v xml:space="preserve">UG S20 TO U2/1400, AFBm6 </v>
          </cell>
          <cell r="C1472">
            <v>15485</v>
          </cell>
          <cell r="D1472" t="str">
            <v xml:space="preserve">H </v>
          </cell>
        </row>
        <row r="1473">
          <cell r="A1473" t="str">
            <v xml:space="preserve">UG20UEC1-9M-000NNK </v>
          </cell>
          <cell r="B1473" t="str">
            <v xml:space="preserve">UG S20 TO U2/1300, AFB </v>
          </cell>
          <cell r="C1473">
            <v>38587</v>
          </cell>
          <cell r="D1473" t="str">
            <v xml:space="preserve">H </v>
          </cell>
        </row>
        <row r="1474">
          <cell r="A1474" t="str">
            <v xml:space="preserve">UG20UGC1Z9QB256CP </v>
          </cell>
          <cell r="B1474" t="str">
            <v xml:space="preserve">UG WS U10/360,AFB-L,256/9GB/CD </v>
          </cell>
          <cell r="C1474">
            <v>8903</v>
          </cell>
          <cell r="D1474" t="str">
            <v xml:space="preserve">H </v>
          </cell>
        </row>
        <row r="1475">
          <cell r="A1475" t="str">
            <v xml:space="preserve">UGFA-M11XX-M1194 </v>
          </cell>
          <cell r="B1475" t="str">
            <v xml:space="preserve">UG 300 to 400MHz CPU E250 FACT </v>
          </cell>
          <cell r="C1475">
            <v>5940</v>
          </cell>
          <cell r="D1475" t="str">
            <v xml:space="preserve">H </v>
          </cell>
        </row>
        <row r="1476">
          <cell r="A1476" t="str">
            <v xml:space="preserve">UGFA-M22XX-M2244 </v>
          </cell>
          <cell r="B1476" t="str">
            <v xml:space="preserve">UG To E450 400Mhz CPU FACTY IN </v>
          </cell>
          <cell r="C1476">
            <v>5940</v>
          </cell>
          <cell r="D1476" t="str">
            <v xml:space="preserve">H </v>
          </cell>
        </row>
        <row r="1477">
          <cell r="A1477" t="str">
            <v xml:space="preserve">UGFA-M2510-M2560 </v>
          </cell>
          <cell r="B1477" t="str">
            <v xml:space="preserve">UG FACTORY INSTALL 336MHZ/4MB </v>
          </cell>
          <cell r="C1477">
            <v>14250</v>
          </cell>
          <cell r="D1477" t="str">
            <v xml:space="preserve">A </v>
          </cell>
        </row>
        <row r="1478">
          <cell r="A1478" t="str">
            <v xml:space="preserve">UGFA-M2510-M2570 </v>
          </cell>
          <cell r="B1478" t="str">
            <v xml:space="preserve">UG 167MHZ TO 400MHZ/4MB-FACTRY </v>
          </cell>
          <cell r="C1478">
            <v>16100</v>
          </cell>
          <cell r="D1478" t="str">
            <v xml:space="preserve">A </v>
          </cell>
        </row>
        <row r="1479">
          <cell r="A1479" t="str">
            <v xml:space="preserve">UGFA-M2510-M2580 </v>
          </cell>
          <cell r="B1479" t="str">
            <v xml:space="preserve">UG 167Mhz to 400MHz/8MB-Factry </v>
          </cell>
          <cell r="C1479">
            <v>18000</v>
          </cell>
          <cell r="D1479" t="str">
            <v xml:space="preserve">A </v>
          </cell>
        </row>
        <row r="1480">
          <cell r="A1480" t="str">
            <v xml:space="preserve">UGFA-M2530-M2560 </v>
          </cell>
          <cell r="B1480" t="str">
            <v xml:space="preserve">UG FACTORY INSTALL 336MHZ/4MB </v>
          </cell>
          <cell r="C1480">
            <v>11250</v>
          </cell>
          <cell r="D1480" t="str">
            <v xml:space="preserve">A </v>
          </cell>
        </row>
        <row r="1481">
          <cell r="A1481" t="str">
            <v xml:space="preserve">UGFA-M2550-M2570 </v>
          </cell>
          <cell r="B1481" t="str">
            <v xml:space="preserve">UG 250MHZ TO 400MHZ/4MB-FACTRY </v>
          </cell>
          <cell r="C1481">
            <v>14000</v>
          </cell>
          <cell r="D1481" t="str">
            <v xml:space="preserve">A </v>
          </cell>
        </row>
        <row r="1482">
          <cell r="A1482" t="str">
            <v xml:space="preserve">UGFA-M2550-M2580 </v>
          </cell>
          <cell r="B1482" t="str">
            <v xml:space="preserve">UG 250Mhz to 400MHz/8MB-FACTY </v>
          </cell>
          <cell r="C1482">
            <v>15750</v>
          </cell>
          <cell r="D1482" t="str">
            <v xml:space="preserve">A </v>
          </cell>
        </row>
        <row r="1483">
          <cell r="A1483" t="str">
            <v xml:space="preserve">UGFA-M2560-M2570 </v>
          </cell>
          <cell r="B1483" t="str">
            <v xml:space="preserve">UG 336MHZ TO 400MHZ/4MB-FACTY </v>
          </cell>
          <cell r="C1483">
            <v>11900</v>
          </cell>
          <cell r="D1483" t="str">
            <v xml:space="preserve">A </v>
          </cell>
        </row>
        <row r="1484">
          <cell r="A1484" t="str">
            <v xml:space="preserve">UGFA-M2560-M2580 </v>
          </cell>
          <cell r="B1484" t="str">
            <v xml:space="preserve">UG 336/400 to 400MHz/8MB-Facty </v>
          </cell>
          <cell r="C1484">
            <v>13500</v>
          </cell>
          <cell r="D1484" t="str">
            <v xml:space="preserve">A </v>
          </cell>
        </row>
        <row r="1485">
          <cell r="A1485" t="str">
            <v xml:space="preserve">UGFA-MEM256-MEM1GB </v>
          </cell>
          <cell r="B1485" t="str">
            <v xml:space="preserve">7022A TO 7023A MEM UPGRADE-1GB </v>
          </cell>
          <cell r="C1485">
            <v>17990</v>
          </cell>
          <cell r="D1485" t="str">
            <v xml:space="preserve">A </v>
          </cell>
        </row>
        <row r="1486">
          <cell r="A1486" t="str">
            <v xml:space="preserve">UGFA-MXXXX-M1194 </v>
          </cell>
          <cell r="B1486" t="str">
            <v xml:space="preserve">UG 167/200/250 CPU to 400/2MHz </v>
          </cell>
          <cell r="C1486">
            <v>6757</v>
          </cell>
          <cell r="D1486" t="str">
            <v xml:space="preserve">H </v>
          </cell>
        </row>
        <row r="1487">
          <cell r="A1487" t="str">
            <v xml:space="preserve">UGFA-MXXXX-M2244 </v>
          </cell>
          <cell r="B1487" t="str">
            <v xml:space="preserve">UG 167/200/250MHz to 400/4 FAC </v>
          </cell>
          <cell r="C1487">
            <v>6757</v>
          </cell>
          <cell r="D1487" t="str">
            <v xml:space="preserve">H </v>
          </cell>
        </row>
        <row r="1488">
          <cell r="A1488" t="str">
            <v xml:space="preserve">UGFA-SB261X-2612 </v>
          </cell>
          <cell r="B1488" t="str">
            <v xml:space="preserve">UG 261X TO 2612 I/O BD W/FC-AL </v>
          </cell>
          <cell r="C1488">
            <v>4900</v>
          </cell>
          <cell r="D1488" t="str">
            <v xml:space="preserve">A </v>
          </cell>
        </row>
        <row r="1489">
          <cell r="A1489" t="str">
            <v xml:space="preserve">UGFA-SB262X-2622 </v>
          </cell>
          <cell r="B1489" t="str">
            <v xml:space="preserve">UG 262X TO 2622 G I/O BD:FC-AL </v>
          </cell>
          <cell r="C1489">
            <v>5600</v>
          </cell>
          <cell r="D1489" t="str">
            <v xml:space="preserve">A </v>
          </cell>
        </row>
        <row r="1490">
          <cell r="A1490" t="str">
            <v xml:space="preserve">UGFA-SB263X-2632 </v>
          </cell>
          <cell r="B1490" t="str">
            <v xml:space="preserve">UG 263X TO 2632 PCI I/O BD </v>
          </cell>
          <cell r="C1490">
            <v>7000</v>
          </cell>
          <cell r="D1490" t="str">
            <v xml:space="preserve">A </v>
          </cell>
        </row>
        <row r="1491">
          <cell r="A1491" t="str">
            <v xml:space="preserve">UGMB-A25AA-A25BA </v>
          </cell>
          <cell r="B1491" t="str">
            <v xml:space="preserve">UG E450 250/300 Board to 400MH </v>
          </cell>
          <cell r="C1491">
            <v>4590</v>
          </cell>
          <cell r="D1491" t="str">
            <v xml:space="preserve">H </v>
          </cell>
        </row>
        <row r="1492">
          <cell r="A1492" t="str">
            <v xml:space="preserve">UGN6XXN-I-3.1-1145 </v>
          </cell>
          <cell r="B1492" t="str">
            <v xml:space="preserve">UPG. TO SUN NETRA ULTRA1,143MH </v>
          </cell>
          <cell r="C1492">
            <v>15253</v>
          </cell>
          <cell r="D1492" t="str">
            <v xml:space="preserve">A </v>
          </cell>
        </row>
        <row r="1493">
          <cell r="A1493" t="str">
            <v xml:space="preserve">UGN6XXN-I-3.1-1170 </v>
          </cell>
          <cell r="B1493" t="str">
            <v xml:space="preserve">UPG. TO SUN NETRA ULTRA1,167MH </v>
          </cell>
          <cell r="C1493">
            <v>25053</v>
          </cell>
          <cell r="D1493" t="str">
            <v xml:space="preserve">A </v>
          </cell>
        </row>
        <row r="1494">
          <cell r="A1494" t="str">
            <v xml:space="preserve">UGS2000-E6501 </v>
          </cell>
          <cell r="B1494" t="str">
            <v xml:space="preserve">UG TO E6501 </v>
          </cell>
          <cell r="C1494">
            <v>125600</v>
          </cell>
          <cell r="D1494" t="str">
            <v xml:space="preserve">A </v>
          </cell>
        </row>
        <row r="1495">
          <cell r="A1495" t="str">
            <v xml:space="preserve">UGS20UHC1Z9KB128CP </v>
          </cell>
          <cell r="B1495" t="str">
            <v xml:space="preserve">UG WS U10/333, C3SB,128/9GB/CD </v>
          </cell>
          <cell r="C1495">
            <v>5393</v>
          </cell>
          <cell r="D1495" t="str">
            <v xml:space="preserve">H </v>
          </cell>
        </row>
        <row r="1496">
          <cell r="A1496" t="str">
            <v xml:space="preserve">UGS5-UFE1Z9P-B64CN </v>
          </cell>
          <cell r="B1496" t="str">
            <v xml:space="preserve">UG WS U5/270,PGX24,64/4GB/CD </v>
          </cell>
          <cell r="C1496">
            <v>2963</v>
          </cell>
          <cell r="D1496" t="str">
            <v xml:space="preserve">H </v>
          </cell>
        </row>
        <row r="1497">
          <cell r="A1497" t="str">
            <v xml:space="preserve">UGS5-UFE1Z9PB128CN </v>
          </cell>
          <cell r="B1497" t="str">
            <v xml:space="preserve">UG WS U5/270,PGX24,128MB/4GB </v>
          </cell>
          <cell r="C1497">
            <v>3200</v>
          </cell>
          <cell r="D1497" t="str">
            <v xml:space="preserve">H </v>
          </cell>
        </row>
        <row r="1498">
          <cell r="A1498" t="str">
            <v xml:space="preserve">UGS5-UHC1Z9KB128CP </v>
          </cell>
          <cell r="B1498" t="str">
            <v xml:space="preserve">UG WS U10/333, C3SB,128/9GB/CD </v>
          </cell>
          <cell r="C1498">
            <v>5731</v>
          </cell>
          <cell r="D1498" t="str">
            <v xml:space="preserve">H </v>
          </cell>
        </row>
        <row r="1499">
          <cell r="A1499" t="str">
            <v xml:space="preserve">UGS5-UHC1Z9KB256CP </v>
          </cell>
          <cell r="B1499" t="str">
            <v xml:space="preserve">UG WS U10/333, C3SB,256/9GB/CD </v>
          </cell>
          <cell r="C1499">
            <v>6136</v>
          </cell>
          <cell r="D1499" t="str">
            <v xml:space="preserve">H </v>
          </cell>
        </row>
        <row r="1500">
          <cell r="A1500" t="str">
            <v xml:space="preserve">UGS5-UHC1Z9LB128CP </v>
          </cell>
          <cell r="B1500" t="str">
            <v xml:space="preserve">UG WS U10/333, C3DB,128/9GB/CD </v>
          </cell>
          <cell r="C1500">
            <v>6068</v>
          </cell>
          <cell r="D1500" t="str">
            <v xml:space="preserve">H </v>
          </cell>
        </row>
        <row r="1501">
          <cell r="A1501" t="str">
            <v xml:space="preserve">UGS5-UHC1Z9LB256CP </v>
          </cell>
          <cell r="B1501" t="str">
            <v xml:space="preserve">UG WS U10/333, C3DB,256/9GB/CD </v>
          </cell>
          <cell r="C1501">
            <v>6541</v>
          </cell>
          <cell r="D1501" t="str">
            <v xml:space="preserve">H </v>
          </cell>
        </row>
        <row r="1502">
          <cell r="A1502" t="str">
            <v xml:space="preserve">UGS5-UHC1Z9PB128CP </v>
          </cell>
          <cell r="B1502" t="str">
            <v xml:space="preserve">UG WS U5/333,PGX24,128MB/9GB </v>
          </cell>
          <cell r="C1502">
            <v>4178</v>
          </cell>
          <cell r="D1502" t="str">
            <v xml:space="preserve">H </v>
          </cell>
        </row>
        <row r="1503">
          <cell r="A1503" t="str">
            <v xml:space="preserve">UGS5-UHC1Z9PB256CP </v>
          </cell>
          <cell r="B1503" t="str">
            <v xml:space="preserve">UG WS U5/333,PGX24,256/9GB/CD </v>
          </cell>
          <cell r="C1503">
            <v>4651</v>
          </cell>
          <cell r="D1503" t="str">
            <v xml:space="preserve">H </v>
          </cell>
        </row>
        <row r="1504">
          <cell r="A1504" t="str">
            <v xml:space="preserve">UGS5UGC1Z9Q-B256CP </v>
          </cell>
          <cell r="B1504" t="str">
            <v xml:space="preserve">UG WS U10/360,AFB-L,256/9GB/CD </v>
          </cell>
          <cell r="C1504">
            <v>9443</v>
          </cell>
          <cell r="D1504" t="str">
            <v xml:space="preserve">H </v>
          </cell>
        </row>
        <row r="1505">
          <cell r="A1505" t="str">
            <v xml:space="preserve">UGSB1000-X-256M-C </v>
          </cell>
          <cell r="B1505" t="str">
            <v xml:space="preserve">UG SS1000 TO 2602CPU/MEM+256MB </v>
          </cell>
          <cell r="C1505">
            <v>14250</v>
          </cell>
          <cell r="D1505" t="str">
            <v xml:space="preserve">A </v>
          </cell>
        </row>
        <row r="1506">
          <cell r="A1506" t="str">
            <v xml:space="preserve">UGSB2000-X-0M-C </v>
          </cell>
          <cell r="B1506" t="str">
            <v xml:space="preserve">UG 1000/2000 BD TO2602 CPU/MEM </v>
          </cell>
          <cell r="C1506">
            <v>9000</v>
          </cell>
          <cell r="D1506" t="str">
            <v xml:space="preserve">A </v>
          </cell>
        </row>
        <row r="1507">
          <cell r="A1507" t="str">
            <v xml:space="preserve">UGSB2000-X-256M-C </v>
          </cell>
          <cell r="B1507" t="str">
            <v xml:space="preserve">UG SC2000 TO 2602CPU/MEM+256MB </v>
          </cell>
          <cell r="C1507">
            <v>13500</v>
          </cell>
          <cell r="D1507" t="str">
            <v xml:space="preserve">A </v>
          </cell>
        </row>
        <row r="1508">
          <cell r="A1508" t="str">
            <v xml:space="preserve">UGSB260X-2602 </v>
          </cell>
          <cell r="B1508" t="str">
            <v xml:space="preserve">UG 260X TO 2602 CPU/MEM BOARD </v>
          </cell>
          <cell r="C1508">
            <v>6750</v>
          </cell>
          <cell r="D1508" t="str">
            <v xml:space="preserve">A </v>
          </cell>
        </row>
        <row r="1509">
          <cell r="A1509" t="str">
            <v xml:space="preserve">UGSB261X-2612 </v>
          </cell>
          <cell r="B1509" t="str">
            <v xml:space="preserve">UG 261X TO 2612 I/O BD W/FC-AL </v>
          </cell>
          <cell r="C1509">
            <v>4900</v>
          </cell>
          <cell r="D1509" t="str">
            <v xml:space="preserve">A </v>
          </cell>
        </row>
        <row r="1510">
          <cell r="A1510" t="str">
            <v xml:space="preserve">UGSB261X-2632 </v>
          </cell>
          <cell r="B1510" t="str">
            <v xml:space="preserve">UG 261X SBus to 2632 PCI I/O B </v>
          </cell>
          <cell r="C1510">
            <v>7700</v>
          </cell>
          <cell r="D1510" t="str">
            <v xml:space="preserve">A </v>
          </cell>
        </row>
        <row r="1511">
          <cell r="A1511" t="str">
            <v xml:space="preserve">UGSB262X-2622 </v>
          </cell>
          <cell r="B1511" t="str">
            <v xml:space="preserve">UG 262X to 2622 G I/O Bd:FC-AL </v>
          </cell>
          <cell r="C1511">
            <v>5600</v>
          </cell>
          <cell r="D1511" t="str">
            <v xml:space="preserve">A </v>
          </cell>
        </row>
        <row r="1512">
          <cell r="A1512" t="str">
            <v xml:space="preserve">UGSB263X-2632 </v>
          </cell>
          <cell r="B1512" t="str">
            <v xml:space="preserve">UG 263X TO 2632 PCI I/O BD </v>
          </cell>
          <cell r="C1512">
            <v>7000</v>
          </cell>
          <cell r="D1512" t="str">
            <v xml:space="preserve">A </v>
          </cell>
        </row>
        <row r="1513">
          <cell r="A1513" t="str">
            <v xml:space="preserve">UGSS2-3UEC19Q128AC </v>
          </cell>
          <cell r="B1513" t="str">
            <v xml:space="preserve">UG TO U60 300 128MB/4GB </v>
          </cell>
          <cell r="C1513">
            <v>16335</v>
          </cell>
          <cell r="D1513" t="str">
            <v xml:space="preserve">H </v>
          </cell>
        </row>
        <row r="1514">
          <cell r="A1514" t="str">
            <v xml:space="preserve">UGSS2-UFE1A9PB64CN </v>
          </cell>
          <cell r="B1514" t="str">
            <v xml:space="preserve">UG WS U5/270, PGX24,64/4GB, CD </v>
          </cell>
          <cell r="C1514">
            <v>3031</v>
          </cell>
          <cell r="D1514" t="str">
            <v xml:space="preserve">H </v>
          </cell>
        </row>
        <row r="1515">
          <cell r="A1515" t="str">
            <v xml:space="preserve">UGSS2UEC1-9L-128AH </v>
          </cell>
          <cell r="B1515" t="str">
            <v xml:space="preserve">UG S20-U2/300, C3D, 128MB/9GB </v>
          </cell>
          <cell r="C1515">
            <v>13095</v>
          </cell>
          <cell r="D1515" t="str">
            <v xml:space="preserve">H </v>
          </cell>
        </row>
        <row r="1516">
          <cell r="A1516" t="str">
            <v xml:space="preserve">UGSS2UEC1-9M-128AH </v>
          </cell>
          <cell r="B1516" t="str">
            <v xml:space="preserve">UG U2/1300, AFB, 128MB, 9GB </v>
          </cell>
          <cell r="C1516">
            <v>15923</v>
          </cell>
          <cell r="D1516" t="str">
            <v xml:space="preserve">H </v>
          </cell>
        </row>
        <row r="1517">
          <cell r="A1517" t="str">
            <v xml:space="preserve">UGSS2UEC2-9L-512AH </v>
          </cell>
          <cell r="B1517" t="str">
            <v xml:space="preserve">UG U2/2300, FDB2+, 512MB, 9GB </v>
          </cell>
          <cell r="C1517">
            <v>20952</v>
          </cell>
          <cell r="D1517" t="str">
            <v xml:space="preserve">H </v>
          </cell>
        </row>
        <row r="1518">
          <cell r="A1518" t="str">
            <v xml:space="preserve">UGSS2UFE1A9PB128CN </v>
          </cell>
          <cell r="B1518" t="str">
            <v xml:space="preserve">UG WS U5/270,PGX24,128/4GB/CD </v>
          </cell>
          <cell r="C1518">
            <v>3267</v>
          </cell>
          <cell r="D1518" t="str">
            <v xml:space="preserve">H </v>
          </cell>
        </row>
        <row r="1519">
          <cell r="A1519" t="str">
            <v xml:space="preserve">UGSS2UHC1A9PB128CP </v>
          </cell>
          <cell r="B1519" t="str">
            <v xml:space="preserve">UG WS U5/333,PGX24,128/9GB/CD </v>
          </cell>
          <cell r="C1519">
            <v>4381</v>
          </cell>
          <cell r="D1519" t="str">
            <v xml:space="preserve">H </v>
          </cell>
        </row>
        <row r="1520">
          <cell r="A1520" t="str">
            <v xml:space="preserve">UGSS2UHC1A9PB256CP </v>
          </cell>
          <cell r="B1520" t="str">
            <v xml:space="preserve">UG WS U5/333,PGX24,256/9GB/CD </v>
          </cell>
          <cell r="C1520">
            <v>4853</v>
          </cell>
          <cell r="D1520" t="str">
            <v xml:space="preserve">H </v>
          </cell>
        </row>
        <row r="1521">
          <cell r="A1521" t="str">
            <v xml:space="preserve">UGSS2UJC1-9L-256AH </v>
          </cell>
          <cell r="B1521" t="str">
            <v xml:space="preserve">UG SS2-U2/400, C3D, 256MB/9GB </v>
          </cell>
          <cell r="C1521">
            <v>16301</v>
          </cell>
          <cell r="D1521" t="str">
            <v xml:space="preserve">H </v>
          </cell>
        </row>
        <row r="1522">
          <cell r="A1522" t="str">
            <v xml:space="preserve">UGSS2UJC1-9M-256AH </v>
          </cell>
          <cell r="B1522" t="str">
            <v xml:space="preserve">UG U2/1400, AFB, 256MB, 9GB </v>
          </cell>
          <cell r="C1522">
            <v>19670</v>
          </cell>
          <cell r="D1522" t="str">
            <v xml:space="preserve">H </v>
          </cell>
        </row>
        <row r="1523">
          <cell r="A1523" t="str">
            <v xml:space="preserve">UGTOTNET-L25 </v>
          </cell>
          <cell r="B1523" t="str">
            <v xml:space="preserve">UG TOTALNET 5.0, 25LIC </v>
          </cell>
          <cell r="C1523">
            <v>975</v>
          </cell>
          <cell r="D1523" t="str">
            <v xml:space="preserve">B </v>
          </cell>
        </row>
        <row r="1524">
          <cell r="A1524" t="str">
            <v xml:space="preserve">UGU1-UHC1Z9KB256CP </v>
          </cell>
          <cell r="B1524" t="str">
            <v xml:space="preserve">UG WS U10/333, C3SB,256/9GB/CD </v>
          </cell>
          <cell r="C1524">
            <v>5596</v>
          </cell>
          <cell r="D1524" t="str">
            <v xml:space="preserve">H </v>
          </cell>
        </row>
        <row r="1525">
          <cell r="A1525" t="str">
            <v xml:space="preserve">UGU1-UHC1Z9LB128CP </v>
          </cell>
          <cell r="B1525" t="str">
            <v xml:space="preserve">UG WS U10/333, C3DB,128/9GB/CD </v>
          </cell>
          <cell r="C1525">
            <v>5663</v>
          </cell>
          <cell r="D1525" t="str">
            <v xml:space="preserve">H </v>
          </cell>
        </row>
        <row r="1526">
          <cell r="A1526" t="str">
            <v xml:space="preserve">UGU1-UHC1Z9LB256CP </v>
          </cell>
          <cell r="B1526" t="str">
            <v xml:space="preserve">UG WS U10/333, C3DB,256/9GB/CD </v>
          </cell>
          <cell r="C1526">
            <v>6136</v>
          </cell>
          <cell r="D1526" t="str">
            <v xml:space="preserve">H </v>
          </cell>
        </row>
        <row r="1527">
          <cell r="A1527" t="str">
            <v xml:space="preserve">UGU1UGC1Z9Q-B256CP </v>
          </cell>
          <cell r="B1527" t="str">
            <v xml:space="preserve">UG WS U10/360,AFB-L,256/9GB/CD </v>
          </cell>
          <cell r="C1527">
            <v>8363</v>
          </cell>
          <cell r="D1527" t="str">
            <v xml:space="preserve">H </v>
          </cell>
        </row>
        <row r="1528">
          <cell r="A1528" t="str">
            <v xml:space="preserve">US20-UHC1Z9KB256CP </v>
          </cell>
          <cell r="B1528" t="str">
            <v xml:space="preserve">UG WS U10/333, C3SB,256/9GB/CD </v>
          </cell>
          <cell r="C1528">
            <v>5866</v>
          </cell>
          <cell r="D1528" t="str">
            <v xml:space="preserve">H </v>
          </cell>
        </row>
        <row r="1529">
          <cell r="A1529" t="str">
            <v xml:space="preserve">US20-UHC1Z9LB128CP </v>
          </cell>
          <cell r="B1529" t="str">
            <v xml:space="preserve">UG WS U10/333, C3DB,128/9GB/CD </v>
          </cell>
          <cell r="C1529">
            <v>5798</v>
          </cell>
          <cell r="D1529" t="str">
            <v xml:space="preserve">H </v>
          </cell>
        </row>
        <row r="1530">
          <cell r="A1530" t="str">
            <v xml:space="preserve">US20UEC1-9S-000NK </v>
          </cell>
          <cell r="B1530" t="str">
            <v xml:space="preserve">UG S20 TO UE2/1300, 32XCD </v>
          </cell>
          <cell r="C1530">
            <v>13439</v>
          </cell>
          <cell r="D1530" t="str">
            <v xml:space="preserve">H </v>
          </cell>
        </row>
        <row r="1531">
          <cell r="A1531" t="str">
            <v xml:space="preserve">US20UEC2-9S-000NK </v>
          </cell>
          <cell r="B1531" t="str">
            <v xml:space="preserve">UG S20 TO UE2/2300,32XCD </v>
          </cell>
          <cell r="C1531">
            <v>20593</v>
          </cell>
          <cell r="D1531" t="str">
            <v xml:space="preserve">H </v>
          </cell>
        </row>
        <row r="1532">
          <cell r="A1532" t="str">
            <v xml:space="preserve">US20UJC1-9S-000NK </v>
          </cell>
          <cell r="B1532" t="str">
            <v xml:space="preserve">UG S20/E1 TO E2/1400, 32xCD </v>
          </cell>
          <cell r="C1532">
            <v>12440</v>
          </cell>
          <cell r="D1532" t="str">
            <v xml:space="preserve">H </v>
          </cell>
        </row>
        <row r="1533">
          <cell r="A1533" t="str">
            <v xml:space="preserve">US20UJC2-9S-000NK </v>
          </cell>
          <cell r="B1533" t="str">
            <v xml:space="preserve">UG S20/E1 toE2/2400, no mem/dr </v>
          </cell>
          <cell r="C1533">
            <v>18650</v>
          </cell>
          <cell r="D1533" t="str">
            <v xml:space="preserve">H </v>
          </cell>
        </row>
        <row r="1534">
          <cell r="A1534" t="str">
            <v xml:space="preserve">US5-1UGE1Z9PC256CR </v>
          </cell>
          <cell r="B1534" t="str">
            <v xml:space="preserve">UG WS U5/360,PGX24,256MB/8GB </v>
          </cell>
          <cell r="C1534">
            <v>3537</v>
          </cell>
          <cell r="D1534" t="str">
            <v xml:space="preserve">H </v>
          </cell>
        </row>
        <row r="1535">
          <cell r="A1535" t="str">
            <v xml:space="preserve">US5-2UKC1Z9MC256CP </v>
          </cell>
          <cell r="B1535" t="str">
            <v xml:space="preserve">UG WS U10/440,AFBM6,256MB/9G </v>
          </cell>
          <cell r="C1535">
            <v>9173</v>
          </cell>
          <cell r="D1535" t="str">
            <v xml:space="preserve">H </v>
          </cell>
        </row>
        <row r="1536">
          <cell r="A1536" t="str">
            <v xml:space="preserve">US5-2UKC1Z9QC128CP </v>
          </cell>
          <cell r="B1536" t="str">
            <v xml:space="preserve">UG WS U10/440,AFBM3,128MB/9G </v>
          </cell>
          <cell r="C1536">
            <v>7418</v>
          </cell>
          <cell r="D1536" t="str">
            <v xml:space="preserve">H </v>
          </cell>
        </row>
        <row r="1537">
          <cell r="A1537" t="str">
            <v xml:space="preserve">US5-2UKC1Z9QC256CP </v>
          </cell>
          <cell r="B1537" t="str">
            <v xml:space="preserve">UG WS U10/440,AFBM3,256MB/9G </v>
          </cell>
          <cell r="C1537">
            <v>7891</v>
          </cell>
          <cell r="D1537" t="str">
            <v xml:space="preserve">H </v>
          </cell>
        </row>
        <row r="1538">
          <cell r="A1538" t="str">
            <v xml:space="preserve">USS-2UKC1Z9MC256CP </v>
          </cell>
          <cell r="B1538" t="str">
            <v xml:space="preserve">UG WS U10/440,AFBM6,256MB/9G </v>
          </cell>
          <cell r="C1538">
            <v>8768</v>
          </cell>
          <cell r="D1538" t="str">
            <v xml:space="preserve">H </v>
          </cell>
        </row>
        <row r="1539">
          <cell r="A1539" t="str">
            <v xml:space="preserve">USS-2UKC1Z9MC512CP </v>
          </cell>
          <cell r="B1539" t="str">
            <v xml:space="preserve">UG WS U10/440,AFBM6,512MB/9G </v>
          </cell>
          <cell r="C1539">
            <v>9848</v>
          </cell>
          <cell r="D1539" t="str">
            <v xml:space="preserve">H </v>
          </cell>
        </row>
        <row r="1540">
          <cell r="A1540" t="str">
            <v xml:space="preserve">USS-2UKC1Z9QC256CP </v>
          </cell>
          <cell r="B1540" t="str">
            <v xml:space="preserve">UG WS U10/440,AFBM3,256MB/9G </v>
          </cell>
          <cell r="C1540">
            <v>7486</v>
          </cell>
          <cell r="D1540" t="str">
            <v xml:space="preserve">H </v>
          </cell>
        </row>
        <row r="1541">
          <cell r="A1541" t="str">
            <v xml:space="preserve">USS-2UKC1Z9QC512CP </v>
          </cell>
          <cell r="B1541" t="str">
            <v xml:space="preserve">UG WS U10/440,AFBM3,512MB/9G </v>
          </cell>
          <cell r="C1541">
            <v>8566</v>
          </cell>
          <cell r="D1541" t="str">
            <v xml:space="preserve">H </v>
          </cell>
        </row>
        <row r="1542">
          <cell r="A1542" t="str">
            <v xml:space="preserve">USS2-3UGD19L-128AH </v>
          </cell>
          <cell r="B1542" t="str">
            <v xml:space="preserve">UG TO U60 360 128MB/9GB </v>
          </cell>
          <cell r="C1542">
            <v>11873</v>
          </cell>
          <cell r="D1542" t="str">
            <v xml:space="preserve">H </v>
          </cell>
        </row>
        <row r="1543">
          <cell r="A1543" t="str">
            <v xml:space="preserve">USS2-3UGD29L-256AH </v>
          </cell>
          <cell r="B1543" t="str">
            <v xml:space="preserve">UPG TO ULT 60, 2X360MHZ, 256MB </v>
          </cell>
          <cell r="C1543">
            <v>17071</v>
          </cell>
          <cell r="D1543" t="str">
            <v xml:space="preserve">H </v>
          </cell>
        </row>
        <row r="1544">
          <cell r="A1544" t="str">
            <v xml:space="preserve">USS2-3ULD19L-256AH </v>
          </cell>
          <cell r="B1544" t="str">
            <v xml:space="preserve">CHASSIS UPG TO ULT 60, 450MHZ </v>
          </cell>
          <cell r="C1544">
            <v>15923</v>
          </cell>
          <cell r="D1544" t="str">
            <v xml:space="preserve">H </v>
          </cell>
        </row>
        <row r="1545">
          <cell r="A1545" t="str">
            <v xml:space="preserve">USS2-3ULD19Q-256AH </v>
          </cell>
          <cell r="B1545" t="str">
            <v xml:space="preserve">CHASSIS UPG TO ULT 60, 450MHZ </v>
          </cell>
          <cell r="C1545">
            <v>17543</v>
          </cell>
          <cell r="D1545" t="str">
            <v xml:space="preserve">H </v>
          </cell>
        </row>
        <row r="1546">
          <cell r="A1546" t="str">
            <v xml:space="preserve">USS2-UEC2-9M-256AH </v>
          </cell>
          <cell r="B1546" t="str">
            <v xml:space="preserve">UG U2/2300, AFB, 256MB, 9GB </v>
          </cell>
          <cell r="C1546">
            <v>22673</v>
          </cell>
          <cell r="D1546" t="str">
            <v xml:space="preserve">H </v>
          </cell>
        </row>
        <row r="1547">
          <cell r="A1547" t="str">
            <v xml:space="preserve">USS2-UHC1A9KB128CP </v>
          </cell>
          <cell r="B1547" t="str">
            <v xml:space="preserve">UG WS U10/333, C3SB,128/9GB/CD </v>
          </cell>
          <cell r="C1547">
            <v>5866</v>
          </cell>
          <cell r="D1547" t="str">
            <v xml:space="preserve">H </v>
          </cell>
        </row>
        <row r="1548">
          <cell r="A1548" t="str">
            <v xml:space="preserve">VENBS-311-9999 </v>
          </cell>
          <cell r="B1548" t="str">
            <v xml:space="preserve">SW VX NFS EDITION MEDIA </v>
          </cell>
          <cell r="C1548">
            <v>195</v>
          </cell>
          <cell r="D1548" t="str">
            <v xml:space="preserve">D </v>
          </cell>
        </row>
        <row r="1549">
          <cell r="A1549" t="str">
            <v xml:space="preserve">VENIS-311-D999 </v>
          </cell>
          <cell r="B1549" t="str">
            <v xml:space="preserve">SW VX NFS EDITION TIER 1 </v>
          </cell>
          <cell r="C1549">
            <v>8673</v>
          </cell>
          <cell r="D1549" t="str">
            <v xml:space="preserve">B </v>
          </cell>
        </row>
        <row r="1550">
          <cell r="A1550" t="str">
            <v xml:space="preserve">VENIS-311-E999 </v>
          </cell>
          <cell r="B1550" t="str">
            <v xml:space="preserve">SW VX NFS EDITION TIER 3 </v>
          </cell>
          <cell r="C1550">
            <v>37233</v>
          </cell>
          <cell r="D1550" t="str">
            <v xml:space="preserve">B </v>
          </cell>
        </row>
        <row r="1551">
          <cell r="A1551" t="str">
            <v xml:space="preserve">VENIS-311-S999 </v>
          </cell>
          <cell r="B1551" t="str">
            <v xml:space="preserve">SW VX NFS EDITION TIER 4 </v>
          </cell>
          <cell r="C1551">
            <v>122913</v>
          </cell>
          <cell r="D1551" t="str">
            <v xml:space="preserve">B </v>
          </cell>
        </row>
        <row r="1552">
          <cell r="A1552" t="str">
            <v xml:space="preserve">VENIS-311-W999 </v>
          </cell>
          <cell r="B1552" t="str">
            <v xml:space="preserve">SW VX NFS EDITION TIER 2 </v>
          </cell>
          <cell r="C1552">
            <v>19733</v>
          </cell>
          <cell r="D1552" t="str">
            <v xml:space="preserve">B </v>
          </cell>
        </row>
        <row r="1553">
          <cell r="A1553" t="str">
            <v xml:space="preserve">VEOBS-311-9999 </v>
          </cell>
          <cell r="B1553" t="str">
            <v xml:space="preserve">SW VX ORACLE EDITION MEDIA </v>
          </cell>
          <cell r="C1553">
            <v>195</v>
          </cell>
          <cell r="D1553" t="str">
            <v xml:space="preserve">D </v>
          </cell>
        </row>
        <row r="1554">
          <cell r="A1554" t="str">
            <v xml:space="preserve">VEOIS-311-D999 </v>
          </cell>
          <cell r="B1554" t="str">
            <v xml:space="preserve">SW VX ORACLE EDITION TIER 1 </v>
          </cell>
          <cell r="C1554">
            <v>11060</v>
          </cell>
          <cell r="D1554" t="str">
            <v xml:space="preserve">B </v>
          </cell>
        </row>
        <row r="1555">
          <cell r="A1555" t="str">
            <v xml:space="preserve">VEOIS-311-E999 </v>
          </cell>
          <cell r="B1555" t="str">
            <v xml:space="preserve">SW VX ORACLE EDITION TIER 3 </v>
          </cell>
          <cell r="C1555">
            <v>49000</v>
          </cell>
          <cell r="D1555" t="str">
            <v xml:space="preserve">B </v>
          </cell>
        </row>
        <row r="1556">
          <cell r="A1556" t="str">
            <v xml:space="preserve">VEOIS-311-S999 </v>
          </cell>
          <cell r="B1556" t="str">
            <v xml:space="preserve">SW VX ORACLE EDITION TIER 4 </v>
          </cell>
          <cell r="C1556">
            <v>162400</v>
          </cell>
          <cell r="D1556" t="str">
            <v xml:space="preserve">B </v>
          </cell>
        </row>
        <row r="1557">
          <cell r="A1557" t="str">
            <v xml:space="preserve">VEOIS-311-W999 </v>
          </cell>
          <cell r="B1557" t="str">
            <v xml:space="preserve">SW VX ORACLE EDITION TIER 2 </v>
          </cell>
          <cell r="C1557">
            <v>26320</v>
          </cell>
          <cell r="D1557" t="str">
            <v xml:space="preserve">B </v>
          </cell>
        </row>
        <row r="1558">
          <cell r="A1558" t="str">
            <v xml:space="preserve">VEWBS-311-9999 </v>
          </cell>
          <cell r="B1558" t="str">
            <v xml:space="preserve">SW VX WEB EDITION MEDIA </v>
          </cell>
          <cell r="C1558">
            <v>195</v>
          </cell>
          <cell r="D1558" t="str">
            <v xml:space="preserve">D </v>
          </cell>
        </row>
        <row r="1559">
          <cell r="A1559" t="str">
            <v xml:space="preserve">VEWIS-311-D999 </v>
          </cell>
          <cell r="B1559" t="str">
            <v xml:space="preserve">SW VX WEB EDITION TIER 1 </v>
          </cell>
          <cell r="C1559">
            <v>7133</v>
          </cell>
          <cell r="D1559" t="str">
            <v xml:space="preserve">B </v>
          </cell>
        </row>
        <row r="1560">
          <cell r="A1560" t="str">
            <v xml:space="preserve">VEWIS-311-E999 </v>
          </cell>
          <cell r="B1560" t="str">
            <v xml:space="preserve">SW VX WEB EDITION TIER 3 </v>
          </cell>
          <cell r="C1560">
            <v>30933</v>
          </cell>
          <cell r="D1560" t="str">
            <v xml:space="preserve">B </v>
          </cell>
        </row>
        <row r="1561">
          <cell r="A1561" t="str">
            <v xml:space="preserve">VEWIS-311-S999 </v>
          </cell>
          <cell r="B1561" t="str">
            <v xml:space="preserve">SW VX WEB EDITION TIER 4 </v>
          </cell>
          <cell r="C1561">
            <v>102333</v>
          </cell>
          <cell r="D1561" t="str">
            <v xml:space="preserve">B </v>
          </cell>
        </row>
        <row r="1562">
          <cell r="A1562" t="str">
            <v xml:space="preserve">VEWIS-311-W999 </v>
          </cell>
          <cell r="B1562" t="str">
            <v xml:space="preserve">SW VX WEB EDITION TIER 2 </v>
          </cell>
          <cell r="C1562">
            <v>16653</v>
          </cell>
          <cell r="D1562" t="str">
            <v xml:space="preserve">B </v>
          </cell>
        </row>
        <row r="1563">
          <cell r="A1563" t="str">
            <v xml:space="preserve">VEYBS-311-9999 </v>
          </cell>
          <cell r="B1563" t="str">
            <v xml:space="preserve">Veritas SYBASE Edition Media </v>
          </cell>
          <cell r="C1563">
            <v>195</v>
          </cell>
          <cell r="D1563" t="str">
            <v xml:space="preserve">D </v>
          </cell>
        </row>
        <row r="1564">
          <cell r="A1564" t="str">
            <v xml:space="preserve">VEYIS-311-D999 </v>
          </cell>
          <cell r="B1564" t="str">
            <v xml:space="preserve">Veritas SYBASE Edition Tier 1 </v>
          </cell>
          <cell r="C1564">
            <v>8953</v>
          </cell>
          <cell r="D1564" t="str">
            <v xml:space="preserve">B </v>
          </cell>
        </row>
        <row r="1565">
          <cell r="A1565" t="str">
            <v xml:space="preserve">VEYIS-311-E999 </v>
          </cell>
          <cell r="B1565" t="str">
            <v>Veritas SYBASE Edition Tier 3</v>
          </cell>
          <cell r="C1565">
            <v>38633</v>
          </cell>
          <cell r="D1565" t="str">
            <v xml:space="preserve">B </v>
          </cell>
        </row>
        <row r="1566">
          <cell r="A1566" t="str">
            <v xml:space="preserve">VEYIS-311-S999 </v>
          </cell>
          <cell r="B1566" t="str">
            <v>Veritas SYBASE Edition Tier 4</v>
          </cell>
          <cell r="C1566">
            <v>128093</v>
          </cell>
          <cell r="D1566" t="str">
            <v xml:space="preserve">B </v>
          </cell>
        </row>
        <row r="1567">
          <cell r="A1567" t="str">
            <v xml:space="preserve">VEYIS 311-W999 </v>
          </cell>
          <cell r="B1567" t="str">
            <v>Veritas SYBASE Edition Tier 2</v>
          </cell>
          <cell r="C1567">
            <v>20853</v>
          </cell>
          <cell r="D1567" t="str">
            <v xml:space="preserve">B </v>
          </cell>
        </row>
        <row r="1568">
          <cell r="A1568" t="str">
            <v xml:space="preserve">VFS9S-330-D999 </v>
          </cell>
          <cell r="B1568" t="str">
            <v>VERITAS FS 3.3 DEP SVR, LIC</v>
          </cell>
          <cell r="C1568">
            <v>9793</v>
          </cell>
          <cell r="D1568" t="str">
            <v xml:space="preserve">B </v>
          </cell>
        </row>
        <row r="1569">
          <cell r="A1569" t="str">
            <v xml:space="preserve">VFS9S-330-D9U9 </v>
          </cell>
          <cell r="B1569" t="str">
            <v>UG VERITAS FS 3.3 DEP SVR, LIC</v>
          </cell>
          <cell r="C1569">
            <v>2422</v>
          </cell>
          <cell r="D1569" t="str">
            <v xml:space="preserve">B </v>
          </cell>
        </row>
        <row r="1570">
          <cell r="A1570" t="str">
            <v xml:space="preserve">VFS9S-330-E999 </v>
          </cell>
          <cell r="B1570" t="str">
            <v>VERITAS FS 3.3 EX000, LIC</v>
          </cell>
          <cell r="C1570">
            <v>18193</v>
          </cell>
          <cell r="D1570" t="str">
            <v xml:space="preserve">B </v>
          </cell>
        </row>
        <row r="1571">
          <cell r="A1571" t="str">
            <v xml:space="preserve">VFS9S-330-E9U9 </v>
          </cell>
          <cell r="B1571" t="str">
            <v>UG VERITAS FS 3.3 EXX00, LIC</v>
          </cell>
          <cell r="C1571">
            <v>4550</v>
          </cell>
          <cell r="D1571" t="str">
            <v xml:space="preserve">B </v>
          </cell>
        </row>
        <row r="1572">
          <cell r="A1572" t="str">
            <v xml:space="preserve">VFS9S-330-R999 </v>
          </cell>
          <cell r="B1572" t="str">
            <v>VERIITAS FS 3.3, CD DOC</v>
          </cell>
          <cell r="C1572">
            <v>140</v>
          </cell>
          <cell r="D1572" t="str">
            <v xml:space="preserve">D </v>
          </cell>
        </row>
        <row r="1573">
          <cell r="A1573" t="str">
            <v xml:space="preserve">VFS9S-330-S999 </v>
          </cell>
          <cell r="B1573" t="str">
            <v>VERITAS FS 3.3 E10000, LIC</v>
          </cell>
          <cell r="C1573">
            <v>60193</v>
          </cell>
          <cell r="D1573" t="str">
            <v xml:space="preserve">B </v>
          </cell>
        </row>
        <row r="1574">
          <cell r="A1574" t="str">
            <v xml:space="preserve">VFS9S-330-S9U9 </v>
          </cell>
          <cell r="B1574" t="str">
            <v xml:space="preserve">UG VERITAS FS 3.3 E10000, LIC </v>
          </cell>
          <cell r="C1574">
            <v>14000</v>
          </cell>
          <cell r="D1574" t="str">
            <v xml:space="preserve">B </v>
          </cell>
        </row>
        <row r="1575">
          <cell r="A1575" t="str">
            <v xml:space="preserve">VFS9S-330-W999 </v>
          </cell>
          <cell r="B1575" t="str">
            <v>VERITAS FS 3.2 WS+WGS, LIC</v>
          </cell>
          <cell r="C1575">
            <v>4193</v>
          </cell>
          <cell r="D1575" t="str">
            <v xml:space="preserve">B </v>
          </cell>
        </row>
        <row r="1576">
          <cell r="A1576" t="str">
            <v xml:space="preserve">VFS9S-330-W9U9 </v>
          </cell>
          <cell r="B1576" t="str">
            <v>UG VERITAS FS 3.3 DWS&amp;WGS, LIC</v>
          </cell>
          <cell r="C1576">
            <v>1050</v>
          </cell>
          <cell r="D1576" t="str">
            <v xml:space="preserve">B </v>
          </cell>
        </row>
        <row r="1577">
          <cell r="A1577" t="str">
            <v xml:space="preserve">VFSTS-311-9999 </v>
          </cell>
          <cell r="B1577" t="str">
            <v xml:space="preserve">VERITAS VM 3.1.1 MEDIA &amp; DOC </v>
          </cell>
          <cell r="C1577">
            <v>210</v>
          </cell>
          <cell r="D1577" t="str">
            <v xml:space="preserve">B </v>
          </cell>
        </row>
        <row r="1578">
          <cell r="A1578" t="str">
            <v xml:space="preserve">VHSM9-311-9999 </v>
          </cell>
          <cell r="B1578" t="str">
            <v xml:space="preserve">SW HSM 3.1.1 UNIX MEDIA &amp; DOC </v>
          </cell>
          <cell r="C1578">
            <v>130</v>
          </cell>
          <cell r="D1578" t="str">
            <v xml:space="preserve">D </v>
          </cell>
        </row>
        <row r="1579">
          <cell r="A1579" t="str">
            <v xml:space="preserve">VMR9S-260-D999 </v>
          </cell>
          <cell r="B1579" t="str">
            <v>SW SVM 2.6 DEPARTMENT SRVR RTU</v>
          </cell>
          <cell r="C1579">
            <v>9793</v>
          </cell>
          <cell r="D1579" t="str">
            <v xml:space="preserve">B </v>
          </cell>
        </row>
        <row r="1580">
          <cell r="A1580" t="str">
            <v xml:space="preserve">VMR9S-260-D9U9 </v>
          </cell>
          <cell r="B1580" t="str">
            <v xml:space="preserve">SW SVM 2.6 DEP SRVR RTU UPG </v>
          </cell>
          <cell r="C1580">
            <v>2422</v>
          </cell>
          <cell r="D1580" t="str">
            <v xml:space="preserve">B </v>
          </cell>
        </row>
        <row r="1581">
          <cell r="A1581" t="str">
            <v xml:space="preserve">VMR9S-260-E999 </v>
          </cell>
          <cell r="B1581" t="str">
            <v xml:space="preserve">SW SVM 2.6 ENTERPRISE SRVR RTU </v>
          </cell>
          <cell r="C1581">
            <v>18193</v>
          </cell>
          <cell r="D1581" t="str">
            <v xml:space="preserve">B </v>
          </cell>
        </row>
        <row r="1582">
          <cell r="A1582" t="str">
            <v xml:space="preserve">VMR9S-260-E9U9 </v>
          </cell>
          <cell r="B1582" t="str">
            <v xml:space="preserve">SW SVM 2.6 ENTRPR SRVR RTU UPG </v>
          </cell>
          <cell r="C1582">
            <v>4550</v>
          </cell>
          <cell r="D1582" t="str">
            <v xml:space="preserve">B </v>
          </cell>
        </row>
        <row r="1583">
          <cell r="A1583" t="str">
            <v xml:space="preserve">VMR9S-260-R999 </v>
          </cell>
          <cell r="B1583" t="str">
            <v xml:space="preserve">SW SVM 2.6 MEDIA DOCUMENTATION </v>
          </cell>
          <cell r="C1583">
            <v>140</v>
          </cell>
          <cell r="D1583" t="str">
            <v xml:space="preserve">D </v>
          </cell>
        </row>
        <row r="1584">
          <cell r="A1584" t="str">
            <v xml:space="preserve">VMR9S-260-R9U9 </v>
          </cell>
          <cell r="B1584" t="str">
            <v xml:space="preserve">SW SVM 2.6 SSA/A5000 UP CD/DOC </v>
          </cell>
          <cell r="C1584">
            <v>560</v>
          </cell>
          <cell r="D1584" t="str">
            <v xml:space="preserve">B </v>
          </cell>
        </row>
        <row r="1585">
          <cell r="A1585" t="str">
            <v xml:space="preserve">VMR9S-260-S999 </v>
          </cell>
          <cell r="B1585" t="str">
            <v xml:space="preserve">SW SVM 2.6 E10000 SRVR RTU </v>
          </cell>
          <cell r="C1585">
            <v>60193</v>
          </cell>
          <cell r="D1585" t="str">
            <v xml:space="preserve">B </v>
          </cell>
        </row>
        <row r="1586">
          <cell r="A1586" t="str">
            <v xml:space="preserve">VMR9S-260-S9U9 </v>
          </cell>
          <cell r="B1586" t="str">
            <v xml:space="preserve">SW SVM 2.6 E10000 SRVR RTU UPG </v>
          </cell>
          <cell r="C1586">
            <v>14000</v>
          </cell>
          <cell r="D1586" t="str">
            <v xml:space="preserve">B </v>
          </cell>
        </row>
        <row r="1587">
          <cell r="A1587" t="str">
            <v xml:space="preserve">VMR9S-260-W999 </v>
          </cell>
          <cell r="B1587" t="str">
            <v xml:space="preserve">SW SVM 2.6 WS AND WG SRVR RTU </v>
          </cell>
          <cell r="C1587">
            <v>4193</v>
          </cell>
          <cell r="D1587" t="str">
            <v xml:space="preserve">B </v>
          </cell>
        </row>
        <row r="1588">
          <cell r="A1588" t="str">
            <v xml:space="preserve">VMR9S-260-W9U9 </v>
          </cell>
          <cell r="B1588" t="str">
            <v xml:space="preserve">SW SVM 2.6 WS &amp; WS SVR RTU UPG </v>
          </cell>
          <cell r="C1588">
            <v>1050</v>
          </cell>
          <cell r="D1588" t="str">
            <v xml:space="preserve">B </v>
          </cell>
        </row>
        <row r="1589">
          <cell r="A1589" t="str">
            <v xml:space="preserve">VMS9S-260-D999 </v>
          </cell>
          <cell r="B1589" t="str">
            <v xml:space="preserve">SW SVM 2.6 DEPRTMT SRV ADD RTU </v>
          </cell>
          <cell r="C1589">
            <v>5782</v>
          </cell>
          <cell r="D1589" t="str">
            <v xml:space="preserve">B </v>
          </cell>
        </row>
        <row r="1590">
          <cell r="A1590" t="str">
            <v xml:space="preserve">VMS9S-260-E999 </v>
          </cell>
          <cell r="B1590" t="str">
            <v xml:space="preserve">SW SVM 2.6 ENTRPRS SRV ADD RTU </v>
          </cell>
          <cell r="C1590">
            <v>10822</v>
          </cell>
          <cell r="D1590" t="str">
            <v xml:space="preserve">B </v>
          </cell>
        </row>
        <row r="1591">
          <cell r="A1591" t="str">
            <v xml:space="preserve">VMS9S-260-R999 </v>
          </cell>
          <cell r="B1591" t="str">
            <v xml:space="preserve">SW SVM 2.6 FOR A5000S </v>
          </cell>
          <cell r="C1591">
            <v>0</v>
          </cell>
          <cell r="D1591" t="str">
            <v xml:space="preserve">D </v>
          </cell>
        </row>
        <row r="1592">
          <cell r="A1592" t="str">
            <v xml:space="preserve">VMS9S-260-S999 </v>
          </cell>
          <cell r="B1592" t="str">
            <v xml:space="preserve">SW SVM 2.6 E10000 SRV ADD RTU </v>
          </cell>
          <cell r="C1592">
            <v>36302</v>
          </cell>
          <cell r="D1592" t="str">
            <v xml:space="preserve">B </v>
          </cell>
        </row>
        <row r="1593">
          <cell r="A1593" t="str">
            <v xml:space="preserve">VMS9S-260-W999 </v>
          </cell>
          <cell r="B1593" t="str">
            <v xml:space="preserve">SW SVM 2.6 WS &amp; WG SRV ADD RTU </v>
          </cell>
          <cell r="C1593">
            <v>2562</v>
          </cell>
          <cell r="D1593" t="str">
            <v xml:space="preserve">B </v>
          </cell>
        </row>
        <row r="1594">
          <cell r="A1594" t="str">
            <v xml:space="preserve">VNB9N-311-9999 </v>
          </cell>
          <cell r="B1594" t="str">
            <v xml:space="preserve">SW NBU 3.1.1 NT SERVER RTU </v>
          </cell>
          <cell r="C1594">
            <v>5593</v>
          </cell>
          <cell r="D1594" t="str">
            <v xml:space="preserve">B </v>
          </cell>
        </row>
        <row r="1595">
          <cell r="A1595" t="str">
            <v xml:space="preserve">VNB9N-311-D999 </v>
          </cell>
          <cell r="B1595" t="str">
            <v xml:space="preserve">SW NBU 3.1.1 DB TIER 0 RTU </v>
          </cell>
          <cell r="C1595">
            <v>1400</v>
          </cell>
          <cell r="D1595" t="str">
            <v xml:space="preserve">B </v>
          </cell>
        </row>
        <row r="1596">
          <cell r="A1596" t="str">
            <v xml:space="preserve">VNB9N-311-W999 </v>
          </cell>
          <cell r="B1596" t="str">
            <v xml:space="preserve">SW NBU 3.1.1 DB TIER 2 RTU </v>
          </cell>
          <cell r="C1596">
            <v>3500</v>
          </cell>
          <cell r="D1596" t="str">
            <v xml:space="preserve">B </v>
          </cell>
        </row>
        <row r="1597">
          <cell r="A1597" t="str">
            <v xml:space="preserve">VNB9S-311-9999 </v>
          </cell>
          <cell r="B1597" t="str">
            <v xml:space="preserve">SW NBU 3.1.1 UNIX MEDIA &amp; DOC </v>
          </cell>
          <cell r="C1597">
            <v>260</v>
          </cell>
          <cell r="D1597" t="str">
            <v xml:space="preserve">D </v>
          </cell>
        </row>
        <row r="1598">
          <cell r="A1598" t="str">
            <v>VNBCS-999-D999</v>
          </cell>
          <cell r="B1598" t="str">
            <v>SW NBU &amp; Storage Migrator(HSM)</v>
          </cell>
          <cell r="C1598">
            <v>980</v>
          </cell>
          <cell r="D1598" t="str">
            <v xml:space="preserve">D </v>
          </cell>
        </row>
        <row r="1599">
          <cell r="A1599" t="str">
            <v xml:space="preserve">VNBI9-311-9999 </v>
          </cell>
          <cell r="B1599" t="str">
            <v xml:space="preserve">SW NBU 3.1.1 VMS Media, Doc </v>
          </cell>
          <cell r="C1599">
            <v>52</v>
          </cell>
          <cell r="D1599" t="str">
            <v xml:space="preserve">D </v>
          </cell>
        </row>
        <row r="1600">
          <cell r="A1600" t="str">
            <v xml:space="preserve">VNBSS-320-9999 </v>
          </cell>
          <cell r="B1600" t="str">
            <v xml:space="preserve">SW NBU 3.2.0 Solaris Media kit,Doc </v>
          </cell>
          <cell r="C1600">
            <v>280</v>
          </cell>
          <cell r="D1600" t="str">
            <v xml:space="preserve">B </v>
          </cell>
        </row>
        <row r="1601">
          <cell r="A1601" t="str">
            <v xml:space="preserve">VNBSS-999-9999 </v>
          </cell>
          <cell r="B1601" t="str">
            <v xml:space="preserve">SW NBU 3.2.0 Lic Solaris,Unix,RTU </v>
          </cell>
          <cell r="C1601">
            <v>11900</v>
          </cell>
          <cell r="D1601" t="str">
            <v xml:space="preserve">B </v>
          </cell>
        </row>
        <row r="1602">
          <cell r="A1602" t="str">
            <v xml:space="preserve">VNARS-999-D999 </v>
          </cell>
          <cell r="B1602" t="str">
            <v>SW NBU 3.2.0 Robotic Support NBU,Tier 2</v>
          </cell>
          <cell r="C1602">
            <v>13300</v>
          </cell>
          <cell r="D1602" t="str">
            <v xml:space="preserve">B </v>
          </cell>
        </row>
        <row r="1603">
          <cell r="A1603" t="str">
            <v xml:space="preserve">VNBDS-320-9999 </v>
          </cell>
          <cell r="B1603" t="str">
            <v xml:space="preserve">SW NBU 3.2.0 UNIX Database </v>
          </cell>
          <cell r="C1603">
            <v>140</v>
          </cell>
          <cell r="D1603" t="str">
            <v xml:space="preserve">D </v>
          </cell>
        </row>
        <row r="1604">
          <cell r="A1604" t="str">
            <v xml:space="preserve">VNBDS-999-E999 </v>
          </cell>
          <cell r="B1604" t="str">
            <v>SW NBU 3.2.0 Extension License</v>
          </cell>
          <cell r="C1604">
            <v>14000</v>
          </cell>
          <cell r="D1604" t="str">
            <v xml:space="preserve">D </v>
          </cell>
        </row>
        <row r="1605">
          <cell r="A1605" t="str">
            <v xml:space="preserve">VNBIN-311-9999 </v>
          </cell>
          <cell r="B1605" t="str">
            <v xml:space="preserve">SW NBU 3.1.1 NT MEDIA &amp; DOC </v>
          </cell>
          <cell r="C1605">
            <v>130</v>
          </cell>
          <cell r="D1605" t="str">
            <v xml:space="preserve">D </v>
          </cell>
        </row>
        <row r="1606">
          <cell r="A1606" t="str">
            <v xml:space="preserve">VNBMN-311-9999 </v>
          </cell>
          <cell r="B1606" t="str">
            <v xml:space="preserve">SW NBU 3.1.1 SQL/EX MEDIA, DOC </v>
          </cell>
          <cell r="C1606">
            <v>59</v>
          </cell>
          <cell r="D1606" t="str">
            <v xml:space="preserve">D </v>
          </cell>
        </row>
        <row r="1607">
          <cell r="A1607" t="str">
            <v xml:space="preserve">VNEIS-320-9999 </v>
          </cell>
          <cell r="B1607" t="str">
            <v xml:space="preserve">SW NBU International client Encryp. </v>
          </cell>
          <cell r="C1607">
            <v>63</v>
          </cell>
          <cell r="D1607" t="str">
            <v xml:space="preserve">D </v>
          </cell>
        </row>
        <row r="1608">
          <cell r="A1608" t="str">
            <v xml:space="preserve">VNM9S-311-9999 </v>
          </cell>
          <cell r="B1608" t="str">
            <v xml:space="preserve">SW NBU 3.1.1 GDM Media Kit </v>
          </cell>
          <cell r="C1608">
            <v>119</v>
          </cell>
          <cell r="D1608" t="str">
            <v xml:space="preserve">D </v>
          </cell>
        </row>
        <row r="1609">
          <cell r="A1609" t="str">
            <v xml:space="preserve">VNMIS-311-9999 </v>
          </cell>
          <cell r="B1609" t="str">
            <v xml:space="preserve">SW NBU 3.1.1 GDM MOM RTU </v>
          </cell>
          <cell r="C1609">
            <v>7000</v>
          </cell>
          <cell r="D1609" t="str">
            <v xml:space="preserve">B </v>
          </cell>
        </row>
        <row r="1610">
          <cell r="A1610" t="str">
            <v xml:space="preserve">VNMIS-311-D999 </v>
          </cell>
          <cell r="B1610" t="str">
            <v xml:space="preserve">SW NBU 3.1.1 GDM Tier 1 </v>
          </cell>
          <cell r="C1610">
            <v>2100</v>
          </cell>
          <cell r="D1610" t="str">
            <v xml:space="preserve">B </v>
          </cell>
        </row>
        <row r="1611">
          <cell r="A1611" t="str">
            <v xml:space="preserve">VNMIS-311-E999 </v>
          </cell>
          <cell r="B1611" t="str">
            <v xml:space="preserve">SW NBU 3.1.1 GDM Tier 3 </v>
          </cell>
          <cell r="C1611">
            <v>3500</v>
          </cell>
          <cell r="D1611" t="str">
            <v xml:space="preserve">B </v>
          </cell>
        </row>
        <row r="1612">
          <cell r="A1612" t="str">
            <v xml:space="preserve">VNMIS-311-S999 </v>
          </cell>
          <cell r="B1612" t="str">
            <v xml:space="preserve">SW NBU 3.1.1 GDM Tier 4 </v>
          </cell>
          <cell r="C1612">
            <v>4200</v>
          </cell>
          <cell r="D1612" t="str">
            <v xml:space="preserve">B </v>
          </cell>
        </row>
        <row r="1613">
          <cell r="A1613" t="str">
            <v xml:space="preserve">VNMIS-311-W999 </v>
          </cell>
          <cell r="B1613" t="str">
            <v xml:space="preserve">SW NBU 3.1.1 GDM Tier 2 </v>
          </cell>
          <cell r="C1613">
            <v>2800</v>
          </cell>
          <cell r="D1613" t="str">
            <v xml:space="preserve">B </v>
          </cell>
        </row>
        <row r="1614">
          <cell r="A1614" t="str">
            <v xml:space="preserve">VNR99-311-D999 </v>
          </cell>
          <cell r="B1614" t="str">
            <v xml:space="preserve">SW NBU Add Robot Tier 2 RTU </v>
          </cell>
          <cell r="C1614">
            <v>5320</v>
          </cell>
          <cell r="D1614" t="str">
            <v xml:space="preserve">B </v>
          </cell>
        </row>
        <row r="1615">
          <cell r="A1615" t="str">
            <v xml:space="preserve">VNR99-311-E999 </v>
          </cell>
          <cell r="B1615" t="str">
            <v xml:space="preserve">SW NBU Add Robot Tier 4 RTU </v>
          </cell>
          <cell r="C1615">
            <v>14000</v>
          </cell>
          <cell r="D1615" t="str">
            <v xml:space="preserve">B </v>
          </cell>
        </row>
        <row r="1616">
          <cell r="A1616" t="str">
            <v xml:space="preserve">VNR99-311-R999 </v>
          </cell>
          <cell r="B1616" t="str">
            <v xml:space="preserve">SW NBU Add Robot Tier 1 RTU </v>
          </cell>
          <cell r="C1616">
            <v>2240</v>
          </cell>
          <cell r="D1616" t="str">
            <v xml:space="preserve">B </v>
          </cell>
        </row>
        <row r="1617">
          <cell r="A1617" t="str">
            <v xml:space="preserve">VNR99-311-W999 </v>
          </cell>
          <cell r="B1617" t="str">
            <v xml:space="preserve">SW NBU Add Robot Tier 3 RTU </v>
          </cell>
          <cell r="C1617">
            <v>9520</v>
          </cell>
          <cell r="D1617" t="str">
            <v xml:space="preserve">B </v>
          </cell>
        </row>
        <row r="1618">
          <cell r="A1618" t="str">
            <v xml:space="preserve">VT-8.0.1-P </v>
          </cell>
          <cell r="B1618" t="str">
            <v xml:space="preserve">SUNLINK VT 8.0.1, CD DOC LI </v>
          </cell>
          <cell r="C1618">
            <v>2793</v>
          </cell>
          <cell r="D1618" t="str">
            <v xml:space="preserve">B </v>
          </cell>
        </row>
        <row r="1619">
          <cell r="A1619" t="str">
            <v>VVMGS-999-S999</v>
          </cell>
          <cell r="B1619" t="str">
            <v>Veritas Volume Manager3.1 for E10K</v>
          </cell>
          <cell r="C1619">
            <v>60193</v>
          </cell>
          <cell r="D1619" t="str">
            <v xml:space="preserve">B </v>
          </cell>
        </row>
        <row r="1620">
          <cell r="A1620" t="str">
            <v xml:space="preserve">VW1II-500-T9T9 </v>
          </cell>
          <cell r="B1620" t="str">
            <v xml:space="preserve">VIS WKSHOP C++ 5.0 TRDUP Intel </v>
          </cell>
          <cell r="C1620">
            <v>3920</v>
          </cell>
          <cell r="D1620" t="str">
            <v xml:space="preserve">B </v>
          </cell>
        </row>
        <row r="1621">
          <cell r="A1621" t="str">
            <v xml:space="preserve">VW1IS-500-T9T9 </v>
          </cell>
          <cell r="B1621" t="str">
            <v xml:space="preserve">VIS WKSHOP C++ 5.0 TRDUP SPARC </v>
          </cell>
          <cell r="C1621">
            <v>3920</v>
          </cell>
          <cell r="D1621" t="str">
            <v xml:space="preserve">B </v>
          </cell>
        </row>
        <row r="1622">
          <cell r="A1622" t="str">
            <v xml:space="preserve">VW2II-500-T9T9 </v>
          </cell>
          <cell r="B1622" t="str">
            <v xml:space="preserve">VIS WKSHOP C++ 5.0 TRDUP Intel </v>
          </cell>
          <cell r="C1622">
            <v>2940</v>
          </cell>
          <cell r="D1622" t="str">
            <v xml:space="preserve">B </v>
          </cell>
        </row>
        <row r="1623">
          <cell r="A1623" t="str">
            <v xml:space="preserve">VW2IS-500-T9T9 </v>
          </cell>
          <cell r="B1623" t="str">
            <v xml:space="preserve">VIS WKSHOP C++ 5.0 TRDUP SPARC </v>
          </cell>
          <cell r="C1623">
            <v>2940</v>
          </cell>
          <cell r="D1623" t="str">
            <v xml:space="preserve">B </v>
          </cell>
        </row>
        <row r="1624">
          <cell r="A1624" t="str">
            <v xml:space="preserve">VWC-3.0-45-P1 </v>
          </cell>
          <cell r="B1624" t="str">
            <v xml:space="preserve">KOREAN VWC C++ 3.0, CD DOC LI </v>
          </cell>
          <cell r="C1624">
            <v>5453</v>
          </cell>
          <cell r="D1624" t="str">
            <v xml:space="preserve">B </v>
          </cell>
        </row>
        <row r="1625">
          <cell r="A1625" t="str">
            <v xml:space="preserve">VWC-3.0-45-P10 </v>
          </cell>
          <cell r="B1625" t="str">
            <v xml:space="preserve">KOREAN VWC C++ 3.0,CD DOC 10LI </v>
          </cell>
          <cell r="C1625">
            <v>42140</v>
          </cell>
          <cell r="D1625" t="str">
            <v xml:space="preserve">B </v>
          </cell>
        </row>
        <row r="1626">
          <cell r="A1626" t="str">
            <v xml:space="preserve">VWC-3.0-D </v>
          </cell>
          <cell r="B1626" t="str">
            <v xml:space="preserve">VISUAL WS C++ 3.0, DOC </v>
          </cell>
          <cell r="C1626">
            <v>560</v>
          </cell>
          <cell r="D1626" t="str">
            <v xml:space="preserve">B </v>
          </cell>
        </row>
        <row r="1627">
          <cell r="A1627" t="str">
            <v xml:space="preserve">VWC-3.0-S </v>
          </cell>
          <cell r="B1627" t="str">
            <v xml:space="preserve">VISUAL WS C++ 3.0, CD DOC LI </v>
          </cell>
          <cell r="C1627">
            <v>4893</v>
          </cell>
          <cell r="D1627" t="str">
            <v xml:space="preserve">B </v>
          </cell>
        </row>
        <row r="1628">
          <cell r="A1628" t="str">
            <v xml:space="preserve">VWC-3.0-S10 </v>
          </cell>
          <cell r="B1628" t="str">
            <v xml:space="preserve">VISUAL WS C++ 3.0,CD DOC 10LIC </v>
          </cell>
          <cell r="C1628">
            <v>41580</v>
          </cell>
          <cell r="D1628" t="str">
            <v xml:space="preserve">B </v>
          </cell>
        </row>
        <row r="1629">
          <cell r="A1629" t="str">
            <v xml:space="preserve">VWC-3.0-SFU </v>
          </cell>
          <cell r="B1629" t="str">
            <v xml:space="preserve">UG TO VWS C++ 3.0 PE FLOAT-LIC </v>
          </cell>
          <cell r="C1629">
            <v>2233</v>
          </cell>
          <cell r="D1629" t="str">
            <v xml:space="preserve">B </v>
          </cell>
        </row>
        <row r="1630">
          <cell r="A1630" t="str">
            <v xml:space="preserve">VWC-3.0-SN </v>
          </cell>
          <cell r="B1630" t="str">
            <v xml:space="preserve">VISUAL WS C++ 3.0, PERSNL ED </v>
          </cell>
          <cell r="C1630">
            <v>2793</v>
          </cell>
          <cell r="D1630" t="str">
            <v xml:space="preserve">B </v>
          </cell>
        </row>
        <row r="1631">
          <cell r="A1631" t="str">
            <v xml:space="preserve">VWC-3.0-SU </v>
          </cell>
          <cell r="B1631" t="str">
            <v xml:space="preserve">UG VIS. WS C++ 3.0, CD DOC LIC </v>
          </cell>
          <cell r="C1631">
            <v>1470</v>
          </cell>
          <cell r="D1631" t="str">
            <v xml:space="preserve">B </v>
          </cell>
        </row>
        <row r="1632">
          <cell r="A1632" t="str">
            <v xml:space="preserve">VWPII-500-T999 </v>
          </cell>
          <cell r="B1632" t="str">
            <v xml:space="preserve">Vis WS C++ 5.0 Per. Ed. Intel </v>
          </cell>
          <cell r="C1632">
            <v>2793</v>
          </cell>
          <cell r="D1632" t="str">
            <v xml:space="preserve">B </v>
          </cell>
        </row>
        <row r="1633">
          <cell r="A1633" t="str">
            <v xml:space="preserve">VWPII-500-T9T9 </v>
          </cell>
          <cell r="B1633" t="str">
            <v xml:space="preserve">VIS WKSHOP C++ 5.0 TRDUP Intel </v>
          </cell>
          <cell r="C1633">
            <v>2240</v>
          </cell>
          <cell r="D1633" t="str">
            <v xml:space="preserve">B </v>
          </cell>
        </row>
        <row r="1634">
          <cell r="A1634" t="str">
            <v xml:space="preserve">VWPIS-500-T999 </v>
          </cell>
          <cell r="B1634" t="str">
            <v xml:space="preserve">Vis WS C++ 5.0 Per. Ed. SPARC </v>
          </cell>
          <cell r="C1634">
            <v>2793</v>
          </cell>
          <cell r="D1634" t="str">
            <v xml:space="preserve">B </v>
          </cell>
        </row>
        <row r="1635">
          <cell r="A1635" t="str">
            <v xml:space="preserve">VWPIS-500-T9T9 </v>
          </cell>
          <cell r="B1635" t="str">
            <v xml:space="preserve">VIS WKSHOP C++ 5.0 TRDUP SPARC </v>
          </cell>
          <cell r="C1635">
            <v>2240</v>
          </cell>
          <cell r="D1635" t="str">
            <v xml:space="preserve">B </v>
          </cell>
        </row>
        <row r="1636">
          <cell r="A1636" t="str">
            <v xml:space="preserve">VWPIS-500-T9U9 </v>
          </cell>
          <cell r="B1636" t="str">
            <v xml:space="preserve">VIS WKSHOP C++ 5.0 UPGDS SPARC </v>
          </cell>
          <cell r="C1636">
            <v>840</v>
          </cell>
          <cell r="D1636" t="str">
            <v xml:space="preserve">B </v>
          </cell>
        </row>
        <row r="1637">
          <cell r="A1637" t="str">
            <v xml:space="preserve">VWSCI-500-TG99 </v>
          </cell>
          <cell r="B1637" t="str">
            <v xml:space="preserve">VIS WKSHOP C++ 5.0 GOLD Intel </v>
          </cell>
          <cell r="C1637">
            <v>293580</v>
          </cell>
          <cell r="D1637" t="str">
            <v xml:space="preserve">B </v>
          </cell>
        </row>
        <row r="1638">
          <cell r="A1638" t="str">
            <v xml:space="preserve">VWSCS-500-TG99 </v>
          </cell>
          <cell r="B1638" t="str">
            <v xml:space="preserve">VIS WKSHOP C++ 5.0 GOLD SPARC </v>
          </cell>
          <cell r="C1638">
            <v>293580</v>
          </cell>
          <cell r="D1638" t="str">
            <v xml:space="preserve">B </v>
          </cell>
        </row>
        <row r="1639">
          <cell r="A1639" t="str">
            <v xml:space="preserve">VWSD9-500-T999 </v>
          </cell>
          <cell r="B1639" t="str">
            <v xml:space="preserve">VWS C++ 5.0 Doc Set </v>
          </cell>
          <cell r="C1639">
            <v>560</v>
          </cell>
          <cell r="D1639" t="str">
            <v xml:space="preserve">B </v>
          </cell>
        </row>
        <row r="1640">
          <cell r="A1640" t="str">
            <v xml:space="preserve">VWSEI-500-TG99 </v>
          </cell>
          <cell r="B1640" t="str">
            <v xml:space="preserve">VIS WKSHOP C++ 5.0 GOLD Intel </v>
          </cell>
          <cell r="C1640">
            <v>646100</v>
          </cell>
          <cell r="D1640" t="str">
            <v xml:space="preserve">B </v>
          </cell>
        </row>
        <row r="1641">
          <cell r="A1641" t="str">
            <v xml:space="preserve">VWSES-500-TG99 </v>
          </cell>
          <cell r="B1641" t="str">
            <v xml:space="preserve">VIS WKSHOP C++ 5.0 GOLD SPARC </v>
          </cell>
          <cell r="C1641">
            <v>646100</v>
          </cell>
          <cell r="D1641" t="str">
            <v xml:space="preserve">B </v>
          </cell>
        </row>
        <row r="1642">
          <cell r="A1642" t="str">
            <v xml:space="preserve">VWSII-500-T999 </v>
          </cell>
          <cell r="B1642" t="str">
            <v xml:space="preserve">Vis WS C++ 5.0 one-user Intel </v>
          </cell>
          <cell r="C1642">
            <v>4893</v>
          </cell>
          <cell r="D1642" t="str">
            <v xml:space="preserve">B </v>
          </cell>
        </row>
        <row r="1643">
          <cell r="A1643" t="str">
            <v xml:space="preserve">VWSII-500-T9U9 </v>
          </cell>
          <cell r="B1643" t="str">
            <v xml:space="preserve">VIS WKSHOP C++ 5.0 UPGDS Intel </v>
          </cell>
          <cell r="C1643">
            <v>1470</v>
          </cell>
          <cell r="D1643" t="str">
            <v xml:space="preserve">B </v>
          </cell>
        </row>
        <row r="1644">
          <cell r="A1644" t="str">
            <v xml:space="preserve">VWSII-500-TG99 </v>
          </cell>
          <cell r="B1644" t="str">
            <v xml:space="preserve">VIS WKSHOP C++ 5.0 GOLD Intel </v>
          </cell>
          <cell r="C1644">
            <v>4893</v>
          </cell>
          <cell r="D1644" t="str">
            <v xml:space="preserve">B </v>
          </cell>
        </row>
        <row r="1645">
          <cell r="A1645" t="str">
            <v xml:space="preserve">VWSIS-500-T999 </v>
          </cell>
          <cell r="B1645" t="str">
            <v xml:space="preserve">Visual WS C++ 5.0 1-user SPARC </v>
          </cell>
          <cell r="C1645">
            <v>4893</v>
          </cell>
          <cell r="D1645" t="str">
            <v xml:space="preserve">B </v>
          </cell>
        </row>
        <row r="1646">
          <cell r="A1646" t="str">
            <v xml:space="preserve">VWSIS-500-T9U9 </v>
          </cell>
          <cell r="B1646" t="str">
            <v xml:space="preserve">VIS WKSHOP C++ 5.0 UPGDS SPARC </v>
          </cell>
          <cell r="C1646">
            <v>1470</v>
          </cell>
          <cell r="D1646" t="str">
            <v xml:space="preserve">B </v>
          </cell>
        </row>
        <row r="1647">
          <cell r="A1647" t="str">
            <v xml:space="preserve">VWSIS-500-TG99 </v>
          </cell>
          <cell r="B1647" t="str">
            <v xml:space="preserve">VIS WKSHOP C++ 5.0 GOLD SPARC </v>
          </cell>
          <cell r="C1647">
            <v>4893</v>
          </cell>
          <cell r="D1647" t="str">
            <v xml:space="preserve">B </v>
          </cell>
        </row>
        <row r="1648">
          <cell r="A1648" t="str">
            <v xml:space="preserve">VWSMI-500-TG99 </v>
          </cell>
          <cell r="B1648" t="str">
            <v xml:space="preserve">VIS WKSHOP C++ 5.0 GOLD Intel </v>
          </cell>
          <cell r="C1648">
            <v>7000</v>
          </cell>
          <cell r="D1648" t="str">
            <v xml:space="preserve">B </v>
          </cell>
        </row>
        <row r="1649">
          <cell r="A1649" t="str">
            <v xml:space="preserve">VWSMS-500-TG99 </v>
          </cell>
          <cell r="B1649" t="str">
            <v xml:space="preserve">VIS WKSHOP C++ 5.0 GOLD SPARC </v>
          </cell>
          <cell r="C1649">
            <v>7000</v>
          </cell>
          <cell r="D1649" t="str">
            <v xml:space="preserve">B </v>
          </cell>
        </row>
        <row r="1650">
          <cell r="A1650" t="str">
            <v xml:space="preserve">VWSXI-500-T999 </v>
          </cell>
          <cell r="B1650" t="str">
            <v xml:space="preserve">Vis WS C++ 5.0 10-user Intel </v>
          </cell>
          <cell r="C1650">
            <v>41580</v>
          </cell>
          <cell r="D1650" t="str">
            <v xml:space="preserve">B </v>
          </cell>
        </row>
        <row r="1651">
          <cell r="A1651" t="str">
            <v xml:space="preserve">VWSXI-500-T9U9 </v>
          </cell>
          <cell r="B1651" t="str">
            <v xml:space="preserve">VIS WKSHOP C++ 5.0 UPGDS Intel </v>
          </cell>
          <cell r="C1651">
            <v>13874</v>
          </cell>
          <cell r="D1651" t="str">
            <v xml:space="preserve">B </v>
          </cell>
        </row>
        <row r="1652">
          <cell r="A1652" t="str">
            <v xml:space="preserve">VWSXI-500-TG99 </v>
          </cell>
          <cell r="B1652" t="str">
            <v xml:space="preserve">VIS WKSHOP C++ 5.0 GOLD Intel </v>
          </cell>
          <cell r="C1652">
            <v>41580</v>
          </cell>
          <cell r="D1652" t="str">
            <v xml:space="preserve">B </v>
          </cell>
        </row>
        <row r="1653">
          <cell r="A1653" t="str">
            <v xml:space="preserve">VWSXS-500-T999 </v>
          </cell>
          <cell r="B1653" t="str">
            <v xml:space="preserve">Vis WS C++ 5.0 10-user SPARC </v>
          </cell>
          <cell r="C1653">
            <v>41580</v>
          </cell>
          <cell r="D1653" t="str">
            <v xml:space="preserve">B </v>
          </cell>
        </row>
        <row r="1654">
          <cell r="A1654" t="str">
            <v xml:space="preserve">VWSXS-500-T9U9 </v>
          </cell>
          <cell r="B1654" t="str">
            <v xml:space="preserve">VIS WKSHOP C++ 5.0 UPGDS SPARC </v>
          </cell>
          <cell r="C1654">
            <v>13874</v>
          </cell>
          <cell r="D1654" t="str">
            <v xml:space="preserve">B </v>
          </cell>
        </row>
        <row r="1655">
          <cell r="A1655" t="str">
            <v xml:space="preserve">VWSXS-500-TG99 </v>
          </cell>
          <cell r="B1655" t="str">
            <v xml:space="preserve">VIS WKSHOP C++ 5.0 GOLD SPARC </v>
          </cell>
          <cell r="C1655">
            <v>41580</v>
          </cell>
          <cell r="D1655" t="str">
            <v xml:space="preserve">B </v>
          </cell>
        </row>
        <row r="1656">
          <cell r="A1656" t="str">
            <v xml:space="preserve">VWSYI-500-TG99 </v>
          </cell>
          <cell r="B1656" t="str">
            <v xml:space="preserve">VIS WKSHOP C++ 5.0 GOLD Intel </v>
          </cell>
          <cell r="C1656">
            <v>97860</v>
          </cell>
          <cell r="D1656" t="str">
            <v xml:space="preserve">B </v>
          </cell>
        </row>
        <row r="1657">
          <cell r="A1657" t="str">
            <v xml:space="preserve">VWSYS-500-T999 </v>
          </cell>
          <cell r="B1657" t="str">
            <v xml:space="preserve">Vis WS C++ 5.0 25-user SPARC </v>
          </cell>
          <cell r="C1657">
            <v>97860</v>
          </cell>
          <cell r="D1657" t="str">
            <v xml:space="preserve">B </v>
          </cell>
        </row>
        <row r="1658">
          <cell r="A1658" t="str">
            <v xml:space="preserve">VWSYS-500-T9U9 </v>
          </cell>
          <cell r="B1658" t="str">
            <v xml:space="preserve">VIS WKSHOP C++ 5.0 UPGDS SPARC </v>
          </cell>
          <cell r="C1658">
            <v>29358</v>
          </cell>
          <cell r="D1658" t="str">
            <v xml:space="preserve">B </v>
          </cell>
        </row>
        <row r="1659">
          <cell r="A1659" t="str">
            <v xml:space="preserve">VWSYS-500-TG99 </v>
          </cell>
          <cell r="B1659" t="str">
            <v xml:space="preserve">VIS WKSHOP C++ 5.0 GOLD SPARC </v>
          </cell>
          <cell r="C1659">
            <v>97860</v>
          </cell>
          <cell r="D1659" t="str">
            <v xml:space="preserve">B </v>
          </cell>
        </row>
        <row r="1660">
          <cell r="A1660" t="str">
            <v>VVMGS-999-S999</v>
          </cell>
          <cell r="B1660" t="str">
            <v>Veritas Volume Manager3.1 for E10K</v>
          </cell>
          <cell r="C1660">
            <v>60193</v>
          </cell>
          <cell r="D1660" t="str">
            <v xml:space="preserve">B </v>
          </cell>
        </row>
        <row r="1661">
          <cell r="A1661" t="str">
            <v>VVMGS-999-ESU9</v>
          </cell>
          <cell r="B1661" t="str">
            <v>Veritas V.M Ent-E10K Upgrd</v>
          </cell>
          <cell r="C1661">
            <v>14000</v>
          </cell>
          <cell r="D1661" t="str">
            <v xml:space="preserve">B </v>
          </cell>
        </row>
        <row r="1662">
          <cell r="A1662" t="str">
            <v xml:space="preserve">WCC-4.2-D </v>
          </cell>
          <cell r="B1662" t="str">
            <v xml:space="preserve">SPARCOMPILER C/C++ 4.2, DOC </v>
          </cell>
          <cell r="C1662">
            <v>350</v>
          </cell>
          <cell r="D1662" t="str">
            <v xml:space="preserve">B </v>
          </cell>
        </row>
        <row r="1663">
          <cell r="A1663" t="str">
            <v xml:space="preserve">WCC-4.2-S </v>
          </cell>
          <cell r="B1663" t="str">
            <v xml:space="preserve">SPARCOMP. C/C++ 4.2,CD DOC LI </v>
          </cell>
          <cell r="C1663">
            <v>1393</v>
          </cell>
          <cell r="D1663" t="str">
            <v xml:space="preserve">B </v>
          </cell>
        </row>
        <row r="1664">
          <cell r="A1664" t="str">
            <v xml:space="preserve">WCC-4.2-SU </v>
          </cell>
          <cell r="B1664" t="str">
            <v xml:space="preserve">UG SC C/C++ 4.2, CD DOC LI </v>
          </cell>
          <cell r="C1664">
            <v>420</v>
          </cell>
          <cell r="D1664" t="str">
            <v xml:space="preserve">B </v>
          </cell>
        </row>
        <row r="1665">
          <cell r="A1665" t="str">
            <v xml:space="preserve">WCCD9-500-T999 </v>
          </cell>
          <cell r="B1665" t="str">
            <v xml:space="preserve">WS Compilers C/C++ 5.0 Doc Set </v>
          </cell>
          <cell r="C1665">
            <v>350</v>
          </cell>
          <cell r="D1665" t="str">
            <v xml:space="preserve">B </v>
          </cell>
        </row>
        <row r="1666">
          <cell r="A1666" t="str">
            <v xml:space="preserve">WCCII-500-T999 </v>
          </cell>
          <cell r="B1666" t="str">
            <v xml:space="preserve">WS Compilers C/C++ 5.0 Sl-1 In </v>
          </cell>
          <cell r="C1666">
            <v>1393</v>
          </cell>
          <cell r="D1666" t="str">
            <v xml:space="preserve">B </v>
          </cell>
        </row>
        <row r="1667">
          <cell r="A1667" t="str">
            <v xml:space="preserve">WCCII-500-T9U9 </v>
          </cell>
          <cell r="B1667" t="str">
            <v xml:space="preserve">WS Comp. C/C++ 5.0 Upg Sl-1 In </v>
          </cell>
          <cell r="C1667">
            <v>420</v>
          </cell>
          <cell r="D1667" t="str">
            <v xml:space="preserve">B </v>
          </cell>
        </row>
        <row r="1668">
          <cell r="A1668" t="str">
            <v xml:space="preserve">WCCIS-500-T999 </v>
          </cell>
          <cell r="B1668" t="str">
            <v xml:space="preserve">WS Compilers C/C++ 5.0 Sl-1 SP </v>
          </cell>
          <cell r="C1668">
            <v>1393</v>
          </cell>
          <cell r="D1668" t="str">
            <v xml:space="preserve">B </v>
          </cell>
        </row>
        <row r="1669">
          <cell r="A1669" t="str">
            <v xml:space="preserve">WCCIS-500-T9U9 </v>
          </cell>
          <cell r="B1669" t="str">
            <v xml:space="preserve">WS Comp. C/C++ 5.0 Upg Sl-1 SP </v>
          </cell>
          <cell r="C1669">
            <v>420</v>
          </cell>
          <cell r="D1669" t="str">
            <v xml:space="preserve">B </v>
          </cell>
        </row>
        <row r="1670">
          <cell r="A1670" t="str">
            <v xml:space="preserve">WCF-4.2-D </v>
          </cell>
          <cell r="B1670" t="str">
            <v xml:space="preserve">SPARCOMPILER FORTRAN 4.2, DOC </v>
          </cell>
          <cell r="C1670">
            <v>350</v>
          </cell>
          <cell r="D1670" t="str">
            <v xml:space="preserve">B </v>
          </cell>
        </row>
        <row r="1671">
          <cell r="A1671" t="str">
            <v xml:space="preserve">WCF-4.2-S </v>
          </cell>
          <cell r="B1671" t="str">
            <v xml:space="preserve">SC FORTRAN 4.2, CD DOC LI </v>
          </cell>
          <cell r="C1671">
            <v>1813</v>
          </cell>
          <cell r="D1671" t="str">
            <v xml:space="preserve">B </v>
          </cell>
        </row>
        <row r="1672">
          <cell r="A1672" t="str">
            <v xml:space="preserve">WCF-4.2-SU </v>
          </cell>
          <cell r="B1672" t="str">
            <v xml:space="preserve">UG SC FORTRAN 4.2, CD DOC LI </v>
          </cell>
          <cell r="C1672">
            <v>476</v>
          </cell>
          <cell r="D1672" t="str">
            <v xml:space="preserve">B </v>
          </cell>
        </row>
        <row r="1673">
          <cell r="A1673" t="str">
            <v xml:space="preserve">WCFD9-500-T999 </v>
          </cell>
          <cell r="B1673" t="str">
            <v xml:space="preserve">WS Compilers Fort 5.0 Doc Set </v>
          </cell>
          <cell r="C1673">
            <v>350</v>
          </cell>
          <cell r="D1673" t="str">
            <v xml:space="preserve">B </v>
          </cell>
        </row>
        <row r="1674">
          <cell r="A1674" t="str">
            <v xml:space="preserve">WCFII-500-T999 </v>
          </cell>
          <cell r="B1674" t="str">
            <v xml:space="preserve">WS Compilers Fort 5.0 Sl-1 In </v>
          </cell>
          <cell r="C1674">
            <v>1813</v>
          </cell>
          <cell r="D1674" t="str">
            <v xml:space="preserve">B </v>
          </cell>
        </row>
        <row r="1675">
          <cell r="A1675" t="str">
            <v xml:space="preserve">WCFII-500-T9U9 </v>
          </cell>
          <cell r="B1675" t="str">
            <v xml:space="preserve">WS Comp. Fort 5.0 Upg Sl-1 In </v>
          </cell>
          <cell r="C1675">
            <v>476</v>
          </cell>
          <cell r="D1675" t="str">
            <v xml:space="preserve">B </v>
          </cell>
        </row>
        <row r="1676">
          <cell r="A1676" t="str">
            <v xml:space="preserve">WCFIS-500-T999 </v>
          </cell>
          <cell r="B1676" t="str">
            <v xml:space="preserve">WS Compilers Fort 5.0 Sl-1 SP </v>
          </cell>
          <cell r="C1676">
            <v>1813</v>
          </cell>
          <cell r="D1676" t="str">
            <v xml:space="preserve">B </v>
          </cell>
        </row>
        <row r="1677">
          <cell r="A1677" t="str">
            <v xml:space="preserve">WCFIS-500-T9U9 </v>
          </cell>
          <cell r="B1677" t="str">
            <v xml:space="preserve">WS Comp. Fort 5.0 Upg Sl-1 SP </v>
          </cell>
          <cell r="C1677">
            <v>476</v>
          </cell>
          <cell r="D1677" t="str">
            <v xml:space="preserve">B </v>
          </cell>
        </row>
        <row r="1678">
          <cell r="A1678" t="str">
            <v xml:space="preserve">WPC-3.0-D </v>
          </cell>
          <cell r="B1678" t="str">
            <v xml:space="preserve">WORKSHOP C 3.0, DOC </v>
          </cell>
          <cell r="C1678">
            <v>280</v>
          </cell>
          <cell r="D1678" t="str">
            <v xml:space="preserve">B </v>
          </cell>
        </row>
        <row r="1679">
          <cell r="A1679" t="str">
            <v xml:space="preserve">WPC-3.0-S </v>
          </cell>
          <cell r="B1679" t="str">
            <v xml:space="preserve">WORKSHOP C 3.0, CD DOC LI </v>
          </cell>
          <cell r="C1679">
            <v>2093</v>
          </cell>
          <cell r="D1679" t="str">
            <v xml:space="preserve">B </v>
          </cell>
        </row>
        <row r="1680">
          <cell r="A1680" t="str">
            <v xml:space="preserve">WPC-3.0-SU </v>
          </cell>
          <cell r="B1680" t="str">
            <v xml:space="preserve">UG WORKSHOP C 3.0, CD DOC LI </v>
          </cell>
          <cell r="C1680">
            <v>630</v>
          </cell>
          <cell r="D1680" t="str">
            <v xml:space="preserve">B </v>
          </cell>
        </row>
        <row r="1681">
          <cell r="A1681" t="str">
            <v xml:space="preserve">WPCCS-500-TG99 </v>
          </cell>
          <cell r="B1681" t="str">
            <v xml:space="preserve">Gold WS Prof C 5.0 100-User SP </v>
          </cell>
          <cell r="C1681">
            <v>139580</v>
          </cell>
          <cell r="D1681" t="str">
            <v xml:space="preserve">B </v>
          </cell>
        </row>
        <row r="1682">
          <cell r="A1682" t="str">
            <v xml:space="preserve">WPCD9-500-T999 </v>
          </cell>
          <cell r="B1682" t="str">
            <v xml:space="preserve">WS Professional C 5.0 Doc Set </v>
          </cell>
          <cell r="C1682">
            <v>280</v>
          </cell>
          <cell r="D1682" t="str">
            <v xml:space="preserve">B </v>
          </cell>
        </row>
        <row r="1683">
          <cell r="A1683" t="str">
            <v xml:space="preserve">WPCES-500-TG99 </v>
          </cell>
          <cell r="B1683" t="str">
            <v xml:space="preserve">Gold WS Prof C 5.0 250-User SP </v>
          </cell>
          <cell r="C1683">
            <v>276500</v>
          </cell>
          <cell r="D1683" t="str">
            <v xml:space="preserve">B </v>
          </cell>
        </row>
        <row r="1684">
          <cell r="A1684" t="str">
            <v xml:space="preserve">WPCII-500-T999 </v>
          </cell>
          <cell r="B1684" t="str">
            <v xml:space="preserve">WS Professional C 5.0 Sl-1 In </v>
          </cell>
          <cell r="C1684">
            <v>2093</v>
          </cell>
          <cell r="D1684" t="str">
            <v xml:space="preserve">B </v>
          </cell>
        </row>
        <row r="1685">
          <cell r="A1685" t="str">
            <v xml:space="preserve">WPCII-500-T9U9 </v>
          </cell>
          <cell r="B1685" t="str">
            <v xml:space="preserve">WS Prof C 5.0 Slim-1 Intel </v>
          </cell>
          <cell r="C1685">
            <v>630</v>
          </cell>
          <cell r="D1685" t="str">
            <v xml:space="preserve">B </v>
          </cell>
        </row>
        <row r="1686">
          <cell r="A1686" t="str">
            <v xml:space="preserve">WPCIS-500-T999 </v>
          </cell>
          <cell r="B1686" t="str">
            <v xml:space="preserve">WS Professional C 5.0 Sl-1 SP </v>
          </cell>
          <cell r="C1686">
            <v>2093</v>
          </cell>
          <cell r="D1686" t="str">
            <v xml:space="preserve">B </v>
          </cell>
        </row>
        <row r="1687">
          <cell r="A1687" t="str">
            <v xml:space="preserve">WPCIS-500-T9U9 </v>
          </cell>
          <cell r="B1687" t="str">
            <v xml:space="preserve">WS Prof C 5.0 Slim-1 SPARC </v>
          </cell>
          <cell r="C1687">
            <v>630</v>
          </cell>
          <cell r="D1687" t="str">
            <v xml:space="preserve">B </v>
          </cell>
        </row>
        <row r="1688">
          <cell r="A1688" t="str">
            <v xml:space="preserve">WPCIS-500-TG99 </v>
          </cell>
          <cell r="B1688" t="str">
            <v xml:space="preserve">Gold WS Prof C 5.0 1-User SP </v>
          </cell>
          <cell r="C1688">
            <v>2093</v>
          </cell>
          <cell r="D1688" t="str">
            <v xml:space="preserve">B </v>
          </cell>
        </row>
        <row r="1689">
          <cell r="A1689" t="str">
            <v xml:space="preserve">WPCMS-500-TG99 </v>
          </cell>
          <cell r="B1689" t="str">
            <v xml:space="preserve">Gold WS Prof C 5.0 Base Pack </v>
          </cell>
          <cell r="C1689">
            <v>7000</v>
          </cell>
          <cell r="D1689" t="str">
            <v xml:space="preserve">B </v>
          </cell>
        </row>
        <row r="1690">
          <cell r="A1690" t="str">
            <v xml:space="preserve">WPCXI-500-T999 </v>
          </cell>
          <cell r="B1690" t="str">
            <v xml:space="preserve">WS Professional C 5.0 Sl-10 In </v>
          </cell>
          <cell r="C1690">
            <v>17780</v>
          </cell>
          <cell r="D1690" t="str">
            <v xml:space="preserve">B </v>
          </cell>
        </row>
        <row r="1691">
          <cell r="A1691" t="str">
            <v xml:space="preserve">WPCXI-500-T9U9 </v>
          </cell>
          <cell r="B1691" t="str">
            <v xml:space="preserve">WS Prof C 5.0 Slim-10 Intel </v>
          </cell>
          <cell r="C1691">
            <v>5474</v>
          </cell>
          <cell r="D1691" t="str">
            <v xml:space="preserve">B </v>
          </cell>
        </row>
        <row r="1692">
          <cell r="A1692" t="str">
            <v xml:space="preserve">WPCXS-500-T999 </v>
          </cell>
          <cell r="B1692" t="str">
            <v xml:space="preserve">WS Professional C 5.0 Sl-10 SP </v>
          </cell>
          <cell r="C1692">
            <v>17780</v>
          </cell>
          <cell r="D1692" t="str">
            <v xml:space="preserve">B </v>
          </cell>
        </row>
        <row r="1693">
          <cell r="A1693" t="str">
            <v xml:space="preserve">WPCXS-500-T9U9 </v>
          </cell>
          <cell r="B1693" t="str">
            <v xml:space="preserve">WS Prof C 5.0 Slim-10 SPARC </v>
          </cell>
          <cell r="C1693">
            <v>5474</v>
          </cell>
          <cell r="D1693" t="str">
            <v xml:space="preserve">B </v>
          </cell>
        </row>
        <row r="1694">
          <cell r="A1694" t="str">
            <v xml:space="preserve">WPCXS-500-TG99 </v>
          </cell>
          <cell r="B1694" t="str">
            <v xml:space="preserve">Gold WS Prof C 5.0 10-User SP </v>
          </cell>
          <cell r="C1694">
            <v>17780</v>
          </cell>
          <cell r="D1694" t="str">
            <v xml:space="preserve">B </v>
          </cell>
        </row>
        <row r="1695">
          <cell r="A1695" t="str">
            <v xml:space="preserve">WPCYS-500-TG99 </v>
          </cell>
          <cell r="B1695" t="str">
            <v xml:space="preserve">Gold WS Prof C 5.0 25-User SP </v>
          </cell>
          <cell r="C1695">
            <v>41860</v>
          </cell>
          <cell r="D1695" t="str">
            <v xml:space="preserve">B </v>
          </cell>
        </row>
        <row r="1696">
          <cell r="A1696" t="str">
            <v xml:space="preserve">WPP-5.0-S </v>
          </cell>
          <cell r="B1696" t="str">
            <v xml:space="preserve">WORKSHOP PASCAL 5.0, CD DOC LI </v>
          </cell>
          <cell r="C1696">
            <v>3073</v>
          </cell>
          <cell r="D1696" t="str">
            <v xml:space="preserve">B </v>
          </cell>
        </row>
        <row r="1697">
          <cell r="A1697" t="str">
            <v xml:space="preserve">WPP-5.0-SU </v>
          </cell>
          <cell r="B1697" t="str">
            <v xml:space="preserve">SW ASSY, WS PAS5.0,SKIT,UPG,1 </v>
          </cell>
          <cell r="C1697">
            <v>910</v>
          </cell>
          <cell r="D1697" t="str">
            <v xml:space="preserve">B </v>
          </cell>
        </row>
        <row r="1698">
          <cell r="A1698" t="str">
            <v xml:space="preserve">WSFTN-1.1-PU </v>
          </cell>
          <cell r="B1698" t="str">
            <v xml:space="preserve">UG WS F77 1.1, CD DOC LI </v>
          </cell>
          <cell r="C1698">
            <v>774</v>
          </cell>
          <cell r="D1698" t="str">
            <v xml:space="preserve">B </v>
          </cell>
        </row>
        <row r="1699">
          <cell r="A1699" t="str">
            <v xml:space="preserve">WTW-2.0-S </v>
          </cell>
          <cell r="B1699" t="str">
            <v xml:space="preserve">WS TEAMWARE 2.0, CD DOC LI </v>
          </cell>
          <cell r="C1699">
            <v>1813</v>
          </cell>
          <cell r="D1699" t="str">
            <v xml:space="preserve">B </v>
          </cell>
        </row>
        <row r="1700">
          <cell r="A1700" t="str">
            <v xml:space="preserve">WTW-2.0-S10 </v>
          </cell>
          <cell r="B1700" t="str">
            <v xml:space="preserve">SW ASSY,WS/TW 2.0,10USR SLIMKT </v>
          </cell>
          <cell r="C1700">
            <v>15400</v>
          </cell>
          <cell r="D1700" t="str">
            <v xml:space="preserve">B </v>
          </cell>
        </row>
        <row r="1701">
          <cell r="A1701" t="str">
            <v xml:space="preserve">WTW-2.0-SU </v>
          </cell>
          <cell r="B1701" t="str">
            <v xml:space="preserve">SW ASSY,WS/TMWR 2.0,SKIT,UPGD </v>
          </cell>
          <cell r="C1701">
            <v>476</v>
          </cell>
          <cell r="D1701" t="str">
            <v xml:space="preserve">B </v>
          </cell>
        </row>
        <row r="1702">
          <cell r="A1702" t="str">
            <v xml:space="preserve">WTWD9-210-T999 </v>
          </cell>
          <cell r="B1702" t="str">
            <v xml:space="preserve">Sun WorkShop TeamWare 2.1 Doc </v>
          </cell>
          <cell r="C1702">
            <v>210</v>
          </cell>
          <cell r="D1702" t="str">
            <v xml:space="preserve">B </v>
          </cell>
        </row>
        <row r="1703">
          <cell r="A1703" t="str">
            <v xml:space="preserve">WTWII-210-T999 </v>
          </cell>
          <cell r="B1703" t="str">
            <v xml:space="preserve">Sun WS TeamWare 2.1 Slim-1 In </v>
          </cell>
          <cell r="C1703">
            <v>1813</v>
          </cell>
          <cell r="D1703" t="str">
            <v xml:space="preserve">B </v>
          </cell>
        </row>
        <row r="1704">
          <cell r="A1704" t="str">
            <v xml:space="preserve">WTWII-210-T9U9 </v>
          </cell>
          <cell r="B1704" t="str">
            <v xml:space="preserve">WS TeamWare 2.1 Upg. Sl-1 In </v>
          </cell>
          <cell r="C1704">
            <v>476</v>
          </cell>
          <cell r="D1704" t="str">
            <v xml:space="preserve">B </v>
          </cell>
        </row>
        <row r="1705">
          <cell r="A1705" t="str">
            <v xml:space="preserve">WTWIS-210-T999 </v>
          </cell>
          <cell r="B1705" t="str">
            <v xml:space="preserve">Sun WS TeamWare 2.1 Slim-1 SP </v>
          </cell>
          <cell r="C1705">
            <v>1813</v>
          </cell>
          <cell r="D1705" t="str">
            <v xml:space="preserve">B </v>
          </cell>
        </row>
        <row r="1706">
          <cell r="A1706" t="str">
            <v xml:space="preserve">WTWIS-210-T9U9 </v>
          </cell>
          <cell r="B1706" t="str">
            <v xml:space="preserve">WS TeamWare 2.1 Upg. Sl-1 SP </v>
          </cell>
          <cell r="C1706">
            <v>476</v>
          </cell>
          <cell r="D1706" t="str">
            <v xml:space="preserve">B </v>
          </cell>
        </row>
        <row r="1707">
          <cell r="A1707" t="str">
            <v xml:space="preserve">X1013A </v>
          </cell>
          <cell r="B1707" t="str">
            <v xml:space="preserve">SUNISDN KIT CD, DOC LI </v>
          </cell>
          <cell r="C1707">
            <v>124</v>
          </cell>
          <cell r="D1707" t="str">
            <v xml:space="preserve">A </v>
          </cell>
        </row>
        <row r="1708">
          <cell r="A1708" t="str">
            <v xml:space="preserve">X1018A </v>
          </cell>
          <cell r="B1708" t="str">
            <v xml:space="preserve">OPT SBUS SFE FWSCSI ADAPTER </v>
          </cell>
          <cell r="C1708">
            <v>1424</v>
          </cell>
          <cell r="D1708" t="str">
            <v xml:space="preserve">A </v>
          </cell>
        </row>
        <row r="1709">
          <cell r="A1709" t="str">
            <v xml:space="preserve">X1030A </v>
          </cell>
          <cell r="B1709" t="str">
            <v xml:space="preserve">OPT SBUS PCMCIA INTERFACE </v>
          </cell>
          <cell r="C1709">
            <v>384</v>
          </cell>
          <cell r="D1709" t="str">
            <v xml:space="preserve">A </v>
          </cell>
        </row>
        <row r="1710">
          <cell r="A1710" t="str">
            <v xml:space="preserve">X1032A </v>
          </cell>
          <cell r="B1710" t="str">
            <v xml:space="preserve">OPT INT PCI 10/100BASET NIC </v>
          </cell>
          <cell r="C1710">
            <v>1294</v>
          </cell>
          <cell r="D1710" t="str">
            <v xml:space="preserve">A </v>
          </cell>
        </row>
        <row r="1711">
          <cell r="A1711" t="str">
            <v xml:space="preserve">X1033A </v>
          </cell>
          <cell r="B1711" t="str">
            <v xml:space="preserve">OPT INT PCI 10/100BASET NIC 2 </v>
          </cell>
          <cell r="C1711">
            <v>904</v>
          </cell>
          <cell r="D1711" t="str">
            <v xml:space="preserve">A </v>
          </cell>
        </row>
        <row r="1712">
          <cell r="A1712" t="str">
            <v xml:space="preserve">X1034A </v>
          </cell>
          <cell r="B1712" t="str">
            <v xml:space="preserve">OPT QFE PCI CARD W/SW </v>
          </cell>
          <cell r="C1712">
            <v>2334</v>
          </cell>
          <cell r="D1712" t="str">
            <v xml:space="preserve">A </v>
          </cell>
        </row>
        <row r="1713">
          <cell r="A1713" t="str">
            <v xml:space="preserve">X1046A </v>
          </cell>
          <cell r="B1713" t="str">
            <v xml:space="preserve">OPT GIGABIT ENET SWITCH </v>
          </cell>
          <cell r="C1713">
            <v>12994</v>
          </cell>
          <cell r="D1713" t="str">
            <v xml:space="preserve">A </v>
          </cell>
        </row>
        <row r="1714">
          <cell r="A1714" t="str">
            <v xml:space="preserve">X1049A </v>
          </cell>
          <cell r="B1714" t="str">
            <v xml:space="preserve">OPT QUAD FASTETHERNET W/SW </v>
          </cell>
          <cell r="C1714">
            <v>2594</v>
          </cell>
          <cell r="D1714" t="str">
            <v xml:space="preserve">A </v>
          </cell>
        </row>
        <row r="1715">
          <cell r="A1715" t="str">
            <v xml:space="preserve">X1052A </v>
          </cell>
          <cell r="B1715" t="str">
            <v xml:space="preserve">SBUS FAST DFF SCSI2/BF ETH CRD </v>
          </cell>
          <cell r="C1715">
            <v>1424</v>
          </cell>
          <cell r="D1715" t="str">
            <v xml:space="preserve">A </v>
          </cell>
        </row>
        <row r="1716">
          <cell r="A1716" t="str">
            <v xml:space="preserve">X1053A </v>
          </cell>
          <cell r="B1716" t="str">
            <v xml:space="preserve">OPT SBUS FSCSI ETHER. (FSBE/S) </v>
          </cell>
          <cell r="C1716">
            <v>1424</v>
          </cell>
          <cell r="D1716" t="str">
            <v xml:space="preserve">A </v>
          </cell>
        </row>
        <row r="1717">
          <cell r="A1717" t="str">
            <v xml:space="preserve">X1055A </v>
          </cell>
          <cell r="B1717" t="str">
            <v xml:space="preserve">OPT SBUS SCSI HOST ADAPTER </v>
          </cell>
          <cell r="C1717">
            <v>644</v>
          </cell>
          <cell r="D1717" t="str">
            <v xml:space="preserve">A </v>
          </cell>
        </row>
        <row r="1718">
          <cell r="A1718" t="str">
            <v xml:space="preserve">X1059A </v>
          </cell>
          <cell r="B1718" t="str">
            <v xml:space="preserve">OPT SBUS FASTETHERNET 2.0/SW </v>
          </cell>
          <cell r="C1718">
            <v>1034</v>
          </cell>
          <cell r="D1718" t="str">
            <v xml:space="preserve">A </v>
          </cell>
        </row>
        <row r="1719">
          <cell r="A1719" t="str">
            <v xml:space="preserve">X1060A </v>
          </cell>
          <cell r="B1719" t="str">
            <v xml:space="preserve">OPT SBUS SUNATM155/MFIBER S/SW </v>
          </cell>
          <cell r="C1719">
            <v>1684</v>
          </cell>
          <cell r="D1719" t="str">
            <v xml:space="preserve">A </v>
          </cell>
        </row>
        <row r="1720">
          <cell r="A1720" t="str">
            <v xml:space="preserve">X1061A </v>
          </cell>
          <cell r="B1720" t="str">
            <v xml:space="preserve">OPT SBUS SUNATM155/UTP5 W/SW </v>
          </cell>
          <cell r="C1720">
            <v>1294</v>
          </cell>
          <cell r="D1720" t="str">
            <v xml:space="preserve">A </v>
          </cell>
        </row>
        <row r="1721">
          <cell r="A1721" t="str">
            <v xml:space="preserve">X1062A </v>
          </cell>
          <cell r="B1721" t="str">
            <v xml:space="preserve">OPT SBUS F/W DWIS/S ADAPTER </v>
          </cell>
          <cell r="C1721">
            <v>1684</v>
          </cell>
          <cell r="D1721" t="str">
            <v xml:space="preserve">A </v>
          </cell>
        </row>
        <row r="1722">
          <cell r="A1722" t="str">
            <v xml:space="preserve">X1063A </v>
          </cell>
          <cell r="B1722" t="str">
            <v xml:space="preserve">OPT SBUS F/W SWIS/S ADAPTER </v>
          </cell>
          <cell r="C1722">
            <v>1554</v>
          </cell>
          <cell r="D1722" t="str">
            <v xml:space="preserve">A </v>
          </cell>
        </row>
        <row r="1723">
          <cell r="A1723" t="str">
            <v xml:space="preserve">X1064A </v>
          </cell>
          <cell r="B1723" t="str">
            <v xml:space="preserve">OPT SBUS SUNATM622/MFIBER W/SW </v>
          </cell>
          <cell r="C1723">
            <v>6494</v>
          </cell>
          <cell r="D1723" t="str">
            <v xml:space="preserve">A </v>
          </cell>
        </row>
        <row r="1724">
          <cell r="A1724" t="str">
            <v xml:space="preserve">X1065A </v>
          </cell>
          <cell r="B1724" t="str">
            <v xml:space="preserve">OPT ULTRA DWIS/S HOST ADAPTER </v>
          </cell>
          <cell r="C1724">
            <v>1684</v>
          </cell>
          <cell r="D1724" t="str">
            <v xml:space="preserve">A </v>
          </cell>
        </row>
        <row r="1725">
          <cell r="A1725" t="str">
            <v xml:space="preserve">X1066A </v>
          </cell>
          <cell r="B1725" t="str">
            <v xml:space="preserve">OPT PCI SUNATM/P-155MMF W/SW </v>
          </cell>
          <cell r="C1725">
            <v>1424</v>
          </cell>
          <cell r="D1725" t="str">
            <v xml:space="preserve">A </v>
          </cell>
        </row>
        <row r="1726">
          <cell r="A1726" t="str">
            <v xml:space="preserve">X1067A </v>
          </cell>
          <cell r="B1726" t="str">
            <v xml:space="preserve">OPT PCI SUNATM/P-155UTP W/SW </v>
          </cell>
          <cell r="C1726">
            <v>1164</v>
          </cell>
          <cell r="D1726" t="str">
            <v xml:space="preserve">A </v>
          </cell>
        </row>
        <row r="1727">
          <cell r="A1727" t="str">
            <v xml:space="preserve">X1068A </v>
          </cell>
          <cell r="B1727" t="str">
            <v xml:space="preserve">OPT PCI SUNATM/P-622MMF W/SW </v>
          </cell>
          <cell r="C1727">
            <v>5194</v>
          </cell>
          <cell r="D1727" t="str">
            <v xml:space="preserve">A </v>
          </cell>
        </row>
        <row r="1728">
          <cell r="A1728" t="str">
            <v xml:space="preserve">X1070A </v>
          </cell>
          <cell r="B1728" t="str">
            <v xml:space="preserve">HIPPI/P 1.0 Interface Board </v>
          </cell>
          <cell r="C1728">
            <v>13000</v>
          </cell>
          <cell r="D1728" t="str">
            <v xml:space="preserve">A </v>
          </cell>
        </row>
        <row r="1729">
          <cell r="A1729" t="str">
            <v xml:space="preserve">X1073A </v>
          </cell>
          <cell r="B1729" t="str">
            <v xml:space="preserve">SC 2.2 SCI/SBUS BOARD </v>
          </cell>
          <cell r="C1729">
            <v>5850</v>
          </cell>
          <cell r="D1729" t="str">
            <v xml:space="preserve">A </v>
          </cell>
        </row>
        <row r="1730">
          <cell r="A1730" t="str">
            <v xml:space="preserve">X1076A </v>
          </cell>
          <cell r="B1730" t="str">
            <v xml:space="preserve">A7000 SCSI ADAPT KIT W/RAID A+ </v>
          </cell>
          <cell r="C1730">
            <v>0</v>
          </cell>
          <cell r="D1730" t="str">
            <v xml:space="preserve">D </v>
          </cell>
        </row>
        <row r="1731">
          <cell r="A1731" t="str">
            <v xml:space="preserve">X1085A </v>
          </cell>
          <cell r="B1731" t="str">
            <v xml:space="preserve">OPT SBUS SUNVIDEO W/DOC'S </v>
          </cell>
          <cell r="C1731">
            <v>1586</v>
          </cell>
          <cell r="D1731" t="str">
            <v xml:space="preserve">H </v>
          </cell>
        </row>
        <row r="1732">
          <cell r="A1732" t="str">
            <v xml:space="preserve">X1087A </v>
          </cell>
          <cell r="B1732" t="str">
            <v xml:space="preserve">SUNVIDEO PCI CARD W/SW </v>
          </cell>
          <cell r="C1732">
            <v>1495</v>
          </cell>
          <cell r="D1732" t="str">
            <v xml:space="preserve">H </v>
          </cell>
        </row>
        <row r="1733">
          <cell r="A1733" t="str">
            <v xml:space="preserve">X1088A </v>
          </cell>
          <cell r="B1733" t="str">
            <v xml:space="preserve">SUNVIDEO PCI CARD W/SW </v>
          </cell>
          <cell r="C1733">
            <v>1495</v>
          </cell>
          <cell r="D1733" t="str">
            <v xml:space="preserve">H </v>
          </cell>
        </row>
        <row r="1734">
          <cell r="A1734" t="str">
            <v xml:space="preserve">X1129A-4.2-P </v>
          </cell>
          <cell r="B1734" t="str">
            <v xml:space="preserve">OPT SBUS SUNPC 133/586 W/SW </v>
          </cell>
          <cell r="C1734">
            <v>553</v>
          </cell>
          <cell r="D1734" t="str">
            <v xml:space="preserve">A </v>
          </cell>
        </row>
        <row r="1735">
          <cell r="A1735" t="str">
            <v xml:space="preserve">X1131A-64.1 </v>
          </cell>
          <cell r="B1735" t="str">
            <v xml:space="preserve">PCI Co-processor 300MHz/64 W/S </v>
          </cell>
          <cell r="C1735">
            <v>693</v>
          </cell>
          <cell r="D1735" t="str">
            <v xml:space="preserve">H </v>
          </cell>
        </row>
        <row r="1736">
          <cell r="A1736" t="str">
            <v xml:space="preserve">X1140A </v>
          </cell>
          <cell r="B1736" t="str">
            <v xml:space="preserve">SUN GIGABITETHERNET/S 2.0 </v>
          </cell>
          <cell r="C1736">
            <v>2984</v>
          </cell>
          <cell r="D1736" t="str">
            <v xml:space="preserve">A </v>
          </cell>
        </row>
        <row r="1737">
          <cell r="A1737" t="str">
            <v xml:space="preserve">X1141A </v>
          </cell>
          <cell r="B1737" t="str">
            <v xml:space="preserve">SUN GIGABITETHERNET/P 2.0 </v>
          </cell>
          <cell r="C1737">
            <v>2724</v>
          </cell>
          <cell r="D1737" t="str">
            <v xml:space="preserve">A </v>
          </cell>
        </row>
        <row r="1738">
          <cell r="A1738" t="str">
            <v xml:space="preserve">X1142A </v>
          </cell>
          <cell r="B1738" t="str">
            <v xml:space="preserve">OPT SBUS SAS FDDI 6.0 W/SW </v>
          </cell>
          <cell r="C1738">
            <v>3250</v>
          </cell>
          <cell r="D1738" t="str">
            <v xml:space="preserve">A </v>
          </cell>
        </row>
        <row r="1739">
          <cell r="A1739" t="str">
            <v xml:space="preserve">X1143A </v>
          </cell>
          <cell r="B1739" t="str">
            <v xml:space="preserve">OPT SBUS DAS FDDI 6.0 W/SW </v>
          </cell>
          <cell r="C1739">
            <v>4908</v>
          </cell>
          <cell r="D1739" t="str">
            <v xml:space="preserve">A </v>
          </cell>
        </row>
        <row r="1740">
          <cell r="A1740" t="str">
            <v xml:space="preserve">X1144A </v>
          </cell>
          <cell r="B1740" t="str">
            <v xml:space="preserve">OPT SBUS CARD TRI/S INCL. SW </v>
          </cell>
          <cell r="C1740">
            <v>1755</v>
          </cell>
          <cell r="D1740" t="str">
            <v xml:space="preserve">A </v>
          </cell>
        </row>
        <row r="1741">
          <cell r="A1741" t="str">
            <v xml:space="preserve">X1145A </v>
          </cell>
          <cell r="B1741" t="str">
            <v xml:space="preserve">OPT SBUS HSI/S INCL. SW </v>
          </cell>
          <cell r="C1741">
            <v>2958</v>
          </cell>
          <cell r="D1741" t="str">
            <v xml:space="preserve">A </v>
          </cell>
        </row>
        <row r="1742">
          <cell r="A1742" t="str">
            <v xml:space="preserve">X1146A </v>
          </cell>
          <cell r="B1742" t="str">
            <v xml:space="preserve">OPT SERIAL PARA CONT. W/SW </v>
          </cell>
          <cell r="C1742">
            <v>1424</v>
          </cell>
          <cell r="D1742" t="str">
            <v xml:space="preserve">A </v>
          </cell>
        </row>
        <row r="1743">
          <cell r="A1743" t="str">
            <v xml:space="preserve">X1152A </v>
          </cell>
          <cell r="B1743" t="str">
            <v xml:space="preserve">OPT INT SUNFDDI/P SAS 2.0 </v>
          </cell>
          <cell r="C1743">
            <v>2984</v>
          </cell>
          <cell r="D1743" t="str">
            <v xml:space="preserve">A </v>
          </cell>
        </row>
        <row r="1744">
          <cell r="A1744" t="str">
            <v xml:space="preserve">X1153A </v>
          </cell>
          <cell r="B1744" t="str">
            <v xml:space="preserve">OPT INT SUNFDDI/P DAS 2.0 </v>
          </cell>
          <cell r="C1744">
            <v>4414</v>
          </cell>
          <cell r="D1744" t="str">
            <v xml:space="preserve">A </v>
          </cell>
        </row>
        <row r="1745">
          <cell r="A1745" t="str">
            <v xml:space="preserve">X1154A </v>
          </cell>
          <cell r="B1745" t="str">
            <v xml:space="preserve">OPT INT SUNTRI/P 2.0 </v>
          </cell>
          <cell r="C1745">
            <v>1554</v>
          </cell>
          <cell r="D1745" t="str">
            <v xml:space="preserve">A </v>
          </cell>
        </row>
        <row r="1746">
          <cell r="A1746" t="str">
            <v xml:space="preserve">X1155A </v>
          </cell>
          <cell r="B1746" t="str">
            <v xml:space="preserve">OPT IN SUNHSI/P 2.0 </v>
          </cell>
          <cell r="C1746">
            <v>2594</v>
          </cell>
          <cell r="D1746" t="str">
            <v xml:space="preserve">A </v>
          </cell>
        </row>
        <row r="1747">
          <cell r="A1747" t="str">
            <v xml:space="preserve">X1156A </v>
          </cell>
          <cell r="B1747" t="str">
            <v xml:space="preserve">OPT INT SUNSAI/P 2.0 </v>
          </cell>
          <cell r="C1747">
            <v>1294</v>
          </cell>
          <cell r="D1747" t="str">
            <v xml:space="preserve">A </v>
          </cell>
        </row>
        <row r="1748">
          <cell r="A1748" t="str">
            <v xml:space="preserve">X1190A </v>
          </cell>
          <cell r="B1748" t="str">
            <v xml:space="preserve">OPT PROCESSOR US 250MHZ/1MB </v>
          </cell>
          <cell r="C1748">
            <v>3497</v>
          </cell>
          <cell r="D1748" t="str">
            <v xml:space="preserve">H </v>
          </cell>
        </row>
        <row r="1749">
          <cell r="A1749" t="str">
            <v xml:space="preserve">X1191A </v>
          </cell>
          <cell r="B1749" t="str">
            <v xml:space="preserve">OPT PROCESSOR US 300MHZ/2MB </v>
          </cell>
          <cell r="C1749">
            <v>8450</v>
          </cell>
          <cell r="D1749" t="str">
            <v xml:space="preserve">H </v>
          </cell>
        </row>
        <row r="1750">
          <cell r="A1750" t="str">
            <v xml:space="preserve">X1192A </v>
          </cell>
          <cell r="B1750" t="str">
            <v xml:space="preserve">OPT PROCESSOR US 360MHZ/4MB </v>
          </cell>
          <cell r="C1750">
            <v>7425</v>
          </cell>
          <cell r="D1750" t="str">
            <v xml:space="preserve">H </v>
          </cell>
        </row>
        <row r="1751">
          <cell r="A1751" t="str">
            <v xml:space="preserve">X1193A </v>
          </cell>
          <cell r="B1751" t="str">
            <v xml:space="preserve">Opt 400MHz/2MB proc for E2 U2 </v>
          </cell>
          <cell r="C1751">
            <v>7280</v>
          </cell>
          <cell r="D1751" t="str">
            <v xml:space="preserve">H </v>
          </cell>
        </row>
        <row r="1752">
          <cell r="A1752" t="str">
            <v xml:space="preserve">X1194A </v>
          </cell>
          <cell r="B1752" t="str">
            <v xml:space="preserve">Opt 400MHz/2MB processor </v>
          </cell>
          <cell r="C1752">
            <v>8775</v>
          </cell>
          <cell r="D1752" t="str">
            <v xml:space="preserve">H </v>
          </cell>
        </row>
        <row r="1753">
          <cell r="A1753" t="str">
            <v xml:space="preserve">X1195A </v>
          </cell>
          <cell r="B1753" t="str">
            <v xml:space="preserve">OPT PROCESSOR US 450MHZ/4MB </v>
          </cell>
          <cell r="C1753">
            <v>8970</v>
          </cell>
          <cell r="D1753" t="str">
            <v xml:space="preserve">H </v>
          </cell>
        </row>
        <row r="1754">
          <cell r="A1754" t="str">
            <v xml:space="preserve">X1259A </v>
          </cell>
          <cell r="B1754" t="str">
            <v xml:space="preserve">HA CFP ENTERPRISE X000 </v>
          </cell>
          <cell r="C1754">
            <v>8610</v>
          </cell>
          <cell r="D1754" t="str">
            <v xml:space="preserve">A </v>
          </cell>
        </row>
        <row r="1755">
          <cell r="A1755" t="str">
            <v xml:space="preserve">X1301A </v>
          </cell>
          <cell r="B1755" t="str">
            <v xml:space="preserve">HA CFP ENTERPRISE 2/MULTIPACK </v>
          </cell>
          <cell r="C1755">
            <v>10122</v>
          </cell>
          <cell r="D1755" t="str">
            <v xml:space="preserve">A </v>
          </cell>
        </row>
        <row r="1756">
          <cell r="A1756" t="str">
            <v xml:space="preserve">X1308A </v>
          </cell>
          <cell r="B1756" t="str">
            <v xml:space="preserve">HA CFP ENTERPRISE 2/SSA </v>
          </cell>
          <cell r="C1756">
            <v>18536</v>
          </cell>
          <cell r="D1756" t="str">
            <v xml:space="preserve">A </v>
          </cell>
        </row>
        <row r="1757">
          <cell r="A1757" t="str">
            <v xml:space="preserve">X1311A </v>
          </cell>
          <cell r="B1757" t="str">
            <v xml:space="preserve">TC MOUNT BRACKET </v>
          </cell>
          <cell r="C1757">
            <v>0</v>
          </cell>
          <cell r="D1757" t="str">
            <v xml:space="preserve">D </v>
          </cell>
        </row>
        <row r="1758">
          <cell r="A1758" t="str">
            <v xml:space="preserve">X1312A </v>
          </cell>
          <cell r="B1758" t="str">
            <v xml:space="preserve">TERMINAL CONCENTRATOR KIT </v>
          </cell>
          <cell r="C1758">
            <v>3250</v>
          </cell>
          <cell r="D1758" t="str">
            <v xml:space="preserve">A </v>
          </cell>
        </row>
        <row r="1759">
          <cell r="A1759" t="str">
            <v xml:space="preserve">X132M </v>
          </cell>
          <cell r="B1759" t="str">
            <v xml:space="preserve">OPT MEMORY 32MB (1X32MB) </v>
          </cell>
          <cell r="C1759">
            <v>630</v>
          </cell>
          <cell r="D1759" t="str">
            <v xml:space="preserve">A </v>
          </cell>
        </row>
        <row r="1760">
          <cell r="A1760" t="str">
            <v xml:space="preserve">X180A </v>
          </cell>
          <cell r="B1760" t="str">
            <v xml:space="preserve">OTP 32-KEY I/O DEVICE </v>
          </cell>
          <cell r="C1760">
            <v>1910</v>
          </cell>
          <cell r="D1760" t="str">
            <v xml:space="preserve">H </v>
          </cell>
        </row>
        <row r="1761">
          <cell r="A1761" t="str">
            <v xml:space="preserve">X180AV4 </v>
          </cell>
          <cell r="B1761" t="str">
            <v xml:space="preserve">OPT 32-KEY I/O DEVICE 240V </v>
          </cell>
          <cell r="C1761">
            <v>1910</v>
          </cell>
          <cell r="D1761" t="str">
            <v xml:space="preserve">H </v>
          </cell>
        </row>
        <row r="1762">
          <cell r="A1762" t="str">
            <v xml:space="preserve">X190A </v>
          </cell>
          <cell r="B1762" t="str">
            <v xml:space="preserve">OPT 8-DIA I/O DEVICE FOR 3D </v>
          </cell>
          <cell r="C1762">
            <v>1917</v>
          </cell>
          <cell r="D1762" t="str">
            <v xml:space="preserve">H </v>
          </cell>
        </row>
        <row r="1763">
          <cell r="A1763" t="str">
            <v xml:space="preserve">X190AV4 </v>
          </cell>
          <cell r="B1763" t="str">
            <v xml:space="preserve">OPT 8-DIAL I/O DEVICE FOR 3D </v>
          </cell>
          <cell r="C1763">
            <v>1917</v>
          </cell>
          <cell r="D1763" t="str">
            <v xml:space="preserve">H </v>
          </cell>
        </row>
        <row r="1764">
          <cell r="A1764" t="str">
            <v xml:space="preserve">X2177A </v>
          </cell>
          <cell r="B1764" t="str">
            <v xml:space="preserve">Metro Remote Dual Copy HW </v>
          </cell>
          <cell r="C1764">
            <v>62316</v>
          </cell>
          <cell r="D1764" t="str">
            <v xml:space="preserve">A </v>
          </cell>
        </row>
        <row r="1765">
          <cell r="A1765" t="str">
            <v xml:space="preserve">X2230A </v>
          </cell>
          <cell r="B1765" t="str">
            <v xml:space="preserve">OPT 250MHZ CPU W/1MB FOR E400 </v>
          </cell>
          <cell r="C1765">
            <v>3632</v>
          </cell>
          <cell r="D1765" t="str">
            <v xml:space="preserve">H </v>
          </cell>
        </row>
        <row r="1766">
          <cell r="A1766" t="str">
            <v xml:space="preserve">X2240A </v>
          </cell>
          <cell r="B1766" t="str">
            <v xml:space="preserve">OPT 300MHZ CPU W/2MB FOR E450 </v>
          </cell>
          <cell r="C1766">
            <v>8450</v>
          </cell>
          <cell r="D1766" t="str">
            <v xml:space="preserve">H </v>
          </cell>
        </row>
        <row r="1767">
          <cell r="A1767" t="str">
            <v xml:space="preserve">X2244A </v>
          </cell>
          <cell r="B1767" t="str">
            <v xml:space="preserve">OPT 400MHZ CPU W/4MB FOR E450 </v>
          </cell>
          <cell r="C1767">
            <v>11050</v>
          </cell>
          <cell r="D1767" t="str">
            <v xml:space="preserve">H </v>
          </cell>
        </row>
        <row r="1768">
          <cell r="A1768" t="str">
            <v xml:space="preserve">X25-9.1-D </v>
          </cell>
          <cell r="B1768" t="str">
            <v xml:space="preserve">X.25 9.1 DOC'S ONLY </v>
          </cell>
          <cell r="C1768">
            <v>195</v>
          </cell>
          <cell r="D1768" t="str">
            <v xml:space="preserve">B </v>
          </cell>
        </row>
        <row r="1769">
          <cell r="A1769" t="str">
            <v xml:space="preserve">X25-9.1-DT-S </v>
          </cell>
          <cell r="B1769" t="str">
            <v xml:space="preserve">X.5 9.1 DESKTOP SLIMKIT </v>
          </cell>
          <cell r="C1769">
            <v>2925</v>
          </cell>
          <cell r="D1769" t="str">
            <v xml:space="preserve">B </v>
          </cell>
        </row>
        <row r="1770">
          <cell r="A1770" t="str">
            <v xml:space="preserve">X25-9.1-LS-S </v>
          </cell>
          <cell r="B1770" t="str">
            <v xml:space="preserve">X.25 9.1 SERVER SLIMKIT </v>
          </cell>
          <cell r="C1770">
            <v>4290</v>
          </cell>
          <cell r="D1770" t="str">
            <v xml:space="preserve">B </v>
          </cell>
        </row>
        <row r="1771">
          <cell r="A1771" t="str">
            <v xml:space="preserve">X25-9.2-LS-S </v>
          </cell>
          <cell r="B1771" t="str">
            <v xml:space="preserve">X.25 9.2 SERVER SLIMKIT </v>
          </cell>
          <cell r="C1771">
            <v>4290</v>
          </cell>
          <cell r="D1771" t="str">
            <v xml:space="preserve">B </v>
          </cell>
        </row>
        <row r="1772">
          <cell r="A1772" t="str">
            <v xml:space="preserve">X2510A </v>
          </cell>
          <cell r="B1772" t="str">
            <v xml:space="preserve">OPT PROCESSOR US 167MHZ/1MB </v>
          </cell>
          <cell r="C1772">
            <v>19500</v>
          </cell>
          <cell r="D1772" t="str">
            <v xml:space="preserve">A </v>
          </cell>
        </row>
        <row r="1773">
          <cell r="A1773" t="str">
            <v xml:space="preserve">X2550A </v>
          </cell>
          <cell r="B1773" t="str">
            <v xml:space="preserve">OPT PROCESSOR US 250MHZ/4MB </v>
          </cell>
          <cell r="C1773">
            <v>24000</v>
          </cell>
          <cell r="D1773" t="str">
            <v xml:space="preserve">A </v>
          </cell>
        </row>
        <row r="1774">
          <cell r="A1774" t="str">
            <v xml:space="preserve">X2560A </v>
          </cell>
          <cell r="B1774" t="str">
            <v xml:space="preserve">OPT PROCESSOR US 336/333MHZ/4M </v>
          </cell>
          <cell r="C1774">
            <v>28500</v>
          </cell>
          <cell r="D1774" t="str">
            <v xml:space="preserve">A </v>
          </cell>
        </row>
        <row r="1775">
          <cell r="A1775" t="str">
            <v xml:space="preserve">X2570A </v>
          </cell>
          <cell r="B1775" t="str">
            <v xml:space="preserve">OPT PROCESSOR US 400-MHZ/4MB </v>
          </cell>
          <cell r="C1775">
            <v>25500</v>
          </cell>
          <cell r="D1775" t="str">
            <v xml:space="preserve">A </v>
          </cell>
        </row>
        <row r="1776">
          <cell r="A1776" t="str">
            <v xml:space="preserve">X2580A </v>
          </cell>
          <cell r="B1776" t="str">
            <v xml:space="preserve">OPT PROCESSOR US 400-MHZ/8MB </v>
          </cell>
          <cell r="C1776">
            <v>26250</v>
          </cell>
          <cell r="D1776" t="str">
            <v xml:space="preserve">A </v>
          </cell>
        </row>
        <row r="1777">
          <cell r="A1777" t="str">
            <v xml:space="preserve">X2602A </v>
          </cell>
          <cell r="B1777" t="str">
            <v xml:space="preserve">OPT INT CPU/MEM BD FOR EXX00 </v>
          </cell>
          <cell r="C1777">
            <v>13500</v>
          </cell>
          <cell r="D1777" t="str">
            <v xml:space="preserve">A </v>
          </cell>
        </row>
        <row r="1778">
          <cell r="A1778" t="str">
            <v xml:space="preserve">X2612A </v>
          </cell>
          <cell r="B1778" t="str">
            <v xml:space="preserve">OPT INT I/O BD EXX00 W/FC-AL </v>
          </cell>
          <cell r="C1778">
            <v>9750</v>
          </cell>
          <cell r="D1778" t="str">
            <v xml:space="preserve">A </v>
          </cell>
        </row>
        <row r="1779">
          <cell r="A1779" t="str">
            <v xml:space="preserve">X2622A </v>
          </cell>
          <cell r="B1779" t="str">
            <v xml:space="preserve">OPT INT GRAPHICS I/O BD EXX00 </v>
          </cell>
          <cell r="C1779">
            <v>10500</v>
          </cell>
          <cell r="D1779" t="str">
            <v xml:space="preserve">A </v>
          </cell>
        </row>
        <row r="1780">
          <cell r="A1780" t="str">
            <v xml:space="preserve">X2632A </v>
          </cell>
          <cell r="B1780" t="str">
            <v xml:space="preserve">OPT INT PCI I/O BD FOR EXX00 </v>
          </cell>
          <cell r="C1780">
            <v>12000</v>
          </cell>
          <cell r="D1780" t="str">
            <v xml:space="preserve">A </v>
          </cell>
        </row>
        <row r="1781">
          <cell r="A1781" t="str">
            <v xml:space="preserve">X2652A </v>
          </cell>
          <cell r="B1781" t="str">
            <v xml:space="preserve">OPTIONAL FC-AL INTERFACE BOARD </v>
          </cell>
          <cell r="C1781">
            <v>2250</v>
          </cell>
          <cell r="D1781" t="str">
            <v xml:space="preserve">A </v>
          </cell>
        </row>
        <row r="1782">
          <cell r="A1782" t="str">
            <v xml:space="preserve">X2720A </v>
          </cell>
          <cell r="B1782" t="str">
            <v xml:space="preserve">E10000 CONTROL BOARD </v>
          </cell>
          <cell r="C1782">
            <v>32000</v>
          </cell>
          <cell r="D1782" t="str">
            <v xml:space="preserve">A </v>
          </cell>
        </row>
        <row r="1783">
          <cell r="A1783" t="str">
            <v xml:space="preserve">X2721A </v>
          </cell>
          <cell r="B1783" t="str">
            <v xml:space="preserve">E10000 CONTROL BOARD, ETH HUB. </v>
          </cell>
          <cell r="C1783">
            <v>32000</v>
          </cell>
          <cell r="D1783" t="str">
            <v xml:space="preserve">A </v>
          </cell>
        </row>
        <row r="1784">
          <cell r="A1784" t="str">
            <v xml:space="preserve">X2730A </v>
          </cell>
          <cell r="B1784" t="str">
            <v xml:space="preserve">E10000 I/O BOARD </v>
          </cell>
          <cell r="C1784">
            <v>12000</v>
          </cell>
          <cell r="D1784" t="str">
            <v xml:space="preserve">A </v>
          </cell>
        </row>
        <row r="1785">
          <cell r="A1785" t="str">
            <v xml:space="preserve">X2753A </v>
          </cell>
          <cell r="B1785" t="str">
            <v xml:space="preserve">E10000 Sys. Service Processor </v>
          </cell>
          <cell r="C1785">
            <v>16800</v>
          </cell>
          <cell r="D1785" t="str">
            <v xml:space="preserve">A </v>
          </cell>
        </row>
        <row r="1786">
          <cell r="A1786" t="str">
            <v xml:space="preserve">X311L </v>
          </cell>
          <cell r="B1786" t="str">
            <v xml:space="preserve">NORTH AMERICAN/ASIA PWR CRD KT </v>
          </cell>
          <cell r="C1786">
            <v>0</v>
          </cell>
          <cell r="D1786" t="str">
            <v xml:space="preserve">D </v>
          </cell>
        </row>
        <row r="1787">
          <cell r="A1787" t="str">
            <v xml:space="preserve">X3518A </v>
          </cell>
          <cell r="B1787" t="str">
            <v xml:space="preserve">KOREAN COUNTRY KIT </v>
          </cell>
          <cell r="C1787">
            <v>0</v>
          </cell>
          <cell r="D1787" t="str">
            <v xml:space="preserve">D </v>
          </cell>
        </row>
        <row r="1788">
          <cell r="A1788" t="str">
            <v xml:space="preserve">X3655A </v>
          </cell>
          <cell r="B1788" t="str">
            <v xml:space="preserve">TURBOGXPLUS CARD W/CABLES, DOC </v>
          </cell>
          <cell r="C1788">
            <v>1162</v>
          </cell>
          <cell r="D1788" t="str">
            <v xml:space="preserve">H </v>
          </cell>
        </row>
        <row r="1789">
          <cell r="A1789" t="str">
            <v xml:space="preserve">X3664A </v>
          </cell>
          <cell r="B1789" t="str">
            <v xml:space="preserve">ELITE3D M3 W/CBL </v>
          </cell>
          <cell r="C1789">
            <v>2594</v>
          </cell>
          <cell r="D1789" t="str">
            <v xml:space="preserve">H </v>
          </cell>
        </row>
        <row r="1790">
          <cell r="A1790" t="str">
            <v xml:space="preserve">X3665A </v>
          </cell>
          <cell r="B1790" t="str">
            <v xml:space="preserve">ELITE3D M6 VERTICAL W/CBL </v>
          </cell>
          <cell r="C1790">
            <v>3894</v>
          </cell>
          <cell r="D1790" t="str">
            <v xml:space="preserve">H </v>
          </cell>
        </row>
        <row r="1791">
          <cell r="A1791" t="str">
            <v xml:space="preserve">X3666A </v>
          </cell>
          <cell r="B1791" t="str">
            <v xml:space="preserve">ELITE3D M6 HORIZ. W/CBL </v>
          </cell>
          <cell r="C1791">
            <v>6993</v>
          </cell>
          <cell r="D1791" t="str">
            <v xml:space="preserve">H </v>
          </cell>
        </row>
        <row r="1792">
          <cell r="A1792" t="str">
            <v xml:space="preserve">X3667A </v>
          </cell>
          <cell r="B1792" t="str">
            <v xml:space="preserve">ELITE3D M6 HORIZ. W/CBL </v>
          </cell>
          <cell r="C1792">
            <v>3894</v>
          </cell>
          <cell r="D1792" t="str">
            <v xml:space="preserve">H </v>
          </cell>
        </row>
        <row r="1793">
          <cell r="A1793" t="str">
            <v xml:space="preserve">X3668A </v>
          </cell>
          <cell r="B1793" t="str">
            <v xml:space="preserve">PGX32 CARD W/VIDEO ADAPTOR </v>
          </cell>
          <cell r="C1793">
            <v>398</v>
          </cell>
          <cell r="D1793" t="str">
            <v xml:space="preserve">H </v>
          </cell>
        </row>
        <row r="1794">
          <cell r="A1794" t="str">
            <v xml:space="preserve">X3669A </v>
          </cell>
          <cell r="B1794" t="str">
            <v xml:space="preserve">CREATOR SERIES 1, HORIZONTAL </v>
          </cell>
          <cell r="C1794">
            <v>1113</v>
          </cell>
          <cell r="D1794" t="str">
            <v xml:space="preserve">H </v>
          </cell>
        </row>
        <row r="1795">
          <cell r="A1795" t="str">
            <v xml:space="preserve">X3670A </v>
          </cell>
          <cell r="B1795" t="str">
            <v xml:space="preserve">Creator3D series 3, vertical </v>
          </cell>
          <cell r="C1795">
            <v>1034</v>
          </cell>
          <cell r="D1795" t="str">
            <v xml:space="preserve">H </v>
          </cell>
        </row>
        <row r="1796">
          <cell r="A1796" t="str">
            <v xml:space="preserve">X3671A </v>
          </cell>
          <cell r="B1796" t="str">
            <v xml:space="preserve">CREATOR3D SERIES 3, HORIZONTAL </v>
          </cell>
          <cell r="C1796">
            <v>1034</v>
          </cell>
          <cell r="D1796" t="str">
            <v xml:space="preserve">H </v>
          </cell>
        </row>
        <row r="1797">
          <cell r="A1797" t="str">
            <v xml:space="preserve">X3672A </v>
          </cell>
          <cell r="B1797" t="str">
            <v xml:space="preserve">CREATOR SERIES 3, VERTICAL </v>
          </cell>
          <cell r="C1797">
            <v>1113</v>
          </cell>
          <cell r="D1797" t="str">
            <v xml:space="preserve">H </v>
          </cell>
        </row>
        <row r="1798">
          <cell r="A1798" t="str">
            <v xml:space="preserve">X3675A </v>
          </cell>
          <cell r="B1798" t="str">
            <v xml:space="preserve">CREATOR3D SERIES 2, HORIZONTAL </v>
          </cell>
          <cell r="C1798">
            <v>1673</v>
          </cell>
          <cell r="D1798" t="str">
            <v xml:space="preserve">H </v>
          </cell>
        </row>
        <row r="1799">
          <cell r="A1799" t="str">
            <v xml:space="preserve">X3810A </v>
          </cell>
          <cell r="B1799" t="str">
            <v xml:space="preserve">OPT CABLE SCSI 4M 68/68PIN </v>
          </cell>
          <cell r="C1799">
            <v>215</v>
          </cell>
          <cell r="D1799" t="str">
            <v xml:space="preserve">A </v>
          </cell>
        </row>
        <row r="1800">
          <cell r="A1800" t="str">
            <v xml:space="preserve">X3825A </v>
          </cell>
          <cell r="B1800" t="str">
            <v xml:space="preserve">SC 2.1 SCI CABLE (10M) </v>
          </cell>
          <cell r="C1800">
            <v>325</v>
          </cell>
          <cell r="D1800" t="str">
            <v xml:space="preserve">D </v>
          </cell>
        </row>
        <row r="1801">
          <cell r="A1801" t="str">
            <v xml:space="preserve">X3826A </v>
          </cell>
          <cell r="B1801" t="str">
            <v xml:space="preserve">SC 2.1 SCI CABLE (2M) </v>
          </cell>
          <cell r="C1801">
            <v>325</v>
          </cell>
          <cell r="D1801" t="str">
            <v xml:space="preserve">D </v>
          </cell>
        </row>
        <row r="1802">
          <cell r="A1802" t="str">
            <v xml:space="preserve">X3828A </v>
          </cell>
          <cell r="B1802" t="str">
            <v xml:space="preserve">SC 2.2 SCI CABLE (5M) </v>
          </cell>
          <cell r="C1802">
            <v>325</v>
          </cell>
          <cell r="D1802" t="str">
            <v xml:space="preserve">D </v>
          </cell>
        </row>
        <row r="1803">
          <cell r="A1803" t="str">
            <v xml:space="preserve">X3829A </v>
          </cell>
          <cell r="B1803" t="str">
            <v xml:space="preserve">SC 2.1 SCI CBL BRACK (E5/6000) </v>
          </cell>
          <cell r="C1803">
            <v>390</v>
          </cell>
          <cell r="D1803" t="str">
            <v xml:space="preserve">D </v>
          </cell>
        </row>
        <row r="1804">
          <cell r="A1804" t="str">
            <v xml:space="preserve">X3830A </v>
          </cell>
          <cell r="B1804" t="str">
            <v xml:space="preserve">4M CABLE, SCSI 68 TO VHDC </v>
          </cell>
          <cell r="C1804">
            <v>231</v>
          </cell>
          <cell r="D1804" t="str">
            <v xml:space="preserve">A </v>
          </cell>
        </row>
        <row r="1805">
          <cell r="A1805" t="str">
            <v xml:space="preserve">X3831A </v>
          </cell>
          <cell r="B1805" t="str">
            <v xml:space="preserve">10M CABLE, SCSI TO VHDC </v>
          </cell>
          <cell r="C1805">
            <v>371</v>
          </cell>
          <cell r="D1805" t="str">
            <v xml:space="preserve">A </v>
          </cell>
        </row>
        <row r="1806">
          <cell r="A1806" t="str">
            <v xml:space="preserve">X3836A </v>
          </cell>
          <cell r="B1806" t="str">
            <v xml:space="preserve">5M SERIAL CABLE </v>
          </cell>
          <cell r="C1806">
            <v>163</v>
          </cell>
          <cell r="D1806" t="str">
            <v xml:space="preserve">D </v>
          </cell>
        </row>
        <row r="1807">
          <cell r="A1807" t="str">
            <v xml:space="preserve">X3837A </v>
          </cell>
          <cell r="B1807" t="str">
            <v xml:space="preserve">OPT 5M NULL ENET CABLE </v>
          </cell>
          <cell r="C1807">
            <v>163</v>
          </cell>
          <cell r="D1807" t="str">
            <v xml:space="preserve">D </v>
          </cell>
        </row>
        <row r="1808">
          <cell r="A1808" t="str">
            <v xml:space="preserve">X3838A </v>
          </cell>
          <cell r="B1808" t="str">
            <v xml:space="preserve">OPT 6M DIFFERENTIAL SCSI CABLE </v>
          </cell>
          <cell r="C1808">
            <v>163</v>
          </cell>
          <cell r="D1808" t="str">
            <v xml:space="preserve">D </v>
          </cell>
        </row>
        <row r="1809">
          <cell r="A1809" t="str">
            <v xml:space="preserve">X3839A </v>
          </cell>
          <cell r="B1809" t="str">
            <v xml:space="preserve">OPT 8M DIFFERENTIAL SCSI CABLE </v>
          </cell>
          <cell r="C1809">
            <v>163</v>
          </cell>
          <cell r="D1809" t="str">
            <v xml:space="preserve">D </v>
          </cell>
        </row>
        <row r="1810">
          <cell r="A1810" t="str">
            <v xml:space="preserve">X3840A </v>
          </cell>
          <cell r="B1810" t="str">
            <v xml:space="preserve">SCSI CABLE,68P-68P,12M </v>
          </cell>
          <cell r="C1810">
            <v>270</v>
          </cell>
          <cell r="D1810" t="str">
            <v xml:space="preserve">A </v>
          </cell>
        </row>
        <row r="1811">
          <cell r="A1811" t="str">
            <v xml:space="preserve">X3841A </v>
          </cell>
          <cell r="B1811" t="str">
            <v xml:space="preserve">SCSI CABLE,IBM RS/6000,68P-68P </v>
          </cell>
          <cell r="C1811">
            <v>270</v>
          </cell>
          <cell r="D1811" t="str">
            <v xml:space="preserve">A </v>
          </cell>
        </row>
        <row r="1812">
          <cell r="A1812" t="str">
            <v xml:space="preserve">X3842A </v>
          </cell>
          <cell r="B1812" t="str">
            <v xml:space="preserve">BMC CABLE PAIR, 0.5M </v>
          </cell>
          <cell r="C1812">
            <v>144</v>
          </cell>
          <cell r="D1812" t="str">
            <v xml:space="preserve">A </v>
          </cell>
        </row>
        <row r="1813">
          <cell r="A1813" t="str">
            <v xml:space="preserve">X3843A </v>
          </cell>
          <cell r="B1813" t="str">
            <v xml:space="preserve">BMC CABLE PAIR, 10M </v>
          </cell>
          <cell r="C1813">
            <v>486</v>
          </cell>
          <cell r="D1813" t="str">
            <v xml:space="preserve">A </v>
          </cell>
        </row>
        <row r="1814">
          <cell r="A1814" t="str">
            <v xml:space="preserve">X3844A </v>
          </cell>
          <cell r="B1814" t="str">
            <v xml:space="preserve">BMC CABLE PAIR, 20M </v>
          </cell>
          <cell r="C1814">
            <v>684</v>
          </cell>
          <cell r="D1814" t="str">
            <v xml:space="preserve">A </v>
          </cell>
        </row>
        <row r="1815">
          <cell r="A1815" t="str">
            <v xml:space="preserve">X3845A </v>
          </cell>
          <cell r="B1815" t="str">
            <v xml:space="preserve">BMC CABLE PAIR, 30M </v>
          </cell>
          <cell r="C1815">
            <v>882</v>
          </cell>
          <cell r="D1815" t="str">
            <v xml:space="preserve">A </v>
          </cell>
        </row>
        <row r="1816">
          <cell r="A1816" t="str">
            <v xml:space="preserve">X3846A </v>
          </cell>
          <cell r="B1816" t="str">
            <v xml:space="preserve">ESCON CABLE, 13M </v>
          </cell>
          <cell r="C1816">
            <v>252</v>
          </cell>
          <cell r="D1816" t="str">
            <v xml:space="preserve">A </v>
          </cell>
        </row>
        <row r="1817">
          <cell r="A1817" t="str">
            <v xml:space="preserve">X3847A </v>
          </cell>
          <cell r="B1817" t="str">
            <v xml:space="preserve">ESCON CABLE, 31M </v>
          </cell>
          <cell r="C1817">
            <v>558</v>
          </cell>
          <cell r="D1817" t="str">
            <v xml:space="preserve">A </v>
          </cell>
        </row>
        <row r="1818">
          <cell r="A1818" t="str">
            <v xml:space="preserve">X3848A </v>
          </cell>
          <cell r="B1818" t="str">
            <v xml:space="preserve">OPT PWR CORD F.ENTERPR.(INT) </v>
          </cell>
          <cell r="C1818">
            <v>0</v>
          </cell>
          <cell r="D1818" t="str">
            <v xml:space="preserve">D </v>
          </cell>
        </row>
        <row r="1819">
          <cell r="A1819" t="str">
            <v xml:space="preserve">X3856A </v>
          </cell>
          <cell r="B1819" t="str">
            <v xml:space="preserve">CABLE-68/68PIN SCSI W/PWR CORD </v>
          </cell>
          <cell r="C1819">
            <v>61</v>
          </cell>
          <cell r="D1819" t="str">
            <v xml:space="preserve">H </v>
          </cell>
        </row>
        <row r="1820">
          <cell r="A1820" t="str">
            <v xml:space="preserve">X3857A </v>
          </cell>
          <cell r="B1820" t="str">
            <v xml:space="preserve">CABLE-50/68PIN SCSI W/PWR CORD </v>
          </cell>
          <cell r="C1820">
            <v>63</v>
          </cell>
          <cell r="D1820" t="str">
            <v xml:space="preserve">H </v>
          </cell>
        </row>
        <row r="1821">
          <cell r="A1821" t="str">
            <v xml:space="preserve">X3858A </v>
          </cell>
          <cell r="B1821" t="str">
            <v xml:space="preserve">U.S. POWER CORD FOR STOREDGE </v>
          </cell>
          <cell r="C1821">
            <v>0</v>
          </cell>
          <cell r="D1821" t="str">
            <v xml:space="preserve">D </v>
          </cell>
        </row>
        <row r="1822">
          <cell r="A1822" t="str">
            <v xml:space="preserve">X3859A </v>
          </cell>
          <cell r="B1822" t="str">
            <v xml:space="preserve">INTL. POWER CORD FOR STOREDGE </v>
          </cell>
          <cell r="C1822">
            <v>0</v>
          </cell>
          <cell r="D1822" t="str">
            <v xml:space="preserve">D </v>
          </cell>
        </row>
        <row r="1823">
          <cell r="A1823" t="str">
            <v xml:space="preserve">X3860A </v>
          </cell>
          <cell r="B1823" t="str">
            <v xml:space="preserve">OPT CABLE SCSI FOR ULTRA 2 </v>
          </cell>
          <cell r="C1823">
            <v>33</v>
          </cell>
          <cell r="D1823" t="str">
            <v xml:space="preserve">A </v>
          </cell>
        </row>
        <row r="1824">
          <cell r="A1824" t="str">
            <v xml:space="preserve">X3865A </v>
          </cell>
          <cell r="B1824" t="str">
            <v xml:space="preserve">E10000 PWR CORD (14FT),FOR N.A </v>
          </cell>
          <cell r="C1824">
            <v>0</v>
          </cell>
          <cell r="D1824" t="str">
            <v xml:space="preserve">D </v>
          </cell>
        </row>
        <row r="1825">
          <cell r="A1825" t="str">
            <v xml:space="preserve">X3872A </v>
          </cell>
          <cell r="B1825" t="str">
            <v xml:space="preserve">VIDEO CONNECTOR ADAPTER HD-15 </v>
          </cell>
          <cell r="C1825">
            <v>47</v>
          </cell>
          <cell r="D1825" t="str">
            <v xml:space="preserve">H </v>
          </cell>
        </row>
        <row r="1826">
          <cell r="A1826" t="str">
            <v xml:space="preserve">X3875A </v>
          </cell>
          <cell r="B1826" t="str">
            <v xml:space="preserve">E10000 AC INPUT MODULE </v>
          </cell>
          <cell r="C1826">
            <v>3900</v>
          </cell>
          <cell r="D1826" t="str">
            <v xml:space="preserve">A </v>
          </cell>
        </row>
        <row r="1827">
          <cell r="A1827" t="str">
            <v xml:space="preserve">X3876A </v>
          </cell>
          <cell r="B1827" t="str">
            <v xml:space="preserve">SC 2.1 SCI SWITCH 4-PORT </v>
          </cell>
          <cell r="C1827">
            <v>22750</v>
          </cell>
          <cell r="D1827" t="str">
            <v xml:space="preserve">A </v>
          </cell>
        </row>
        <row r="1828">
          <cell r="A1828" t="str">
            <v xml:space="preserve">X400-9.0-B </v>
          </cell>
          <cell r="B1828" t="str">
            <v xml:space="preserve">SOLSTICE X.400 9.0, CD DOC </v>
          </cell>
          <cell r="C1828">
            <v>260</v>
          </cell>
          <cell r="D1828" t="str">
            <v xml:space="preserve">B </v>
          </cell>
        </row>
        <row r="1829">
          <cell r="A1829" t="str">
            <v xml:space="preserve">X400-9.0-CSITE </v>
          </cell>
          <cell r="B1829" t="str">
            <v xml:space="preserve">SOLSTICE X.400 9.0 CT. LIC </v>
          </cell>
          <cell r="C1829">
            <v>2594</v>
          </cell>
          <cell r="D1829" t="str">
            <v xml:space="preserve">B </v>
          </cell>
        </row>
        <row r="1830">
          <cell r="A1830" t="str">
            <v xml:space="preserve">X400-9.0-ES-S </v>
          </cell>
          <cell r="B1830" t="str">
            <v xml:space="preserve">SOLSTICE X.400 9.0 T2, CD LIC </v>
          </cell>
          <cell r="C1830">
            <v>16894</v>
          </cell>
          <cell r="D1830" t="str">
            <v xml:space="preserve">B </v>
          </cell>
        </row>
        <row r="1831">
          <cell r="A1831" t="str">
            <v xml:space="preserve">X400-9.0-L10 </v>
          </cell>
          <cell r="B1831" t="str">
            <v xml:space="preserve">SOLSTICE X.400 9.0, LIC </v>
          </cell>
          <cell r="C1831">
            <v>1560</v>
          </cell>
          <cell r="D1831" t="str">
            <v xml:space="preserve">B </v>
          </cell>
        </row>
        <row r="1832">
          <cell r="A1832" t="str">
            <v xml:space="preserve">X400-9.0-MGMT-L </v>
          </cell>
          <cell r="B1832" t="str">
            <v xml:space="preserve">SOLSTICE X.400 9.0 MGMT, LIC </v>
          </cell>
          <cell r="C1832">
            <v>2594</v>
          </cell>
          <cell r="D1832" t="str">
            <v xml:space="preserve">B </v>
          </cell>
        </row>
        <row r="1833">
          <cell r="A1833" t="str">
            <v xml:space="preserve">X400-9.0-MIME-L </v>
          </cell>
          <cell r="B1833" t="str">
            <v xml:space="preserve">SOLSTICE X.400 9.0 MIME. LIC </v>
          </cell>
          <cell r="C1833">
            <v>2594</v>
          </cell>
          <cell r="D1833" t="str">
            <v xml:space="preserve">B </v>
          </cell>
        </row>
        <row r="1834">
          <cell r="A1834" t="str">
            <v xml:space="preserve">X400-9.0-SS-S </v>
          </cell>
          <cell r="B1834" t="str">
            <v xml:space="preserve">SOLSTICE X.400 9.0 T1, CD LIC </v>
          </cell>
          <cell r="C1834">
            <v>7144</v>
          </cell>
          <cell r="D1834" t="str">
            <v xml:space="preserve">B </v>
          </cell>
        </row>
        <row r="1835">
          <cell r="A1835" t="str">
            <v xml:space="preserve">X465A </v>
          </cell>
          <cell r="B1835" t="str">
            <v xml:space="preserve">SUN INTERFACE CONVERTER </v>
          </cell>
          <cell r="C1835">
            <v>98</v>
          </cell>
          <cell r="D1835" t="str">
            <v xml:space="preserve">D </v>
          </cell>
        </row>
        <row r="1836">
          <cell r="A1836" t="str">
            <v xml:space="preserve">X467A </v>
          </cell>
          <cell r="B1836" t="str">
            <v xml:space="preserve">OPT CABLE MII-AUI CONVERTER </v>
          </cell>
          <cell r="C1836">
            <v>384</v>
          </cell>
          <cell r="D1836" t="str">
            <v xml:space="preserve">A </v>
          </cell>
        </row>
        <row r="1837">
          <cell r="A1837" t="str">
            <v xml:space="preserve">X470A </v>
          </cell>
          <cell r="B1837" t="str">
            <v xml:space="preserve">VIDEO CONNECTOR 13W3F/HD15M </v>
          </cell>
          <cell r="C1837">
            <v>61</v>
          </cell>
          <cell r="D1837" t="str">
            <v xml:space="preserve">H </v>
          </cell>
        </row>
        <row r="1838">
          <cell r="A1838" t="str">
            <v xml:space="preserve">X488A </v>
          </cell>
          <cell r="B1838" t="str">
            <v xml:space="preserve">OPT MULTIMEDIA KIT US </v>
          </cell>
          <cell r="C1838">
            <v>2018</v>
          </cell>
          <cell r="D1838" t="str">
            <v xml:space="preserve">H </v>
          </cell>
        </row>
        <row r="1839">
          <cell r="A1839" t="str">
            <v xml:space="preserve">X488A-EU </v>
          </cell>
          <cell r="B1839" t="str">
            <v xml:space="preserve">OPT MULTIMEDIA KIT EUROPE </v>
          </cell>
          <cell r="C1839">
            <v>2018</v>
          </cell>
          <cell r="D1839" t="str">
            <v xml:space="preserve">H </v>
          </cell>
        </row>
        <row r="1840">
          <cell r="A1840" t="str">
            <v xml:space="preserve">X488A-UK </v>
          </cell>
          <cell r="B1840" t="str">
            <v xml:space="preserve">OPT MULTIMEDIA KIT UK </v>
          </cell>
          <cell r="C1840">
            <v>2018</v>
          </cell>
          <cell r="D1840" t="str">
            <v xml:space="preserve">H </v>
          </cell>
        </row>
        <row r="1841">
          <cell r="A1841" t="str">
            <v xml:space="preserve">X490A </v>
          </cell>
          <cell r="B1841" t="str">
            <v xml:space="preserve">PCI MULTIMEDIA KIT US </v>
          </cell>
          <cell r="C1841">
            <v>1993</v>
          </cell>
          <cell r="D1841" t="str">
            <v xml:space="preserve">H </v>
          </cell>
        </row>
        <row r="1842">
          <cell r="A1842" t="str">
            <v xml:space="preserve">X498A </v>
          </cell>
          <cell r="B1842" t="str">
            <v xml:space="preserve">PCI MULTIMEDIA KIT US </v>
          </cell>
          <cell r="C1842">
            <v>1993</v>
          </cell>
          <cell r="D1842" t="str">
            <v xml:space="preserve">H </v>
          </cell>
        </row>
        <row r="1843">
          <cell r="A1843" t="str">
            <v xml:space="preserve">X500-1.0-B </v>
          </cell>
          <cell r="B1843" t="str">
            <v xml:space="preserve">SOLSTICE X.500 1.0, CD DOC </v>
          </cell>
          <cell r="C1843">
            <v>260</v>
          </cell>
          <cell r="D1843" t="str">
            <v xml:space="preserve">B </v>
          </cell>
        </row>
        <row r="1844">
          <cell r="A1844" t="str">
            <v xml:space="preserve">X500-1.0-CSITE </v>
          </cell>
          <cell r="B1844" t="str">
            <v xml:space="preserve">SOLSTICE X.500 1.0 TK, LIC </v>
          </cell>
          <cell r="C1844">
            <v>2594</v>
          </cell>
          <cell r="D1844" t="str">
            <v xml:space="preserve">B </v>
          </cell>
        </row>
        <row r="1845">
          <cell r="A1845" t="str">
            <v xml:space="preserve">X500-1.0-ES-L </v>
          </cell>
          <cell r="B1845" t="str">
            <v xml:space="preserve">SOLSTICE X.500 1.0 T2, LIC </v>
          </cell>
          <cell r="C1845">
            <v>18194</v>
          </cell>
          <cell r="D1845" t="str">
            <v xml:space="preserve">B </v>
          </cell>
        </row>
        <row r="1846">
          <cell r="A1846" t="str">
            <v xml:space="preserve">X500-1.0-SS-L </v>
          </cell>
          <cell r="B1846" t="str">
            <v xml:space="preserve">SOLSTICE X.500 1.0 T1, LIC </v>
          </cell>
          <cell r="C1846">
            <v>7794</v>
          </cell>
          <cell r="D1846" t="str">
            <v xml:space="preserve">B </v>
          </cell>
        </row>
        <row r="1847">
          <cell r="A1847" t="str">
            <v xml:space="preserve">X5162A </v>
          </cell>
          <cell r="B1847" t="str">
            <v xml:space="preserve">OPT INT DISKBD 8GB/7200 USCSI </v>
          </cell>
          <cell r="C1847">
            <v>5550</v>
          </cell>
          <cell r="D1847" t="str">
            <v xml:space="preserve">A </v>
          </cell>
        </row>
        <row r="1848">
          <cell r="A1848" t="str">
            <v xml:space="preserve">X5214A </v>
          </cell>
          <cell r="B1848" t="str">
            <v xml:space="preserve">OPT INT DISK 4.2GB/7200 USCSI </v>
          </cell>
          <cell r="C1848">
            <v>1015</v>
          </cell>
          <cell r="D1848" t="str">
            <v xml:space="preserve">H </v>
          </cell>
        </row>
        <row r="1849">
          <cell r="A1849" t="str">
            <v xml:space="preserve">X5226A </v>
          </cell>
          <cell r="B1849" t="str">
            <v xml:space="preserve">OPT INT 9GB DRIVE FOR U10 </v>
          </cell>
          <cell r="C1849">
            <v>630</v>
          </cell>
          <cell r="D1849" t="str">
            <v xml:space="preserve">H </v>
          </cell>
        </row>
        <row r="1850">
          <cell r="A1850" t="str">
            <v xml:space="preserve">X5228A </v>
          </cell>
          <cell r="B1850" t="str">
            <v xml:space="preserve">OPT INT DISK 4GB/10000 USCSI </v>
          </cell>
          <cell r="C1850">
            <v>1365</v>
          </cell>
          <cell r="D1850" t="str">
            <v xml:space="preserve">H </v>
          </cell>
        </row>
        <row r="1851">
          <cell r="A1851" t="str">
            <v xml:space="preserve">X5229A </v>
          </cell>
          <cell r="B1851" t="str">
            <v xml:space="preserve">OPT INT DISK 9.1GB/7200 USCSI </v>
          </cell>
          <cell r="C1851">
            <v>1484</v>
          </cell>
          <cell r="D1851" t="str">
            <v xml:space="preserve">H </v>
          </cell>
        </row>
        <row r="1852">
          <cell r="A1852" t="str">
            <v xml:space="preserve">X5230A </v>
          </cell>
          <cell r="B1852" t="str">
            <v xml:space="preserve">OPT INT DISK 9.1GB/7200 USCSI </v>
          </cell>
          <cell r="C1852">
            <v>2030</v>
          </cell>
          <cell r="D1852" t="str">
            <v xml:space="preserve">H </v>
          </cell>
        </row>
        <row r="1853">
          <cell r="A1853" t="str">
            <v xml:space="preserve">X5232A </v>
          </cell>
          <cell r="B1853" t="str">
            <v xml:space="preserve">OPT INT DISK 18.2GB/7200 USCSI </v>
          </cell>
          <cell r="C1853">
            <v>2660</v>
          </cell>
          <cell r="D1853" t="str">
            <v xml:space="preserve">H </v>
          </cell>
        </row>
        <row r="1854">
          <cell r="A1854" t="str">
            <v xml:space="preserve">X5233A </v>
          </cell>
          <cell r="B1854" t="str">
            <v xml:space="preserve">OPT INT DISK 18.2GB/7200 USCSI </v>
          </cell>
          <cell r="C1854">
            <v>3640</v>
          </cell>
          <cell r="D1854" t="str">
            <v xml:space="preserve">H </v>
          </cell>
        </row>
        <row r="1855">
          <cell r="A1855" t="str">
            <v xml:space="preserve">X5234A </v>
          </cell>
          <cell r="B1855" t="str">
            <v xml:space="preserve">OPT INT DISK 9.1GB/10K USCSI </v>
          </cell>
          <cell r="C1855">
            <v>1715</v>
          </cell>
          <cell r="D1855" t="str">
            <v xml:space="preserve">H </v>
          </cell>
        </row>
        <row r="1856">
          <cell r="A1856" t="str">
            <v xml:space="preserve">X5235A </v>
          </cell>
          <cell r="B1856" t="str">
            <v xml:space="preserve">OPT INT DISK 9GB/10000 USCSI </v>
          </cell>
          <cell r="C1856">
            <v>1785</v>
          </cell>
          <cell r="D1856" t="str">
            <v xml:space="preserve">H </v>
          </cell>
        </row>
        <row r="1857">
          <cell r="A1857" t="str">
            <v xml:space="preserve">X5236A </v>
          </cell>
          <cell r="B1857" t="str">
            <v xml:space="preserve">OPT INT 9GB DRIVE FOR U5/U10 </v>
          </cell>
          <cell r="C1857">
            <v>630</v>
          </cell>
          <cell r="D1857" t="str">
            <v xml:space="preserve">H </v>
          </cell>
        </row>
        <row r="1858">
          <cell r="A1858" t="str">
            <v xml:space="preserve">X5911A </v>
          </cell>
          <cell r="B1858" t="str">
            <v xml:space="preserve">OPT INT DISK 4.2GB/7200 USCSI </v>
          </cell>
          <cell r="C1858">
            <v>1015</v>
          </cell>
          <cell r="D1858" t="str">
            <v xml:space="preserve">H </v>
          </cell>
        </row>
        <row r="1859">
          <cell r="A1859" t="str">
            <v xml:space="preserve">X595A </v>
          </cell>
          <cell r="B1859" t="str">
            <v xml:space="preserve">OPT FIBRE CHANNEL OPTICAL MOD </v>
          </cell>
          <cell r="C1859">
            <v>780</v>
          </cell>
          <cell r="D1859" t="str">
            <v xml:space="preserve">A </v>
          </cell>
        </row>
        <row r="1860">
          <cell r="A1860" t="str">
            <v xml:space="preserve">X6003A </v>
          </cell>
          <cell r="B1860" t="str">
            <v xml:space="preserve">OPT INT FLOPPY 1.44GB FOR U2 </v>
          </cell>
          <cell r="C1860">
            <v>175</v>
          </cell>
          <cell r="D1860" t="str">
            <v xml:space="preserve">H </v>
          </cell>
        </row>
        <row r="1861">
          <cell r="A1861" t="str">
            <v xml:space="preserve">X6004A </v>
          </cell>
          <cell r="B1861" t="str">
            <v xml:space="preserve">OPT INT FLOPPY DRIVE U30 </v>
          </cell>
          <cell r="C1861">
            <v>175</v>
          </cell>
          <cell r="D1861" t="str">
            <v xml:space="preserve">H </v>
          </cell>
        </row>
        <row r="1862">
          <cell r="A1862" t="str">
            <v xml:space="preserve">X6005A </v>
          </cell>
          <cell r="B1862" t="str">
            <v xml:space="preserve">OPT FLOPPY INT DR TAZMO &amp; E250 </v>
          </cell>
          <cell r="C1862">
            <v>175</v>
          </cell>
          <cell r="D1862" t="str">
            <v xml:space="preserve">H </v>
          </cell>
        </row>
        <row r="1863">
          <cell r="A1863" t="str">
            <v xml:space="preserve">X6062A </v>
          </cell>
          <cell r="B1863" t="str">
            <v xml:space="preserve">OPT INT TAPE 35GB DLT FOR FRST </v>
          </cell>
          <cell r="C1863">
            <v>13860</v>
          </cell>
          <cell r="D1863" t="str">
            <v xml:space="preserve">A </v>
          </cell>
        </row>
        <row r="1864">
          <cell r="A1864" t="str">
            <v xml:space="preserve">X6063A </v>
          </cell>
          <cell r="B1864" t="str">
            <v xml:space="preserve">OPT INT DLT7000 DRIVE </v>
          </cell>
          <cell r="C1864">
            <v>17360</v>
          </cell>
          <cell r="D1864" t="str">
            <v xml:space="preserve">A </v>
          </cell>
        </row>
        <row r="1865">
          <cell r="A1865" t="str">
            <v xml:space="preserve">X6077A </v>
          </cell>
          <cell r="B1865" t="str">
            <v xml:space="preserve">STOREDGE L1800, 2 X DLT7000 </v>
          </cell>
          <cell r="C1865">
            <v>77000</v>
          </cell>
          <cell r="D1865" t="str">
            <v xml:space="preserve">A </v>
          </cell>
        </row>
        <row r="1866">
          <cell r="A1866" t="str">
            <v xml:space="preserve">X6078A </v>
          </cell>
          <cell r="B1866" t="str">
            <v xml:space="preserve">STOREDGE L1800, 4 X DLT7000 </v>
          </cell>
          <cell r="C1866">
            <v>105000</v>
          </cell>
          <cell r="D1866" t="str">
            <v xml:space="preserve">A </v>
          </cell>
        </row>
        <row r="1867">
          <cell r="A1867" t="str">
            <v xml:space="preserve">X6079A </v>
          </cell>
          <cell r="B1867" t="str">
            <v xml:space="preserve">STOREDGE L3500, 2 X DLT7000 </v>
          </cell>
          <cell r="C1867">
            <v>98000</v>
          </cell>
          <cell r="D1867" t="str">
            <v xml:space="preserve">A </v>
          </cell>
        </row>
        <row r="1868">
          <cell r="A1868" t="str">
            <v xml:space="preserve">X6080A </v>
          </cell>
          <cell r="B1868" t="str">
            <v xml:space="preserve">STOREDGE L3500, 7 X DLT7000 </v>
          </cell>
          <cell r="C1868">
            <v>162400</v>
          </cell>
          <cell r="D1868" t="str">
            <v xml:space="preserve">A </v>
          </cell>
        </row>
        <row r="1869">
          <cell r="A1869" t="str">
            <v xml:space="preserve">X6106A </v>
          </cell>
          <cell r="B1869" t="str">
            <v xml:space="preserve">OPT INT 4GB SLR TAPE </v>
          </cell>
          <cell r="C1869">
            <v>1050</v>
          </cell>
          <cell r="D1869" t="str">
            <v xml:space="preserve">H </v>
          </cell>
        </row>
        <row r="1870">
          <cell r="A1870" t="str">
            <v xml:space="preserve">X6107A </v>
          </cell>
          <cell r="B1870" t="str">
            <v xml:space="preserve">OPT INT 4GB SLR TAPE (SERVER) </v>
          </cell>
          <cell r="C1870">
            <v>1235</v>
          </cell>
          <cell r="D1870" t="str">
            <v xml:space="preserve">A </v>
          </cell>
        </row>
        <row r="1871">
          <cell r="A1871" t="str">
            <v xml:space="preserve">X6166A </v>
          </cell>
          <cell r="B1871" t="str">
            <v xml:space="preserve">OPT INT CD 32X FOR U30/U60 </v>
          </cell>
          <cell r="C1871">
            <v>350</v>
          </cell>
          <cell r="D1871" t="str">
            <v xml:space="preserve">H </v>
          </cell>
        </row>
        <row r="1872">
          <cell r="A1872" t="str">
            <v xml:space="preserve">X6167A </v>
          </cell>
          <cell r="B1872" t="str">
            <v xml:space="preserve">OPT INT CD 32X FOR U2/E2 </v>
          </cell>
          <cell r="C1872">
            <v>350</v>
          </cell>
          <cell r="D1872" t="str">
            <v xml:space="preserve">H </v>
          </cell>
        </row>
        <row r="1873">
          <cell r="A1873" t="str">
            <v xml:space="preserve">X6171A </v>
          </cell>
          <cell r="B1873" t="str">
            <v xml:space="preserve">OPT INT 32X CD-ROM FOR U5/U10 </v>
          </cell>
          <cell r="C1873">
            <v>210</v>
          </cell>
          <cell r="D1873" t="str">
            <v xml:space="preserve">H </v>
          </cell>
        </row>
        <row r="1874">
          <cell r="A1874" t="str">
            <v xml:space="preserve">X6206A </v>
          </cell>
          <cell r="B1874" t="str">
            <v xml:space="preserve">OPT INT TAPE 14GB/8MM </v>
          </cell>
          <cell r="C1874">
            <v>3510</v>
          </cell>
          <cell r="D1874" t="str">
            <v xml:space="preserve">A </v>
          </cell>
        </row>
        <row r="1875">
          <cell r="A1875" t="str">
            <v xml:space="preserve">X6212A </v>
          </cell>
          <cell r="B1875" t="str">
            <v xml:space="preserve">OPT INT TAPE 7GB/8MM </v>
          </cell>
          <cell r="C1875">
            <v>2030</v>
          </cell>
          <cell r="D1875" t="str">
            <v xml:space="preserve">H </v>
          </cell>
        </row>
        <row r="1876">
          <cell r="A1876" t="str">
            <v xml:space="preserve">X6213A </v>
          </cell>
          <cell r="B1876" t="str">
            <v xml:space="preserve">OPT INT TAPE 7GB/8MM </v>
          </cell>
          <cell r="C1876">
            <v>2695</v>
          </cell>
          <cell r="D1876" t="str">
            <v xml:space="preserve">A </v>
          </cell>
        </row>
        <row r="1877">
          <cell r="A1877" t="str">
            <v xml:space="preserve">X6226A </v>
          </cell>
          <cell r="B1877" t="str">
            <v xml:space="preserve">TAPE LIB RACK 400GB/8MM W/TAPE </v>
          </cell>
          <cell r="C1877">
            <v>22400</v>
          </cell>
          <cell r="D1877" t="str">
            <v xml:space="preserve">H </v>
          </cell>
        </row>
        <row r="1878">
          <cell r="A1878" t="str">
            <v xml:space="preserve">X6234A </v>
          </cell>
          <cell r="B1878" t="str">
            <v xml:space="preserve">OPT INT TAPE 20/40GB 8MM </v>
          </cell>
          <cell r="C1878">
            <v>6300</v>
          </cell>
          <cell r="D1878" t="str">
            <v xml:space="preserve">A </v>
          </cell>
        </row>
        <row r="1879">
          <cell r="A1879" t="str">
            <v xml:space="preserve">X6235A </v>
          </cell>
          <cell r="B1879" t="str">
            <v xml:space="preserve">OPT INT TAPE 20-40GB 8MM E4000 </v>
          </cell>
          <cell r="C1879">
            <v>6300</v>
          </cell>
          <cell r="D1879" t="str">
            <v xml:space="preserve">A </v>
          </cell>
        </row>
        <row r="1880">
          <cell r="A1880" t="str">
            <v xml:space="preserve">X6236A </v>
          </cell>
          <cell r="B1880" t="str">
            <v xml:space="preserve">OPT INT 40GB/8MM FLEXIPACK </v>
          </cell>
          <cell r="C1880">
            <v>4620</v>
          </cell>
          <cell r="D1880" t="str">
            <v xml:space="preserve">H </v>
          </cell>
        </row>
        <row r="1881">
          <cell r="A1881" t="str">
            <v xml:space="preserve">X6238A </v>
          </cell>
          <cell r="B1881" t="str">
            <v xml:space="preserve">OPT INT TAPE 20/40GB 8MM-EX500 </v>
          </cell>
          <cell r="C1881">
            <v>6750</v>
          </cell>
          <cell r="D1881" t="str">
            <v xml:space="preserve">A </v>
          </cell>
        </row>
        <row r="1882">
          <cell r="A1882" t="str">
            <v xml:space="preserve">X6282A </v>
          </cell>
          <cell r="B1882" t="str">
            <v xml:space="preserve">OPT INT TAPE 12GB 4MM DDS-3 </v>
          </cell>
          <cell r="C1882">
            <v>1610</v>
          </cell>
          <cell r="D1882" t="str">
            <v xml:space="preserve">H </v>
          </cell>
        </row>
        <row r="1883">
          <cell r="A1883" t="str">
            <v xml:space="preserve">X6283A </v>
          </cell>
          <cell r="B1883" t="str">
            <v xml:space="preserve">OPT INT TAPE 12GB 4MM EX000 </v>
          </cell>
          <cell r="C1883">
            <v>1890</v>
          </cell>
          <cell r="D1883" t="str">
            <v xml:space="preserve">A </v>
          </cell>
        </row>
        <row r="1884">
          <cell r="A1884" t="str">
            <v xml:space="preserve">X6286A </v>
          </cell>
          <cell r="B1884" t="str">
            <v xml:space="preserve">OPT INT TAPE 12GB 4MM </v>
          </cell>
          <cell r="C1884">
            <v>1890</v>
          </cell>
          <cell r="D1884" t="str">
            <v xml:space="preserve">A </v>
          </cell>
        </row>
        <row r="1885">
          <cell r="A1885" t="str">
            <v xml:space="preserve">X6287A </v>
          </cell>
          <cell r="B1885" t="str">
            <v xml:space="preserve">A7000 54.3GB STORAGE PACKAGE </v>
          </cell>
          <cell r="C1885">
            <v>43200</v>
          </cell>
          <cell r="D1885" t="str">
            <v xml:space="preserve">A </v>
          </cell>
        </row>
        <row r="1886">
          <cell r="A1886" t="str">
            <v xml:space="preserve">X6288A </v>
          </cell>
          <cell r="B1886" t="str">
            <v xml:space="preserve">54.3GB SCA STORAGE MODULE </v>
          </cell>
          <cell r="C1886">
            <v>26046</v>
          </cell>
          <cell r="D1886" t="str">
            <v xml:space="preserve">A </v>
          </cell>
        </row>
        <row r="1887">
          <cell r="A1887" t="str">
            <v xml:space="preserve">X6289A </v>
          </cell>
          <cell r="B1887" t="str">
            <v xml:space="preserve">108.6GB SCA Storage Package </v>
          </cell>
          <cell r="C1887">
            <v>43200</v>
          </cell>
          <cell r="D1887" t="str">
            <v xml:space="preserve">A </v>
          </cell>
        </row>
        <row r="1888">
          <cell r="A1888" t="str">
            <v xml:space="preserve">X6510A </v>
          </cell>
          <cell r="B1888" t="str">
            <v xml:space="preserve">RSM SCSI ENVIRONMENTAL CARD </v>
          </cell>
          <cell r="C1888">
            <v>910</v>
          </cell>
          <cell r="D1888" t="str">
            <v xml:space="preserve">A </v>
          </cell>
        </row>
        <row r="1889">
          <cell r="A1889" t="str">
            <v xml:space="preserve">X6513A </v>
          </cell>
          <cell r="B1889" t="str">
            <v xml:space="preserve">OPT POWER ENTERPRISE EXP. CAB </v>
          </cell>
          <cell r="C1889">
            <v>1430</v>
          </cell>
          <cell r="D1889" t="str">
            <v xml:space="preserve">A </v>
          </cell>
        </row>
        <row r="1890">
          <cell r="A1890" t="str">
            <v xml:space="preserve">X6516A </v>
          </cell>
          <cell r="B1890" t="str">
            <v xml:space="preserve">RSM 9.1GB/7200 FWSCSI </v>
          </cell>
          <cell r="C1890">
            <v>3211</v>
          </cell>
          <cell r="D1890" t="str">
            <v xml:space="preserve">A </v>
          </cell>
        </row>
        <row r="1891">
          <cell r="A1891" t="str">
            <v xml:space="preserve">X6537A </v>
          </cell>
          <cell r="B1891" t="str">
            <v xml:space="preserve">STOREDGE A3500 CONTROLLER </v>
          </cell>
          <cell r="C1891">
            <v>36610</v>
          </cell>
          <cell r="D1891" t="str">
            <v xml:space="preserve">A </v>
          </cell>
        </row>
        <row r="1892">
          <cell r="A1892" t="str">
            <v xml:space="preserve">X6540A </v>
          </cell>
          <cell r="B1892" t="str">
            <v xml:space="preserve">OPT INT PCI ULTRASCSI SE CARD </v>
          </cell>
          <cell r="C1892">
            <v>975</v>
          </cell>
          <cell r="D1892" t="str">
            <v xml:space="preserve">A </v>
          </cell>
        </row>
        <row r="1893">
          <cell r="A1893" t="str">
            <v xml:space="preserve">X6541A </v>
          </cell>
          <cell r="B1893" t="str">
            <v xml:space="preserve">OPT INT PCI ULTRASCSI DIFF CRD </v>
          </cell>
          <cell r="C1893">
            <v>1872</v>
          </cell>
          <cell r="D1893" t="str">
            <v xml:space="preserve">A </v>
          </cell>
        </row>
        <row r="1894">
          <cell r="A1894" t="str">
            <v xml:space="preserve">X6601A </v>
          </cell>
          <cell r="B1894" t="str">
            <v xml:space="preserve">E450 8BAY STOR EXP KIT, 10K </v>
          </cell>
          <cell r="C1894">
            <v>1476</v>
          </cell>
          <cell r="D1894" t="str">
            <v xml:space="preserve">H </v>
          </cell>
        </row>
        <row r="1895">
          <cell r="A1895" t="str">
            <v xml:space="preserve">X6710A </v>
          </cell>
          <cell r="B1895" t="str">
            <v xml:space="preserve">FC-AL 9.1GB 10000RPM 1" DISK </v>
          </cell>
          <cell r="C1895">
            <v>4060</v>
          </cell>
          <cell r="D1895" t="str">
            <v xml:space="preserve">A </v>
          </cell>
        </row>
        <row r="1896">
          <cell r="A1896" t="str">
            <v xml:space="preserve">X6711A </v>
          </cell>
          <cell r="B1896" t="str">
            <v xml:space="preserve">FC-AL 18.2GB 7200RPM 1.6" DISK </v>
          </cell>
          <cell r="C1896">
            <v>4340</v>
          </cell>
          <cell r="D1896" t="str">
            <v xml:space="preserve">A </v>
          </cell>
        </row>
        <row r="1897">
          <cell r="A1897" t="str">
            <v xml:space="preserve">X6729A </v>
          </cell>
          <cell r="B1897" t="str">
            <v xml:space="preserve">OPT INT PCI FC-AL HOST ADAPTER </v>
          </cell>
          <cell r="C1897">
            <v>2990</v>
          </cell>
          <cell r="D1897" t="str">
            <v xml:space="preserve">A </v>
          </cell>
        </row>
        <row r="1898">
          <cell r="A1898" t="str">
            <v xml:space="preserve">X6730A </v>
          </cell>
          <cell r="B1898" t="str">
            <v xml:space="preserve">FCAL 100MB/S SBUS HOST ADAPTER </v>
          </cell>
          <cell r="C1898">
            <v>3510</v>
          </cell>
          <cell r="D1898" t="str">
            <v xml:space="preserve">A </v>
          </cell>
        </row>
        <row r="1899">
          <cell r="A1899" t="str">
            <v xml:space="preserve">X6731A </v>
          </cell>
          <cell r="B1899" t="str">
            <v xml:space="preserve">FCAL GBIC MODULE 100MB/S </v>
          </cell>
          <cell r="C1899">
            <v>780</v>
          </cell>
          <cell r="D1899" t="str">
            <v xml:space="preserve">A </v>
          </cell>
        </row>
        <row r="1900">
          <cell r="A1900" t="str">
            <v xml:space="preserve">X6732A </v>
          </cell>
          <cell r="B1900" t="str">
            <v xml:space="preserve">FCAL HUB 7 SLOT </v>
          </cell>
          <cell r="C1900">
            <v>2800</v>
          </cell>
          <cell r="D1900" t="str">
            <v xml:space="preserve">A </v>
          </cell>
        </row>
        <row r="1901">
          <cell r="A1901" t="str">
            <v xml:space="preserve">X6734A </v>
          </cell>
          <cell r="B1901" t="str">
            <v xml:space="preserve">A5000 CHASSIS INTERFACE BOARD </v>
          </cell>
          <cell r="C1901">
            <v>3220</v>
          </cell>
          <cell r="D1901" t="str">
            <v xml:space="preserve">A </v>
          </cell>
        </row>
        <row r="1902">
          <cell r="A1902" t="str">
            <v xml:space="preserve">X6735A </v>
          </cell>
          <cell r="B1902" t="str">
            <v xml:space="preserve">DUAL HUB MOUNT KIT </v>
          </cell>
          <cell r="C1902">
            <v>350</v>
          </cell>
          <cell r="D1902" t="str">
            <v xml:space="preserve">A </v>
          </cell>
        </row>
        <row r="1903">
          <cell r="A1903" t="str">
            <v xml:space="preserve">X6773A </v>
          </cell>
          <cell r="B1903" t="str">
            <v xml:space="preserve">A7000 1024MB SAFE CACHE, RMC </v>
          </cell>
          <cell r="C1903">
            <v>91386</v>
          </cell>
          <cell r="D1903" t="str">
            <v xml:space="preserve">A </v>
          </cell>
        </row>
        <row r="1904">
          <cell r="A1904" t="str">
            <v xml:space="preserve">X6778A </v>
          </cell>
          <cell r="B1904" t="str">
            <v xml:space="preserve">A7000 QUAD CH BMC ADAPT KIT </v>
          </cell>
          <cell r="C1904">
            <v>94158</v>
          </cell>
          <cell r="D1904" t="str">
            <v xml:space="preserve">A </v>
          </cell>
        </row>
        <row r="1905">
          <cell r="A1905" t="str">
            <v xml:space="preserve">X6779A </v>
          </cell>
          <cell r="B1905" t="str">
            <v xml:space="preserve">A7000 DUAL ESCON ADP KIT #2 </v>
          </cell>
          <cell r="C1905">
            <v>110772</v>
          </cell>
          <cell r="D1905" t="str">
            <v xml:space="preserve">A </v>
          </cell>
        </row>
        <row r="1906">
          <cell r="A1906" t="str">
            <v xml:space="preserve">X6780A </v>
          </cell>
          <cell r="B1906" t="str">
            <v xml:space="preserve">A7000 DUAL ESCON ADP KIT #1 </v>
          </cell>
          <cell r="C1906">
            <v>110772</v>
          </cell>
          <cell r="D1906" t="str">
            <v xml:space="preserve">A </v>
          </cell>
        </row>
        <row r="1907">
          <cell r="A1907" t="str">
            <v xml:space="preserve">X6796A </v>
          </cell>
          <cell r="B1907" t="str">
            <v xml:space="preserve">8 CH. ULTRA STE, 2 CONNECTOR </v>
          </cell>
          <cell r="C1907">
            <v>37476</v>
          </cell>
          <cell r="D1907" t="str">
            <v xml:space="preserve">A </v>
          </cell>
        </row>
        <row r="1908">
          <cell r="A1908" t="str">
            <v xml:space="preserve">X6797A </v>
          </cell>
          <cell r="B1908" t="str">
            <v xml:space="preserve">4 CH. ULTRA STE, 2 CONNECTOR </v>
          </cell>
          <cell r="C1908">
            <v>37476</v>
          </cell>
          <cell r="D1908" t="str">
            <v xml:space="preserve">A </v>
          </cell>
        </row>
        <row r="1909">
          <cell r="A1909" t="str">
            <v xml:space="preserve">X6798A </v>
          </cell>
          <cell r="B1909" t="str">
            <v xml:space="preserve">8 CH. ULTRA STE, 8 CONNECTOR </v>
          </cell>
          <cell r="C1909">
            <v>37476</v>
          </cell>
          <cell r="D1909" t="str">
            <v xml:space="preserve">A </v>
          </cell>
        </row>
        <row r="1910">
          <cell r="A1910" t="str">
            <v xml:space="preserve">X6900A </v>
          </cell>
          <cell r="B1910" t="str">
            <v xml:space="preserve">NETRA T 1100 ALARMS SW, CD </v>
          </cell>
          <cell r="C1910">
            <v>260</v>
          </cell>
          <cell r="D1910" t="str">
            <v xml:space="preserve">A </v>
          </cell>
        </row>
        <row r="1911">
          <cell r="A1911" t="str">
            <v xml:space="preserve">X6901A </v>
          </cell>
          <cell r="B1911" t="str">
            <v xml:space="preserve">NETRA TELCO 19" RACKMOUNT KIT </v>
          </cell>
          <cell r="C1911">
            <v>325</v>
          </cell>
          <cell r="D1911" t="str">
            <v xml:space="preserve">A </v>
          </cell>
        </row>
        <row r="1912">
          <cell r="A1912" t="str">
            <v xml:space="preserve">X6902A </v>
          </cell>
          <cell r="B1912" t="str">
            <v xml:space="preserve">NETRA TELCO 23" RACKMOUNT KIT </v>
          </cell>
          <cell r="C1912">
            <v>325</v>
          </cell>
          <cell r="D1912" t="str">
            <v xml:space="preserve">A </v>
          </cell>
        </row>
        <row r="1913">
          <cell r="A1913" t="str">
            <v xml:space="preserve">X6903A </v>
          </cell>
          <cell r="B1913" t="str">
            <v xml:space="preserve">NETRA TELCO 24" RACKMOUNT KIT </v>
          </cell>
          <cell r="C1913">
            <v>325</v>
          </cell>
          <cell r="D1913" t="str">
            <v xml:space="preserve">A </v>
          </cell>
        </row>
        <row r="1914">
          <cell r="A1914" t="str">
            <v xml:space="preserve">X6904A </v>
          </cell>
          <cell r="B1914" t="str">
            <v xml:space="preserve">NETRA TELCO 600MM RACKMNT KIT </v>
          </cell>
          <cell r="C1914">
            <v>325</v>
          </cell>
          <cell r="D1914" t="str">
            <v xml:space="preserve">A </v>
          </cell>
        </row>
        <row r="1915">
          <cell r="A1915" t="str">
            <v xml:space="preserve">X6905A </v>
          </cell>
          <cell r="B1915" t="str">
            <v xml:space="preserve">NETRA TELCO ALARMS SW, CD </v>
          </cell>
          <cell r="C1915">
            <v>280</v>
          </cell>
          <cell r="D1915" t="str">
            <v xml:space="preserve">A </v>
          </cell>
        </row>
        <row r="1916">
          <cell r="A1916" t="str">
            <v xml:space="preserve">X6907A </v>
          </cell>
          <cell r="B1916" t="str">
            <v xml:space="preserve">23"/24" rack kit for Netra st </v>
          </cell>
          <cell r="C1916">
            <v>350</v>
          </cell>
          <cell r="D1916" t="str">
            <v xml:space="preserve">A </v>
          </cell>
        </row>
        <row r="1917">
          <cell r="A1917" t="str">
            <v xml:space="preserve">X6909A </v>
          </cell>
          <cell r="B1917" t="str">
            <v xml:space="preserve">600MM RACK KIT FOR NETRA ST </v>
          </cell>
          <cell r="C1917">
            <v>350</v>
          </cell>
          <cell r="D1917" t="str">
            <v xml:space="preserve">A </v>
          </cell>
        </row>
        <row r="1918">
          <cell r="A1918" t="str">
            <v xml:space="preserve">X7002A </v>
          </cell>
          <cell r="B1918" t="str">
            <v xml:space="preserve">OPT MEMORY 64MB (2*32MB) </v>
          </cell>
          <cell r="C1918">
            <v>664</v>
          </cell>
          <cell r="D1918" t="str">
            <v xml:space="preserve">H </v>
          </cell>
        </row>
        <row r="1919">
          <cell r="A1919" t="str">
            <v xml:space="preserve">X7003A </v>
          </cell>
          <cell r="B1919" t="str">
            <v xml:space="preserve">OPT MEMORY 128MB (2*64MB) </v>
          </cell>
          <cell r="C1919">
            <v>1264</v>
          </cell>
          <cell r="D1919" t="str">
            <v xml:space="preserve">H </v>
          </cell>
        </row>
        <row r="1920">
          <cell r="A1920" t="str">
            <v xml:space="preserve">X7004A </v>
          </cell>
          <cell r="B1920" t="str">
            <v xml:space="preserve">OPT MEMORY 256MB (2*128MB) </v>
          </cell>
          <cell r="C1920">
            <v>2400</v>
          </cell>
          <cell r="D1920" t="str">
            <v xml:space="preserve">H </v>
          </cell>
        </row>
        <row r="1921">
          <cell r="A1921" t="str">
            <v xml:space="preserve">X7005A </v>
          </cell>
          <cell r="B1921" t="str">
            <v xml:space="preserve">OPT MEMORY 512MB (2*256MB) </v>
          </cell>
          <cell r="C1921">
            <v>9600</v>
          </cell>
          <cell r="D1921" t="str">
            <v xml:space="preserve">H </v>
          </cell>
        </row>
        <row r="1922">
          <cell r="A1922" t="str">
            <v xml:space="preserve">X7016A </v>
          </cell>
          <cell r="B1922" t="str">
            <v xml:space="preserve">JAVASTATION 8MB FLASH MEMORY </v>
          </cell>
          <cell r="C1922">
            <v>358</v>
          </cell>
          <cell r="D1922" t="str">
            <v xml:space="preserve">A </v>
          </cell>
        </row>
        <row r="1923">
          <cell r="A1923" t="str">
            <v xml:space="preserve">X7020A </v>
          </cell>
          <cell r="B1923" t="str">
            <v xml:space="preserve">OPT A3500 MEMORY 64MB </v>
          </cell>
          <cell r="C1923">
            <v>2600</v>
          </cell>
          <cell r="D1923" t="str">
            <v xml:space="preserve">A </v>
          </cell>
        </row>
        <row r="1924">
          <cell r="A1924" t="str">
            <v xml:space="preserve">X7022A </v>
          </cell>
          <cell r="B1924" t="str">
            <v xml:space="preserve">OPT MEMORY 256MB (8*32MB) </v>
          </cell>
          <cell r="C1924">
            <v>5761</v>
          </cell>
          <cell r="D1924" t="str">
            <v xml:space="preserve">A </v>
          </cell>
        </row>
        <row r="1925">
          <cell r="A1925" t="str">
            <v xml:space="preserve">X7023A </v>
          </cell>
          <cell r="B1925" t="str">
            <v xml:space="preserve">OTP MEMORY 1GB (8*128MB) </v>
          </cell>
          <cell r="C1925">
            <v>18000</v>
          </cell>
          <cell r="D1925" t="str">
            <v xml:space="preserve">A </v>
          </cell>
        </row>
        <row r="1926">
          <cell r="A1926" t="str">
            <v xml:space="preserve">X7025A </v>
          </cell>
          <cell r="B1926" t="str">
            <v xml:space="preserve">E10000 MEM BOARD, UNPOPULATED </v>
          </cell>
          <cell r="C1926">
            <v>16000</v>
          </cell>
          <cell r="D1926" t="str">
            <v xml:space="preserve">A </v>
          </cell>
        </row>
        <row r="1927">
          <cell r="A1927" t="str">
            <v xml:space="preserve">X7030A </v>
          </cell>
          <cell r="B1927" t="str">
            <v xml:space="preserve">OPT 64MB MEMORY FOR U5/10 </v>
          </cell>
          <cell r="C1927">
            <v>553</v>
          </cell>
          <cell r="D1927" t="str">
            <v xml:space="preserve">H </v>
          </cell>
        </row>
        <row r="1928">
          <cell r="A1928" t="str">
            <v xml:space="preserve">X7031A </v>
          </cell>
          <cell r="B1928" t="str">
            <v xml:space="preserve">OPT 128MB MEMORY FOR U5/10 </v>
          </cell>
          <cell r="C1928">
            <v>1050</v>
          </cell>
          <cell r="D1928" t="str">
            <v xml:space="preserve">H </v>
          </cell>
        </row>
        <row r="1929">
          <cell r="A1929" t="str">
            <v xml:space="preserve">X7032A </v>
          </cell>
          <cell r="B1929" t="str">
            <v xml:space="preserve">OPT 256MB MEMORY FOR U5/10 </v>
          </cell>
          <cell r="C1929">
            <v>2030</v>
          </cell>
          <cell r="D1929" t="str">
            <v xml:space="preserve">H </v>
          </cell>
        </row>
        <row r="1930">
          <cell r="A1930" t="str">
            <v xml:space="preserve">X7033A </v>
          </cell>
          <cell r="B1930" t="str">
            <v xml:space="preserve">OPT 512MB MEMORY FOR U10 </v>
          </cell>
          <cell r="C1930">
            <v>4053</v>
          </cell>
          <cell r="D1930" t="str">
            <v xml:space="preserve">H </v>
          </cell>
        </row>
        <row r="1931">
          <cell r="A1931" t="str">
            <v xml:space="preserve">X7035A </v>
          </cell>
          <cell r="B1931" t="str">
            <v xml:space="preserve">OPT 128MB MEMORY FOR SUNPCI </v>
          </cell>
          <cell r="C1931">
            <v>490</v>
          </cell>
          <cell r="D1931" t="str">
            <v xml:space="preserve">H </v>
          </cell>
        </row>
        <row r="1932">
          <cell r="A1932" t="str">
            <v xml:space="preserve">X7036A </v>
          </cell>
          <cell r="B1932" t="str">
            <v xml:space="preserve">OPT 64MB DRAM, 50NS, U5/U10 </v>
          </cell>
          <cell r="C1932">
            <v>553</v>
          </cell>
          <cell r="D1932" t="str">
            <v xml:space="preserve">H </v>
          </cell>
        </row>
        <row r="1933">
          <cell r="A1933" t="str">
            <v xml:space="preserve">X7037A </v>
          </cell>
          <cell r="B1933" t="str">
            <v xml:space="preserve">OPT 128MB DRAM, 50NS, U5/U10 </v>
          </cell>
          <cell r="C1933">
            <v>1050</v>
          </cell>
          <cell r="D1933" t="str">
            <v xml:space="preserve">H </v>
          </cell>
        </row>
        <row r="1934">
          <cell r="A1934" t="str">
            <v xml:space="preserve">X7038A </v>
          </cell>
          <cell r="B1934" t="str">
            <v xml:space="preserve">OPT 256MB DRAM, 50NS, U5/U10 </v>
          </cell>
          <cell r="C1934">
            <v>2030</v>
          </cell>
          <cell r="D1934" t="str">
            <v xml:space="preserve">H </v>
          </cell>
        </row>
        <row r="1935">
          <cell r="A1935" t="str">
            <v xml:space="preserve">X7039A </v>
          </cell>
          <cell r="B1935" t="str">
            <v xml:space="preserve">OPT 512MB DRAM, 50NS, U5/U10 </v>
          </cell>
          <cell r="C1935">
            <v>4053</v>
          </cell>
          <cell r="D1935" t="str">
            <v xml:space="preserve">H </v>
          </cell>
        </row>
        <row r="1936">
          <cell r="A1936" t="str">
            <v xml:space="preserve">X7040A </v>
          </cell>
          <cell r="B1936" t="str">
            <v xml:space="preserve">OPT A1000 MEMORY 64MB </v>
          </cell>
          <cell r="C1936">
            <v>3500</v>
          </cell>
          <cell r="D1936" t="str">
            <v xml:space="preserve">H </v>
          </cell>
        </row>
        <row r="1937">
          <cell r="A1937" t="str">
            <v xml:space="preserve">X7041A </v>
          </cell>
          <cell r="B1937" t="str">
            <v xml:space="preserve">Opt 64MB Memory for SunPCi </v>
          </cell>
          <cell r="C1937">
            <v>273</v>
          </cell>
          <cell r="D1937" t="str">
            <v xml:space="preserve">H </v>
          </cell>
        </row>
        <row r="1938">
          <cell r="A1938" t="str">
            <v xml:space="preserve">X7119A-K </v>
          </cell>
          <cell r="B1938" t="str">
            <v xml:space="preserve">19" COLOR MONITOR W/CABLE </v>
          </cell>
          <cell r="C1938">
            <v>1694</v>
          </cell>
          <cell r="D1938" t="str">
            <v>D</v>
          </cell>
        </row>
        <row r="1939">
          <cell r="A1939" t="str">
            <v xml:space="preserve">X7121A-K </v>
          </cell>
          <cell r="B1939" t="str">
            <v xml:space="preserve">21" COLOR MONITOR W/CABLE </v>
          </cell>
          <cell r="C1939">
            <v>1960</v>
          </cell>
          <cell r="D1939" t="str">
            <v>D</v>
          </cell>
        </row>
        <row r="1940">
          <cell r="A1940" t="str">
            <v xml:space="preserve">X7124A-K </v>
          </cell>
          <cell r="B1940" t="str">
            <v xml:space="preserve">24" WIDE SCREEN - KOREAN VER. </v>
          </cell>
          <cell r="C1940">
            <v>3333</v>
          </cell>
          <cell r="D1940" t="str">
            <v>D</v>
          </cell>
        </row>
        <row r="1941">
          <cell r="A1941" t="str">
            <v xml:space="preserve">X7126A-K </v>
          </cell>
          <cell r="B1941" t="str">
            <v xml:space="preserve">17" ENTRY COLOR MONITOR </v>
          </cell>
          <cell r="C1941">
            <v>800</v>
          </cell>
          <cell r="D1941" t="str">
            <v>D</v>
          </cell>
        </row>
        <row r="1942">
          <cell r="A1942" t="str">
            <v>X7136A</v>
          </cell>
          <cell r="B1942" t="str">
            <v xml:space="preserve">21" ENTRY COLOR MONITOR </v>
          </cell>
          <cell r="C1942">
            <v>1670</v>
          </cell>
          <cell r="D1942" t="str">
            <v>D</v>
          </cell>
        </row>
        <row r="1943">
          <cell r="A1943" t="str">
            <v xml:space="preserve">X901A </v>
          </cell>
          <cell r="B1943" t="str">
            <v xml:space="preserve">OPT CABLE SCSI 0.8M 68PIN </v>
          </cell>
          <cell r="C1943">
            <v>163</v>
          </cell>
          <cell r="D1943" t="str">
            <v xml:space="preserve">D </v>
          </cell>
        </row>
        <row r="1944">
          <cell r="A1944" t="str">
            <v xml:space="preserve">X902A </v>
          </cell>
          <cell r="B1944" t="str">
            <v xml:space="preserve">OPT CABLE SCSI 2M 68PIN </v>
          </cell>
          <cell r="C1944">
            <v>163</v>
          </cell>
          <cell r="D1944" t="str">
            <v xml:space="preserve">D </v>
          </cell>
        </row>
        <row r="1945">
          <cell r="A1945" t="str">
            <v xml:space="preserve">X903A </v>
          </cell>
          <cell r="B1945" t="str">
            <v xml:space="preserve">OPT CABLE SCSI 1.2M 50/68PIN </v>
          </cell>
          <cell r="C1945">
            <v>163</v>
          </cell>
          <cell r="D1945" t="str">
            <v xml:space="preserve">D </v>
          </cell>
        </row>
        <row r="1946">
          <cell r="A1946" t="str">
            <v xml:space="preserve">X904A </v>
          </cell>
          <cell r="B1946" t="str">
            <v xml:space="preserve">OPT CABLE SCSI 2M 50/68PIN </v>
          </cell>
          <cell r="C1946">
            <v>163</v>
          </cell>
          <cell r="D1946" t="str">
            <v xml:space="preserve">D </v>
          </cell>
        </row>
        <row r="1947">
          <cell r="A1947" t="str">
            <v xml:space="preserve">X907A </v>
          </cell>
          <cell r="B1947" t="str">
            <v xml:space="preserve">OPT CABLE SCSI 2M 50/68PIN </v>
          </cell>
          <cell r="C1947">
            <v>163</v>
          </cell>
          <cell r="D1947" t="str">
            <v xml:space="preserve">D </v>
          </cell>
        </row>
        <row r="1948">
          <cell r="A1948" t="str">
            <v xml:space="preserve">X952A </v>
          </cell>
          <cell r="B1948" t="str">
            <v xml:space="preserve">ENTERPRISE 4000 CASTER BASE </v>
          </cell>
          <cell r="C1948">
            <v>1190</v>
          </cell>
          <cell r="D1948" t="str">
            <v xml:space="preserve">A </v>
          </cell>
        </row>
        <row r="1949">
          <cell r="A1949" t="str">
            <v xml:space="preserve">X953A </v>
          </cell>
          <cell r="B1949" t="str">
            <v xml:space="preserve">ENTERPRISE 4000 LOCK MODULE </v>
          </cell>
          <cell r="C1949">
            <v>175</v>
          </cell>
          <cell r="D1949" t="str">
            <v xml:space="preserve">A </v>
          </cell>
        </row>
        <row r="1950">
          <cell r="A1950" t="str">
            <v xml:space="preserve">X954A </v>
          </cell>
          <cell r="B1950" t="str">
            <v xml:space="preserve">OPT INT PS/300W FOR EX000 </v>
          </cell>
          <cell r="C1950">
            <v>2520</v>
          </cell>
          <cell r="D1950" t="str">
            <v xml:space="preserve">A </v>
          </cell>
        </row>
        <row r="1951">
          <cell r="A1951" t="str">
            <v xml:space="preserve">X958A </v>
          </cell>
          <cell r="B1951" t="str">
            <v xml:space="preserve">OPT 2ND PERIPHERAL PS/184W </v>
          </cell>
          <cell r="C1951">
            <v>2100</v>
          </cell>
          <cell r="D1951" t="str">
            <v xml:space="preserve">A </v>
          </cell>
        </row>
        <row r="1952">
          <cell r="A1952" t="str">
            <v xml:space="preserve">X9601A </v>
          </cell>
          <cell r="B1952" t="str">
            <v xml:space="preserve">ENTRSE EXP. CAB. AIR BAFFLE </v>
          </cell>
          <cell r="C1952">
            <v>70</v>
          </cell>
          <cell r="D1952" t="str">
            <v xml:space="preserve">A </v>
          </cell>
        </row>
        <row r="1953">
          <cell r="A1953" t="str">
            <v xml:space="preserve">X9602A </v>
          </cell>
          <cell r="B1953" t="str">
            <v xml:space="preserve">Ex000 Cabinet Floor Brackets </v>
          </cell>
          <cell r="C1953">
            <v>560</v>
          </cell>
          <cell r="D1953" t="str">
            <v xml:space="preserve">A </v>
          </cell>
        </row>
        <row r="1954">
          <cell r="A1954" t="str">
            <v xml:space="preserve">X9604A </v>
          </cell>
          <cell r="B1954" t="str">
            <v xml:space="preserve">SERVER CASTERS OPTION </v>
          </cell>
          <cell r="C1954">
            <v>128</v>
          </cell>
          <cell r="D1954" t="str">
            <v xml:space="preserve">H </v>
          </cell>
        </row>
        <row r="1955">
          <cell r="A1955" t="str">
            <v xml:space="preserve">X9610A </v>
          </cell>
          <cell r="B1955" t="str">
            <v xml:space="preserve">68" ENTERPRISE EXPANSION CAB </v>
          </cell>
          <cell r="C1955">
            <v>12000</v>
          </cell>
          <cell r="D1955" t="str">
            <v xml:space="preserve">A </v>
          </cell>
        </row>
        <row r="1956">
          <cell r="A1956" t="str">
            <v xml:space="preserve">X9620A </v>
          </cell>
          <cell r="B1956" t="str">
            <v xml:space="preserve">OPT 2ND POWER SEQUENCER </v>
          </cell>
          <cell r="C1956">
            <v>1650</v>
          </cell>
          <cell r="D1956" t="str">
            <v xml:space="preserve">A </v>
          </cell>
        </row>
        <row r="1957">
          <cell r="A1957" t="str">
            <v xml:space="preserve">X9621A </v>
          </cell>
          <cell r="B1957" t="str">
            <v xml:space="preserve">RACK-MOUNT RAILS E4X00 </v>
          </cell>
          <cell r="C1957">
            <v>675</v>
          </cell>
          <cell r="D1957" t="str">
            <v xml:space="preserve">A </v>
          </cell>
        </row>
        <row r="1958">
          <cell r="A1958" t="str">
            <v xml:space="preserve">X9622A </v>
          </cell>
          <cell r="B1958" t="str">
            <v xml:space="preserve">9" AIR BAFFLE FOR ENT CABINET </v>
          </cell>
          <cell r="C1958">
            <v>75</v>
          </cell>
          <cell r="D1958" t="str">
            <v xml:space="preserve">A </v>
          </cell>
        </row>
        <row r="1959">
          <cell r="A1959" t="str">
            <v xml:space="preserve">X9623A </v>
          </cell>
          <cell r="B1959" t="str">
            <v xml:space="preserve">A5000 DOOR FOR E5500/E6500 </v>
          </cell>
          <cell r="C1959">
            <v>525</v>
          </cell>
          <cell r="D1959" t="str">
            <v xml:space="preserve">A </v>
          </cell>
        </row>
        <row r="1960">
          <cell r="A1960" t="str">
            <v xml:space="preserve">X9624A </v>
          </cell>
          <cell r="B1960" t="str">
            <v xml:space="preserve">A5000 DOOR 68" EXP CABINET </v>
          </cell>
          <cell r="C1960">
            <v>525</v>
          </cell>
          <cell r="D1960" t="str">
            <v xml:space="preserve">A </v>
          </cell>
        </row>
        <row r="1961">
          <cell r="A1961" t="str">
            <v xml:space="preserve">X9625A </v>
          </cell>
          <cell r="B1961" t="str">
            <v xml:space="preserve">6" AIR BAFFLE FOR ENT CABINET </v>
          </cell>
          <cell r="C1961">
            <v>65</v>
          </cell>
          <cell r="D1961" t="str">
            <v xml:space="preserve">A </v>
          </cell>
        </row>
        <row r="1962">
          <cell r="A1962" t="str">
            <v xml:space="preserve">X9626A </v>
          </cell>
          <cell r="B1962" t="str">
            <v xml:space="preserve">2ND SEQ. MOUNTING FOR E55/6500 </v>
          </cell>
          <cell r="C1962">
            <v>195</v>
          </cell>
          <cell r="D1962" t="str">
            <v xml:space="preserve">A </v>
          </cell>
        </row>
        <row r="1963">
          <cell r="A1963" t="str">
            <v xml:space="preserve">X9640A </v>
          </cell>
          <cell r="B1963" t="str">
            <v xml:space="preserve">OPT FLEXIPACK STORAGE TRAY SYS </v>
          </cell>
          <cell r="C1963">
            <v>520</v>
          </cell>
          <cell r="D1963" t="str">
            <v xml:space="preserve">A </v>
          </cell>
        </row>
        <row r="1964">
          <cell r="A1964" t="str">
            <v xml:space="preserve">X9641A </v>
          </cell>
          <cell r="B1964" t="str">
            <v xml:space="preserve">OPT FLEXIPACK STORAGE TRAY EXP </v>
          </cell>
          <cell r="C1964">
            <v>490</v>
          </cell>
          <cell r="D1964" t="str">
            <v xml:space="preserve">A </v>
          </cell>
        </row>
        <row r="1965">
          <cell r="A1965" t="str">
            <v xml:space="preserve">X9643A </v>
          </cell>
          <cell r="B1965" t="str">
            <v xml:space="preserve">RACKMOUNT KIT FOR L280 AL </v>
          </cell>
          <cell r="C1965">
            <v>560</v>
          </cell>
          <cell r="D1965" t="str">
            <v xml:space="preserve">A </v>
          </cell>
        </row>
        <row r="1966">
          <cell r="A1966" t="str">
            <v xml:space="preserve">X9645A </v>
          </cell>
          <cell r="B1966" t="str">
            <v xml:space="preserve">UNIPACK TRAY, WITH POWER CORDS </v>
          </cell>
          <cell r="C1966">
            <v>1400</v>
          </cell>
          <cell r="D1966" t="str">
            <v xml:space="preserve">A </v>
          </cell>
        </row>
        <row r="1967">
          <cell r="A1967" t="str">
            <v xml:space="preserve">X9652A </v>
          </cell>
          <cell r="B1967" t="str">
            <v xml:space="preserve">A7000 6 PACK ENCLOSURE KIT </v>
          </cell>
          <cell r="C1967">
            <v>0</v>
          </cell>
          <cell r="D1967" t="str">
            <v xml:space="preserve">D </v>
          </cell>
        </row>
        <row r="1968">
          <cell r="A1968" t="str">
            <v xml:space="preserve">X9653A </v>
          </cell>
          <cell r="B1968" t="str">
            <v xml:space="preserve">A1000/D1000 RACKMOUNT KIT </v>
          </cell>
          <cell r="C1968">
            <v>358</v>
          </cell>
          <cell r="D1968" t="str">
            <v xml:space="preserve">H </v>
          </cell>
        </row>
        <row r="1969">
          <cell r="A1969" t="str">
            <v xml:space="preserve">X9654A </v>
          </cell>
          <cell r="B1969" t="str">
            <v xml:space="preserve">A5000 SYS CAB MOUNT KIT </v>
          </cell>
          <cell r="C1969">
            <v>350</v>
          </cell>
          <cell r="D1969" t="str">
            <v xml:space="preserve">A </v>
          </cell>
        </row>
        <row r="1970">
          <cell r="A1970" t="str">
            <v xml:space="preserve">X9655A </v>
          </cell>
          <cell r="B1970" t="str">
            <v xml:space="preserve">A5000 EXP CAB MOUNT KIT </v>
          </cell>
          <cell r="C1970">
            <v>350</v>
          </cell>
          <cell r="D1970" t="str">
            <v xml:space="preserve">A </v>
          </cell>
        </row>
        <row r="1971">
          <cell r="A1971" t="str">
            <v xml:space="preserve">X965A </v>
          </cell>
          <cell r="B1971" t="str">
            <v xml:space="preserve">RACK MOUNT KIT </v>
          </cell>
          <cell r="C1971">
            <v>585</v>
          </cell>
          <cell r="D1971" t="str">
            <v xml:space="preserve">A </v>
          </cell>
        </row>
        <row r="1972">
          <cell r="A1972" t="str">
            <v xml:space="preserve">X9671A </v>
          </cell>
          <cell r="B1972" t="str">
            <v xml:space="preserve">E10000 FAN TRAY </v>
          </cell>
          <cell r="C1972">
            <v>2600</v>
          </cell>
          <cell r="D1972" t="str">
            <v xml:space="preserve">A </v>
          </cell>
        </row>
        <row r="1973">
          <cell r="A1973" t="str">
            <v xml:space="preserve">X9681A </v>
          </cell>
          <cell r="B1973" t="str">
            <v xml:space="preserve">E10000 POWER CONTROL </v>
          </cell>
          <cell r="C1973">
            <v>1600</v>
          </cell>
          <cell r="D1973" t="str">
            <v xml:space="preserve">A </v>
          </cell>
        </row>
        <row r="1974">
          <cell r="A1974" t="str">
            <v xml:space="preserve">X9682A </v>
          </cell>
          <cell r="B1974" t="str">
            <v xml:space="preserve">OPT POWER SUPPLY FOR E450 </v>
          </cell>
          <cell r="C1974">
            <v>1532</v>
          </cell>
          <cell r="D1974" t="str">
            <v xml:space="preserve">H </v>
          </cell>
        </row>
        <row r="1975">
          <cell r="A1975" t="str">
            <v xml:space="preserve">X9683A </v>
          </cell>
          <cell r="B1975" t="str">
            <v xml:space="preserve">POWER SUPPLY OPTION FOR E250 </v>
          </cell>
          <cell r="C1975">
            <v>904</v>
          </cell>
          <cell r="D1975" t="str">
            <v xml:space="preserve">H </v>
          </cell>
        </row>
        <row r="1976">
          <cell r="A1976" t="str">
            <v xml:space="preserve">X9687A </v>
          </cell>
          <cell r="B1976" t="str">
            <v xml:space="preserve">A5000 CHASSIS POWER SUPPLY </v>
          </cell>
          <cell r="C1976">
            <v>1400</v>
          </cell>
          <cell r="D1976" t="str">
            <v xml:space="preserve">A </v>
          </cell>
        </row>
        <row r="1977">
          <cell r="A1977" t="str">
            <v xml:space="preserve">X9688A </v>
          </cell>
          <cell r="B1977" t="str">
            <v xml:space="preserve">A7000 PWR CONDIT UNIT,8 KVA </v>
          </cell>
          <cell r="C1977">
            <v>28377</v>
          </cell>
          <cell r="D1977" t="str">
            <v xml:space="preserve">A </v>
          </cell>
        </row>
        <row r="1978">
          <cell r="A1978" t="str">
            <v xml:space="preserve">X9689A </v>
          </cell>
          <cell r="B1978" t="str">
            <v xml:space="preserve">OPT 2ND PERIPHERAL PS/195W </v>
          </cell>
          <cell r="C1978">
            <v>2250</v>
          </cell>
          <cell r="D1978" t="str">
            <v xml:space="preserve">A </v>
          </cell>
        </row>
        <row r="1979">
          <cell r="A1979" t="str">
            <v xml:space="preserve">X968A </v>
          </cell>
          <cell r="B1979" t="str">
            <v xml:space="preserve">ENTERPRISE 3000 FLR BRACKET </v>
          </cell>
          <cell r="C1979">
            <v>140</v>
          </cell>
          <cell r="D1979" t="str">
            <v xml:space="preserve">A </v>
          </cell>
        </row>
        <row r="1980">
          <cell r="A1980" t="str">
            <v xml:space="preserve">X9690A </v>
          </cell>
          <cell r="B1980" t="str">
            <v xml:space="preserve">E450 RACKMOUNTING KIT </v>
          </cell>
          <cell r="C1980">
            <v>1019</v>
          </cell>
          <cell r="D1980" t="str">
            <v xml:space="preserve">H </v>
          </cell>
        </row>
        <row r="1981">
          <cell r="A1981" t="str">
            <v xml:space="preserve">X9691A </v>
          </cell>
          <cell r="B1981" t="str">
            <v xml:space="preserve">E250 TOWER TO RACK CONVRSN KIT </v>
          </cell>
          <cell r="C1981">
            <v>774</v>
          </cell>
          <cell r="D1981" t="str">
            <v xml:space="preserve">H </v>
          </cell>
        </row>
        <row r="1982">
          <cell r="A1982" t="str">
            <v xml:space="preserve">X9696A </v>
          </cell>
          <cell r="B1982" t="str">
            <v xml:space="preserve">E250 RACK TO TOWER CONVRSN KIT </v>
          </cell>
          <cell r="C1982">
            <v>514</v>
          </cell>
          <cell r="D1982" t="str">
            <v xml:space="preserve">H </v>
          </cell>
        </row>
        <row r="1983">
          <cell r="A1983" t="str">
            <v xml:space="preserve">X973A </v>
          </cell>
          <cell r="B1983" t="str">
            <v xml:space="preserve">2 METER FIBRE CHANNEL CABLE </v>
          </cell>
          <cell r="C1983">
            <v>195</v>
          </cell>
          <cell r="D1983" t="str">
            <v xml:space="preserve">D </v>
          </cell>
        </row>
        <row r="1984">
          <cell r="A1984" t="str">
            <v xml:space="preserve">X978A </v>
          </cell>
          <cell r="B1984" t="str">
            <v xml:space="preserve">15 METER FIBRE CHANNEL CABLE </v>
          </cell>
          <cell r="C1984">
            <v>228</v>
          </cell>
          <cell r="D1984" t="str">
            <v xml:space="preserve">D </v>
          </cell>
        </row>
        <row r="1985">
          <cell r="A1985" t="str">
            <v xml:space="preserve">X979A </v>
          </cell>
          <cell r="B1985" t="str">
            <v xml:space="preserve">OPT CABLE DSCSI 12M </v>
          </cell>
          <cell r="C1985">
            <v>345</v>
          </cell>
          <cell r="D1985" t="str">
            <v xml:space="preserve">D </v>
          </cell>
        </row>
        <row r="1986">
          <cell r="A1986" t="str">
            <v xml:space="preserve">X9818A </v>
          </cell>
          <cell r="B1986" t="str">
            <v xml:space="preserve">OPT DOOR ASSEMBLY 72" CABINET </v>
          </cell>
          <cell r="C1986">
            <v>910</v>
          </cell>
          <cell r="D1986" t="str">
            <v xml:space="preserve">A </v>
          </cell>
        </row>
        <row r="1987">
          <cell r="A1987" t="str">
            <v xml:space="preserve">X9819A </v>
          </cell>
          <cell r="B1987" t="str">
            <v xml:space="preserve">OPT FAN ASSEMBLY 72" CABINET </v>
          </cell>
          <cell r="C1987">
            <v>1820</v>
          </cell>
          <cell r="D1987" t="str">
            <v xml:space="preserve">A </v>
          </cell>
        </row>
        <row r="1988">
          <cell r="A1988" t="str">
            <v xml:space="preserve">X985A </v>
          </cell>
          <cell r="B1988" t="str">
            <v xml:space="preserve">OPT CABLE SERIAL PORT SPLITTER </v>
          </cell>
          <cell r="C1988">
            <v>65</v>
          </cell>
          <cell r="D1988" t="str">
            <v xml:space="preserve">D </v>
          </cell>
        </row>
        <row r="1989">
          <cell r="A1989" t="str">
            <v xml:space="preserve">X991A </v>
          </cell>
          <cell r="B1989" t="str">
            <v xml:space="preserve">0.16m R/A SCSI cable/Netra st </v>
          </cell>
          <cell r="C1989">
            <v>175</v>
          </cell>
          <cell r="D1989" t="str">
            <v xml:space="preserve">A </v>
          </cell>
        </row>
        <row r="1990">
          <cell r="A1990" t="str">
            <v xml:space="preserve">X992A </v>
          </cell>
          <cell r="B1990" t="str">
            <v xml:space="preserve">2.0M EXT SCSI CABLE/NETRA ST </v>
          </cell>
          <cell r="C1990">
            <v>175</v>
          </cell>
          <cell r="D1990" t="str">
            <v xml:space="preserve">A </v>
          </cell>
        </row>
        <row r="1991">
          <cell r="A1991" t="str">
            <v xml:space="preserve">X993A </v>
          </cell>
          <cell r="B1991" t="str">
            <v xml:space="preserve">4.0m ext SCSI cable/Netra st </v>
          </cell>
          <cell r="C1991">
            <v>175</v>
          </cell>
          <cell r="D1991" t="str">
            <v xml:space="preserve">A </v>
          </cell>
        </row>
        <row r="1992">
          <cell r="A1992" t="str">
            <v xml:space="preserve">X994A </v>
          </cell>
          <cell r="B1992" t="str">
            <v xml:space="preserve">EMI shield/air filter/Netra st </v>
          </cell>
          <cell r="C1992">
            <v>139</v>
          </cell>
          <cell r="D1992" t="str">
            <v xml:space="preserve">A </v>
          </cell>
        </row>
        <row r="1993">
          <cell r="A1993" t="str">
            <v xml:space="preserve">X995A </v>
          </cell>
          <cell r="B1993" t="str">
            <v xml:space="preserve">DC plug conn./10-pack/Netra st </v>
          </cell>
          <cell r="C1993">
            <v>42</v>
          </cell>
          <cell r="D1993" t="str">
            <v xml:space="preserve">A </v>
          </cell>
        </row>
        <row r="1995">
          <cell r="A1995" t="str">
            <v xml:space="preserve">UNDEV-3.0.1-45-S </v>
          </cell>
          <cell r="B1995" t="str">
            <v>SPAC WSU 301, CD+KOREAN DOC</v>
          </cell>
          <cell r="C1995">
            <v>501</v>
          </cell>
          <cell r="D1995" t="str">
            <v>D</v>
          </cell>
        </row>
        <row r="1996">
          <cell r="A1996" t="str">
            <v xml:space="preserve">UNDEV-3.0.1-SL </v>
          </cell>
          <cell r="B1996" t="str">
            <v>SPAC WSU 301, CD+KOREAN DOC, SITELI</v>
          </cell>
          <cell r="C1996">
            <v>13000</v>
          </cell>
          <cell r="D1996" t="str">
            <v>D</v>
          </cell>
        </row>
        <row r="1997">
          <cell r="A1997" t="str">
            <v xml:space="preserve">UNX25-9.1-S </v>
          </cell>
          <cell r="B1997" t="str">
            <v>SPAC X.25 9.1 SLIMKIT</v>
          </cell>
          <cell r="C1997">
            <v>1190</v>
          </cell>
          <cell r="D1997" t="str">
            <v>D</v>
          </cell>
        </row>
        <row r="1998">
          <cell r="A1998" t="str">
            <v xml:space="preserve">UNSNM-DM-2.3-L </v>
          </cell>
          <cell r="B1998" t="str">
            <v>SPAC DOMAIN MGR 2.3 SOLARIS 2</v>
          </cell>
          <cell r="C1998">
            <v>2028</v>
          </cell>
          <cell r="D1998" t="str">
            <v>D</v>
          </cell>
        </row>
        <row r="1999">
          <cell r="A1999" t="str">
            <v xml:space="preserve">UNSNM-DM-2.3-CD </v>
          </cell>
          <cell r="B1999" t="str">
            <v>SPAC DOMAIN MGR 2.3 MEDIA</v>
          </cell>
          <cell r="C1999">
            <v>338</v>
          </cell>
          <cell r="D1999" t="str">
            <v>D</v>
          </cell>
        </row>
        <row r="2000">
          <cell r="A2000" t="str">
            <v>XT3ES-RH-44-1310</v>
          </cell>
          <cell r="B2000" t="str">
            <v>36GB FCAL 10Krpm Disk × 36EA</v>
          </cell>
          <cell r="C2000">
            <v>477800</v>
          </cell>
          <cell r="D2000" t="str">
            <v>A</v>
          </cell>
        </row>
        <row r="2001">
          <cell r="A2001" t="str">
            <v>XT3ES-RH-88-1310</v>
          </cell>
          <cell r="B2001" t="str">
            <v>18GB FCAL 10Krpm Disk × 72EA</v>
          </cell>
          <cell r="C2001">
            <v>755200</v>
          </cell>
          <cell r="D2001" t="str">
            <v>A</v>
          </cell>
        </row>
        <row r="2002">
          <cell r="A2002" t="str">
            <v>XT3ES-RR-22-327R5</v>
          </cell>
          <cell r="B2002" t="str">
            <v>18GB FCAL 10Krpm Disk × 18EA</v>
          </cell>
          <cell r="C2002">
            <v>189674</v>
          </cell>
          <cell r="D2002" t="str">
            <v>A</v>
          </cell>
        </row>
        <row r="2003">
          <cell r="A2003" t="str">
            <v>XT3ES-RR-22-655</v>
          </cell>
          <cell r="B2003" t="str">
            <v>36GB FCAL 10Krpm Disk × 18EA</v>
          </cell>
          <cell r="C2003">
            <v>227100</v>
          </cell>
          <cell r="D2003" t="str">
            <v>A</v>
          </cell>
        </row>
        <row r="2004">
          <cell r="A2004" t="str">
            <v>XT3ES-RK-44-1310</v>
          </cell>
          <cell r="B2004" t="str">
            <v>36GB FCAL 10Krpm Disk × 36EA</v>
          </cell>
          <cell r="C2004">
            <v>471022</v>
          </cell>
          <cell r="D2004" t="str">
            <v>A</v>
          </cell>
        </row>
        <row r="2005">
          <cell r="A2005" t="str">
            <v>VVMGS-304-9999</v>
          </cell>
          <cell r="B2005" t="str">
            <v>Veritas VM 3.0.4 for A5X00</v>
          </cell>
          <cell r="C2005">
            <v>0</v>
          </cell>
          <cell r="D2005" t="str">
            <v>B</v>
          </cell>
        </row>
        <row r="2006">
          <cell r="A2006" t="str">
            <v>VVMGS-999-DEU9</v>
          </cell>
          <cell r="B2006" t="str">
            <v>Veritas VM DEP-ENT Upgrade Lic</v>
          </cell>
          <cell r="C2006">
            <v>8400</v>
          </cell>
          <cell r="D2006" t="str">
            <v>B</v>
          </cell>
        </row>
        <row r="2007">
          <cell r="A2007" t="str">
            <v>VVMGS-999-ESU9</v>
          </cell>
          <cell r="B2007" t="str">
            <v>Veritas VM ENT-E10K Upgrade Lic</v>
          </cell>
          <cell r="C2007">
            <v>14000</v>
          </cell>
          <cell r="D2007" t="str">
            <v>B</v>
          </cell>
        </row>
        <row r="2008">
          <cell r="A2008" t="str">
            <v>SCMMS-210-9P99</v>
          </cell>
          <cell r="B2008" t="str">
            <v>StorEdge Component Manager</v>
          </cell>
          <cell r="C2008">
            <v>0</v>
          </cell>
          <cell r="D2008" t="str">
            <v>B</v>
          </cell>
        </row>
        <row r="2010">
          <cell r="A2010" t="str">
            <v>VNDCU-340-9999</v>
          </cell>
          <cell r="B2010" t="str">
            <v>NBU DC 3.4 UNIX Media Kit, Doc</v>
          </cell>
          <cell r="C2010">
            <v>280</v>
          </cell>
          <cell r="D2010" t="str">
            <v>D</v>
          </cell>
        </row>
        <row r="2011">
          <cell r="A2011" t="str">
            <v>VNDCU-999-S999</v>
          </cell>
          <cell r="B2011" t="str">
            <v>NBU D-Center LIC. ON UNIX, TIER 4</v>
          </cell>
          <cell r="C2011">
            <v>37800</v>
          </cell>
          <cell r="D2011" t="str">
            <v>B</v>
          </cell>
        </row>
        <row r="2012">
          <cell r="A2012" t="str">
            <v>VDCLS-999-D999</v>
          </cell>
          <cell r="B2012" t="str">
            <v>NBU D-Center CLIENT LIC. ON UNIX, TIER 2</v>
          </cell>
          <cell r="C2012">
            <v>1120</v>
          </cell>
          <cell r="D2012" t="str">
            <v>B</v>
          </cell>
        </row>
        <row r="2013">
          <cell r="A2013" t="str">
            <v>VNDTL-999-9999</v>
          </cell>
          <cell r="B2013" t="str">
            <v>NBU D-Center TAPE DRIVE SUPPORT LIC. PER DRIVE</v>
          </cell>
          <cell r="C2013">
            <v>4200</v>
          </cell>
          <cell r="D2013" t="str">
            <v>B</v>
          </cell>
        </row>
        <row r="2014">
          <cell r="A2014" t="str">
            <v>VDORU-999-S999</v>
          </cell>
          <cell r="B2014" t="str">
            <v>NBU D-Center DB AGENT LIC. FOR ORACLE, TIER 4</v>
          </cell>
          <cell r="C2014">
            <v>21000</v>
          </cell>
          <cell r="D2014" t="str">
            <v>B</v>
          </cell>
        </row>
        <row r="2015">
          <cell r="A2015" t="str">
            <v>VDSYU-999-S999</v>
          </cell>
          <cell r="B2015" t="str">
            <v>NBU D-Center DB AGENT LIC. FOR SYBASE, TIER 4</v>
          </cell>
          <cell r="C2015">
            <v>21000</v>
          </cell>
          <cell r="D2015" t="str">
            <v>B</v>
          </cell>
        </row>
        <row r="2016">
          <cell r="A2016" t="str">
            <v>BAK-DGN-IMP-4-PS   </v>
          </cell>
          <cell r="B2016" t="str">
            <v>NBU/SBU TIER 4 DESIGN/IMPLE.</v>
          </cell>
          <cell r="C2016">
            <v>36200</v>
          </cell>
          <cell r="D2016" t="str">
            <v>D</v>
          </cell>
        </row>
        <row r="2018">
          <cell r="A2018" t="str">
            <v>SG-XLIBL700-BASE</v>
          </cell>
          <cell r="B2018" t="str">
            <v>STOREDGE L700 BASE UNIT (396 SLOTS)</v>
          </cell>
          <cell r="C2018">
            <v>174000</v>
          </cell>
          <cell r="D2018" t="str">
            <v>A</v>
          </cell>
        </row>
        <row r="2019">
          <cell r="A2019" t="str">
            <v>SG-XLIB9840-DRV</v>
          </cell>
          <cell r="B2019" t="str">
            <v>STOREDGE 9840 TAPE DRIVE</v>
          </cell>
          <cell r="C2019">
            <v>50250</v>
          </cell>
          <cell r="D2019" t="str">
            <v>A</v>
          </cell>
        </row>
        <row r="2020">
          <cell r="A2020" t="str">
            <v>SG-XLIBL700-CAP</v>
          </cell>
          <cell r="B2020" t="str">
            <v>20 CARTRIDGE ACCESS PORT</v>
          </cell>
          <cell r="C2020">
            <v>7500</v>
          </cell>
          <cell r="D2020" t="str">
            <v>A</v>
          </cell>
        </row>
        <row r="2021">
          <cell r="A2021" t="str">
            <v>SG-XMEDCART-1MAG</v>
          </cell>
          <cell r="B2021" t="str">
            <v>MEDIA MAGAZINE</v>
          </cell>
          <cell r="C2021">
            <v>225</v>
          </cell>
          <cell r="D2021" t="str">
            <v>H</v>
          </cell>
        </row>
        <row r="2022">
          <cell r="A2022" t="str">
            <v>X1065A</v>
          </cell>
          <cell r="B2022" t="str">
            <v>SBUS ULTRA DIFF SCSI-2 HOST ADAPTER</v>
          </cell>
          <cell r="C2022">
            <v>1684</v>
          </cell>
          <cell r="D2022" t="str">
            <v>A</v>
          </cell>
        </row>
        <row r="2023">
          <cell r="A2023" t="str">
            <v>X979A</v>
          </cell>
          <cell r="B2023" t="str">
            <v>12M DIFF SCSI CABLE</v>
          </cell>
          <cell r="C2023">
            <v>345</v>
          </cell>
          <cell r="D2023" t="str">
            <v>D</v>
          </cell>
        </row>
        <row r="2025">
          <cell r="A2025" t="str">
            <v>SG-XMED9840-STRKIT</v>
          </cell>
          <cell r="B2025" t="str">
            <v>9840 MEDIA STARTER KIT (100 DATA MEDIA &amp; 5 CLEANING MEDIA)</v>
          </cell>
          <cell r="C2025">
            <v>16500</v>
          </cell>
          <cell r="D2025" t="str">
            <v>H</v>
          </cell>
        </row>
        <row r="2027">
          <cell r="A2027" t="str">
            <v>FT1800</v>
          </cell>
          <cell r="B2027" t="str">
            <v>FT1800 4CPU,4GB RAM,18.2GB*12,8 I/O Slot for PARE</v>
          </cell>
          <cell r="C2027">
            <v>1000000</v>
          </cell>
          <cell r="D2027" t="str">
            <v>D</v>
          </cell>
        </row>
        <row r="2028">
          <cell r="A2028" t="str">
            <v>ESCON</v>
          </cell>
          <cell r="B2028" t="str">
            <v>IBM ESCON HOST ADAPTER/SW DRIVE</v>
          </cell>
          <cell r="C2028">
            <v>13200</v>
          </cell>
          <cell r="D2028" t="str">
            <v>D</v>
          </cell>
        </row>
        <row r="2029">
          <cell r="A2029" t="str">
            <v>JNI</v>
          </cell>
          <cell r="B2029" t="str">
            <v>EMC DISK I/F FC-AL CARD</v>
          </cell>
          <cell r="C2029">
            <v>6000</v>
          </cell>
          <cell r="D2029" t="str">
            <v>D</v>
          </cell>
        </row>
        <row r="2030">
          <cell r="A2030" t="str">
            <v xml:space="preserve">ORACLE </v>
          </cell>
          <cell r="B2030" t="str">
            <v>ORACLE(OPS포함)</v>
          </cell>
          <cell r="C2030">
            <v>170000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8.PILE  (돌출)"/>
      <sheetName val="차액보증"/>
      <sheetName val="SLAB&quot;1&quot;"/>
      <sheetName val="일위대가"/>
      <sheetName val="터파기및재료"/>
      <sheetName val="COPING"/>
      <sheetName val="품셈TABLE"/>
      <sheetName val="ABUT수량-A1"/>
      <sheetName val="Sheet1"/>
      <sheetName val="날개벽수량표"/>
      <sheetName val="수량집계"/>
      <sheetName val="노임단가"/>
      <sheetName val="포장공"/>
      <sheetName val="변경후-SHEET"/>
      <sheetName val="BID"/>
      <sheetName val="TYPE-A"/>
      <sheetName val="DATE"/>
      <sheetName val="LOPCALC"/>
      <sheetName val="구조물철거타공정이월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중력옹벽-4"/>
      <sheetName val="역T형-4"/>
      <sheetName val="역T형-5"/>
      <sheetName val="돌붙임"/>
      <sheetName val="라멘수량 "/>
      <sheetName val="type-1"/>
      <sheetName val="Type-11 "/>
      <sheetName val="석축"/>
      <sheetName val="Sheet1"/>
      <sheetName val="Sheet2"/>
      <sheetName val="Sheet3"/>
      <sheetName val="#REF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4.0맨홀펌프장공"/>
      <sheetName val="맨홀펌프장공자재집계표"/>
      <sheetName val="맨홀펌프장공수량집계표"/>
      <sheetName val="토공수량집계"/>
      <sheetName val="#1펌프장토공수량산출"/>
      <sheetName val="#2펌프장토공수량산출"/>
      <sheetName val="펌프장공수량집계"/>
      <sheetName val="#1펌프장수량산출"/>
      <sheetName val="#2펌프장수량산출"/>
      <sheetName val="가시설공수량집계"/>
      <sheetName val="#1가시설수량산출"/>
      <sheetName val="#2가시설수량산출"/>
      <sheetName val="보걸이 설치 및 철거"/>
      <sheetName val="사버팀대 제작및연결"/>
      <sheetName val="띠장우각부연결"/>
      <sheetName val="덕골PS가시설수량산출"/>
      <sheetName val="용정PS가시설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2"/>
      <sheetName val="관부설공자재집계표"/>
      <sheetName val="관부설공수량집계표"/>
      <sheetName val="수량산출서"/>
      <sheetName val="관로개요"/>
      <sheetName val="이형관산출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서"/>
      <sheetName val="ABUT수량_A1"/>
      <sheetName val="입찰안"/>
      <sheetName val="tggwan(mac)"/>
      <sheetName val="노임"/>
      <sheetName val="NOMUBI"/>
      <sheetName val="sw1"/>
      <sheetName val="4)유동표"/>
      <sheetName val="청천내"/>
      <sheetName val="기본DATA"/>
      <sheetName val="동원(3)"/>
      <sheetName val="예정(3)"/>
      <sheetName val="전신환매도율"/>
      <sheetName val="실행철강하도"/>
      <sheetName val="ETC"/>
      <sheetName val="BID"/>
      <sheetName val="터널조도"/>
      <sheetName val="식재총괄"/>
      <sheetName val="중산교"/>
      <sheetName val="일위"/>
      <sheetName val="6PILE  (돌출)"/>
      <sheetName val="1.설계조건"/>
      <sheetName val="Sheet1"/>
      <sheetName val="우각부보강"/>
      <sheetName val="200"/>
      <sheetName val="2000년1차"/>
      <sheetName val="#REF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종배수관"/>
      <sheetName val="원가"/>
      <sheetName val="설계"/>
      <sheetName val="옹벽철근"/>
      <sheetName val="단위수량(출력X)"/>
      <sheetName val="수량집계"/>
      <sheetName val="INPUT"/>
      <sheetName val="배수장토목공사비"/>
      <sheetName val="수안보-MBR1"/>
      <sheetName val="토사(PE)"/>
      <sheetName val="PIER수량m1"/>
      <sheetName val="수질정화시설"/>
      <sheetName val="Macro(차단기)"/>
      <sheetName val="DATE"/>
      <sheetName val="설비"/>
      <sheetName val="주형"/>
      <sheetName val="일위대가"/>
      <sheetName val="기존"/>
      <sheetName val="J형측구단위수량"/>
      <sheetName val="식생블럭단위수량"/>
      <sheetName val="터파기및재료"/>
      <sheetName val="자압"/>
      <sheetName val="말뚝지지력산정"/>
      <sheetName val="부하계산서"/>
      <sheetName val="공사내역"/>
      <sheetName val="3BL공동구 수량"/>
      <sheetName val="연결임시"/>
      <sheetName val="단면검토"/>
      <sheetName val="설계조건"/>
      <sheetName val="자재단가"/>
      <sheetName val="토량산출서"/>
      <sheetName val="별표집계"/>
      <sheetName val="내역서"/>
      <sheetName val="Sheet17"/>
      <sheetName val="집계장(대목_실행)"/>
      <sheetName val="전계가"/>
      <sheetName val="품셈TABLE"/>
      <sheetName val="횡배수관토공수량"/>
      <sheetName val="9GNG운반"/>
      <sheetName val="통합"/>
      <sheetName val="A-4"/>
      <sheetName val="ASP포장"/>
      <sheetName val="일반맨홀수량집계"/>
      <sheetName val="신기1-LINE별연장"/>
      <sheetName val="대치판정"/>
      <sheetName val="계산중"/>
      <sheetName val="횡배위치"/>
      <sheetName val="노임단가"/>
      <sheetName val="교각1"/>
      <sheetName val="COPING"/>
      <sheetName val="EACT10"/>
      <sheetName val="ilch"/>
      <sheetName val="3련 BOX"/>
      <sheetName val="70%"/>
      <sheetName val="단위수량"/>
      <sheetName val="가시설수량"/>
      <sheetName val="제-노임"/>
      <sheetName val="제직재"/>
      <sheetName val="우배수"/>
      <sheetName val="적용단위길이"/>
      <sheetName val="인건-측정"/>
      <sheetName val="산출근거"/>
      <sheetName val="가시설단위수량"/>
      <sheetName val="노임이"/>
      <sheetName val="관로공수량집계표(본선)"/>
      <sheetName val="1SPAN"/>
      <sheetName val="1-1"/>
      <sheetName val="물가시세"/>
      <sheetName val="말뚝기초"/>
      <sheetName val="실행비교"/>
      <sheetName val="자재단가비교표"/>
      <sheetName val="SG"/>
      <sheetName val="C"/>
      <sheetName val="PARAMETER"/>
      <sheetName val="LEGEND"/>
      <sheetName val="공사개요"/>
      <sheetName val="제수"/>
      <sheetName val="지장물C"/>
      <sheetName val="조도계산서 (도서)"/>
      <sheetName val="플랜트 설치"/>
      <sheetName val="충주"/>
      <sheetName val="토공집계"/>
      <sheetName val="Sheet2"/>
      <sheetName val="1-1평균터파기고(1)"/>
      <sheetName val="眞비상(진주)"/>
      <sheetName val="Sheet1 (2)"/>
      <sheetName val="단면치수"/>
      <sheetName val="단위중량"/>
      <sheetName val="단면 (2)"/>
      <sheetName val="이토변실(A3-LINE)"/>
      <sheetName val="가도공"/>
      <sheetName val="일위(PN)"/>
      <sheetName val="우수맨홀공제단위수량"/>
      <sheetName val="입출재고현황 (2)"/>
      <sheetName val="데리네이타현황"/>
      <sheetName val="깨기"/>
      <sheetName val="전기일위대가"/>
      <sheetName val="2.단면가정"/>
      <sheetName val="보차도경계석"/>
      <sheetName val="PIPE"/>
      <sheetName val="FLANGE"/>
      <sheetName val="VALVE"/>
      <sheetName val="1.설계기준"/>
      <sheetName val="견적내역서"/>
      <sheetName val="JUCKEYK"/>
      <sheetName val="J直材4"/>
      <sheetName val="U-TYPE(1)"/>
      <sheetName val="내역을"/>
      <sheetName val="토공1차"/>
      <sheetName val="기초계산(Pmax)"/>
      <sheetName val="바닥판"/>
      <sheetName val="실행내역서"/>
      <sheetName val="DATA"/>
      <sheetName val="안정계산"/>
      <sheetName val="우수"/>
      <sheetName val="조정금액결과표 (차수별)"/>
      <sheetName val="차선도색현황"/>
      <sheetName val="Sheet5"/>
      <sheetName val="부속동"/>
      <sheetName val="단중표"/>
      <sheetName val="지급자재"/>
      <sheetName val="노무비"/>
      <sheetName val="도근좌표"/>
      <sheetName val="제잡비.xls"/>
      <sheetName val="ITEM"/>
      <sheetName val="capbeam(1)"/>
      <sheetName val="MOTOR"/>
      <sheetName val="L형옹벽단위수량(25)"/>
      <sheetName val="L형옹벽단위수량(35)"/>
      <sheetName val="외천교"/>
      <sheetName val="SCH"/>
      <sheetName val="변화치수"/>
      <sheetName val="공용시설내역"/>
      <sheetName val="정부노임단가"/>
      <sheetName val="양식"/>
      <sheetName val="인건비"/>
      <sheetName val="상수도토공집계표"/>
      <sheetName val="날개벽"/>
      <sheetName val="암거단위"/>
      <sheetName val="횡 연장"/>
      <sheetName val="WORK"/>
      <sheetName val="수량산출"/>
      <sheetName val="1호맨홀토공"/>
      <sheetName val="자압1"/>
      <sheetName val="좌측"/>
      <sheetName val="시멘트"/>
      <sheetName val="SORCE1"/>
      <sheetName val="배수공 주요자재 집계표"/>
      <sheetName val="단가비교"/>
      <sheetName val="2000년하반기"/>
      <sheetName val="기둥(원형)"/>
      <sheetName val="도로토적"/>
      <sheetName val="증감대비"/>
      <sheetName val="위치조서"/>
      <sheetName val="가설건물"/>
      <sheetName val="8.PILE  (돌출)"/>
      <sheetName val="기초자료"/>
      <sheetName val="평균터파기고(1-2,ASP)"/>
      <sheetName val="DIAPHRAGM"/>
      <sheetName val="부대내역"/>
      <sheetName val="Macro1"/>
      <sheetName val="4.구조물boq"/>
      <sheetName val="POOM_MOTO"/>
      <sheetName val="도장"/>
      <sheetName val="수목단가"/>
      <sheetName val="시설수량표"/>
      <sheetName val="내역"/>
      <sheetName val="주beam"/>
      <sheetName val="수량이동"/>
      <sheetName val="자재집게표 "/>
      <sheetName val="내역서(당초변경)"/>
      <sheetName val="공사비집계"/>
      <sheetName val="98수문일위"/>
      <sheetName val="방음벽기초(H=4m)"/>
      <sheetName val="8-3기계경비"/>
      <sheetName val="오동"/>
      <sheetName val="대조"/>
      <sheetName val="나한"/>
      <sheetName val="대로근거"/>
      <sheetName val="중로근거"/>
      <sheetName val="조도계산(1)"/>
      <sheetName val="일위대가표"/>
      <sheetName val="일위대가(계측기설치)"/>
      <sheetName val="부안변전"/>
      <sheetName val="화산경계"/>
      <sheetName val="일위대가목차"/>
      <sheetName val="안전노무비(3월)"/>
      <sheetName val="배수통관(좌)"/>
      <sheetName val="FOOTING단면력"/>
      <sheetName val="SLAB&quot;1&quot;"/>
      <sheetName val="1. 설계조건 2.단면가정 3. 하중계산"/>
      <sheetName val="DATA 입력란"/>
      <sheetName val="부안일위"/>
      <sheetName val="전체내역 (2)"/>
      <sheetName val="인건비 "/>
      <sheetName val="기술자료 (연수)"/>
      <sheetName val="취수탑"/>
      <sheetName val="Stem Footing"/>
      <sheetName val="단면가정"/>
      <sheetName val="경비단가"/>
      <sheetName val="하수급견적대비"/>
      <sheetName val="기초공"/>
      <sheetName val="unitpric"/>
      <sheetName val="noyim"/>
      <sheetName val="junggi"/>
      <sheetName val="날개벽(TYPE2)"/>
      <sheetName val="주방환기"/>
      <sheetName val="포장공"/>
      <sheetName val="고창방향"/>
      <sheetName val="입력값"/>
      <sheetName val="측구집계"/>
      <sheetName val="설계기준 및 하중계산"/>
      <sheetName val="PROJECT BRIEF(EX.NEW)"/>
      <sheetName val="1"/>
      <sheetName val="출입문(C-C)수량_4"/>
      <sheetName val="출입문(C-C)수량_"/>
      <sheetName val="출입문(C-C)수량_1"/>
      <sheetName val="출입문(C-C)수량_2"/>
      <sheetName val="출입문(C-C)수량_3"/>
      <sheetName val="입찰"/>
      <sheetName val="현경"/>
      <sheetName val="변경집계표"/>
      <sheetName val="백호우계수"/>
      <sheetName val="EQUIP LIST"/>
      <sheetName val="흄관기초"/>
      <sheetName val="용소리교"/>
      <sheetName val="TYPE-A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쌍송교"/>
      <sheetName val="배수통관토공수량"/>
      <sheetName val="회사정보"/>
      <sheetName val="약품설비"/>
      <sheetName val="견적서"/>
      <sheetName val="공량산출서"/>
      <sheetName val="변경서식"/>
      <sheetName val="도장수량(하1)"/>
      <sheetName val="98비정기소모"/>
      <sheetName val="물량집계"/>
      <sheetName val="공기"/>
      <sheetName val="원형측구(B-type)"/>
      <sheetName val="CALCULATION"/>
      <sheetName val="수량"/>
      <sheetName val="97노임단가"/>
      <sheetName val="가압장(토목)"/>
      <sheetName val="조건표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배수내역 (2)"/>
      <sheetName val="자료입력"/>
      <sheetName val="상 부"/>
      <sheetName val="전력구구조물산근2구간"/>
      <sheetName val="부하(성남)"/>
      <sheetName val="입력DATA"/>
      <sheetName val="반중력식옹벽"/>
      <sheetName val="조명시설"/>
      <sheetName val="차액보증"/>
      <sheetName val="1공구내역서(1)"/>
      <sheetName val="IMPEADENCE MAP 취수장"/>
      <sheetName val="A(Rev.3)"/>
      <sheetName val="골재산출"/>
      <sheetName val="심사계산"/>
      <sheetName val="심사물량"/>
      <sheetName val="진접"/>
      <sheetName val="D-3109"/>
      <sheetName val="HANDHOLE(2)"/>
      <sheetName val="시행후면적"/>
      <sheetName val="수지예산"/>
      <sheetName val="감가상각"/>
      <sheetName val="표지판현황"/>
      <sheetName val="MFAB"/>
      <sheetName val="MFRT"/>
      <sheetName val="MPKG"/>
      <sheetName val="MPRD"/>
      <sheetName val="현장관리비 산출내역"/>
      <sheetName val="단가비교표"/>
      <sheetName val="b_balju_cho"/>
      <sheetName val="설계내역서"/>
      <sheetName val="A_4"/>
      <sheetName val="대비"/>
      <sheetName val="입찰결과보고"/>
      <sheetName val="PROCESS"/>
      <sheetName val="기계경비"/>
      <sheetName val="단가조사서"/>
      <sheetName val="c_balju"/>
      <sheetName val="Excel"/>
      <sheetName val="기초1"/>
      <sheetName val="수문일1"/>
      <sheetName val="ⴭⴭⴭⴭ"/>
      <sheetName val="코드표"/>
      <sheetName val="집수정"/>
      <sheetName val="9902"/>
      <sheetName val="대창(장성)"/>
      <sheetName val="자재집계표"/>
      <sheetName val="투찰"/>
      <sheetName val="노무비단가"/>
      <sheetName val="3. 지하차도 물량 집계표"/>
      <sheetName val="중기경유지급대장"/>
      <sheetName val="중기잡유공제"/>
      <sheetName val="중기잡유지급대장"/>
      <sheetName val="중기임차료"/>
      <sheetName val="중기경유공제"/>
      <sheetName val="횡배수관수량집계"/>
      <sheetName val="날개벽수량표"/>
      <sheetName val="견적접수"/>
      <sheetName val="기초별표"/>
      <sheetName val="관로토공집계표"/>
      <sheetName val="금액내역서"/>
      <sheetName val="물질수지(2011)"/>
      <sheetName val="공사요율"/>
      <sheetName val="화재 탐지 설비"/>
      <sheetName val="상부수량(1)"/>
      <sheetName val="맨홀수량집계"/>
      <sheetName val="날개벽(시점좌측)"/>
      <sheetName val="DANGA"/>
      <sheetName val="양수장내역"/>
      <sheetName val="부대공사비"/>
      <sheetName val="옹벽(수량)"/>
      <sheetName val="지구단위계획"/>
      <sheetName val="포장재료(1)"/>
      <sheetName val="중기일위대가"/>
      <sheetName val="투찰내역"/>
      <sheetName val="기계경비일람"/>
      <sheetName val="맨홀수량산출"/>
      <sheetName val="guard(mac)"/>
      <sheetName val="cost"/>
      <sheetName val="샌딩 에폭시 도장"/>
      <sheetName val="횡배수관 토공량 산출"/>
      <sheetName val="card1"/>
      <sheetName val="상부집계표"/>
      <sheetName val="일반공사"/>
      <sheetName val="1,2공구원가계산서"/>
      <sheetName val="2공구산출내역"/>
      <sheetName val="1공구산출내역서"/>
      <sheetName val="45,46"/>
      <sheetName val="건축내역"/>
      <sheetName val="토공(우물통,기타) "/>
      <sheetName val="10.1"/>
      <sheetName val="제원.설계조건"/>
      <sheetName val="변경후-SHEET"/>
      <sheetName val="집계표"/>
      <sheetName val="수량산출서(당초)"/>
      <sheetName val="일위대가(뷔페)"/>
      <sheetName val="직노"/>
      <sheetName val="anaysis_sheet"/>
      <sheetName val="편입조서"/>
      <sheetName val="계약서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배수공"/>
      <sheetName val="깨기 총괄"/>
      <sheetName val="1_설계조건"/>
      <sheetName val="Sheet1_(2)"/>
      <sheetName val="6PILE__(돌출)"/>
      <sheetName val="항목별세부내역"/>
      <sheetName val="Type(123)"/>
      <sheetName val="교각토공"/>
      <sheetName val="개별직종노임단가(2003.9)"/>
      <sheetName val="토목공사일반"/>
      <sheetName val="PE관"/>
      <sheetName val="입력"/>
      <sheetName val="(A)내역서"/>
      <sheetName val="1련박스"/>
      <sheetName val="수량3"/>
      <sheetName val="지중자재단가"/>
      <sheetName val="20관리비율"/>
      <sheetName val="표층포설및다짐"/>
      <sheetName val="경비"/>
      <sheetName val="집계"/>
      <sheetName val="L형 옹벽"/>
      <sheetName val="no_1"/>
      <sheetName val="no_2"/>
      <sheetName val="no_3"/>
      <sheetName val="no_4"/>
      <sheetName val="no_5"/>
      <sheetName val="검색"/>
      <sheetName val="시화점실행"/>
      <sheetName val="INPUT-DATA"/>
      <sheetName val="낙찰표"/>
      <sheetName val="가시설(TYPE-A)"/>
      <sheetName val="표지"/>
      <sheetName val="경비산출"/>
      <sheetName val="※참고자료※"/>
      <sheetName val="수량산출서"/>
      <sheetName val="L형옹벽(key)"/>
      <sheetName val="일위대가모듈"/>
      <sheetName val="암거"/>
      <sheetName val="집수정단"/>
      <sheetName val="약품공급2"/>
      <sheetName val="일위집계표"/>
      <sheetName val="설계개요"/>
      <sheetName val="포장연장"/>
      <sheetName val="집수정(600-700)"/>
      <sheetName val="용수량(생활용수)"/>
      <sheetName val="산출내역서집계표"/>
      <sheetName val="건축-물가변동"/>
      <sheetName val="맨홀수량"/>
      <sheetName val="계산식"/>
      <sheetName val="포장공사"/>
      <sheetName val="역T형"/>
      <sheetName val="5.모델링"/>
      <sheetName val="내역(포장)"/>
      <sheetName val="증감내역서"/>
      <sheetName val="가설공사비"/>
      <sheetName val="과천MAIN"/>
      <sheetName val="전기단가조사서"/>
      <sheetName val="말뚝물량"/>
      <sheetName val="단가산출서"/>
      <sheetName val="보도경계블럭"/>
      <sheetName val="집1"/>
      <sheetName val="단가산출"/>
      <sheetName val="전기일위목록"/>
      <sheetName val="요율"/>
      <sheetName val="기초"/>
      <sheetName val="맨홀,터파기"/>
      <sheetName val="도로절단및포장"/>
      <sheetName val="구조"/>
      <sheetName val="실행내역서 "/>
      <sheetName val="05년"/>
      <sheetName val="토목내역서"/>
      <sheetName val="전기 원가계산서"/>
      <sheetName val="피벗테이블데이터분석"/>
      <sheetName val="농로수량집계"/>
      <sheetName val="농로토공집계"/>
      <sheetName val="단 box"/>
      <sheetName val="장비집계"/>
      <sheetName val="단가대비표"/>
      <sheetName val="하나모듈옥외소화전이설"/>
      <sheetName val="양수장(기계)"/>
      <sheetName val="관개"/>
      <sheetName val="000000"/>
      <sheetName val="내역서적용수량 (지방도893)"/>
      <sheetName val="Macro2"/>
      <sheetName val="총수량집계표"/>
      <sheetName val="산근"/>
      <sheetName val="횡날개수집"/>
      <sheetName val="JUCK"/>
      <sheetName val="횡배수관"/>
      <sheetName val="cash"/>
      <sheetName val="수입"/>
      <sheetName val="수지"/>
      <sheetName val="데이타"/>
      <sheetName val="주관사업"/>
      <sheetName val="법곳동"/>
      <sheetName val="대화동"/>
      <sheetName val="변동률산출"/>
      <sheetName val="가람과비교"/>
      <sheetName val="표준지"/>
      <sheetName val="명세표"/>
      <sheetName val="Intro2"/>
      <sheetName val="Id"/>
      <sheetName val="변수"/>
      <sheetName val="1월"/>
      <sheetName val="입출재고현황_(2)"/>
      <sheetName val="배수관토공산출"/>
      <sheetName val="4.고용보험"/>
      <sheetName val="토공정보"/>
      <sheetName val="3.바닥판설계"/>
      <sheetName val="본체"/>
      <sheetName val="nys"/>
      <sheetName val="현장타설맨홀수량산출"/>
      <sheetName val="설 계"/>
      <sheetName val="건축집계"/>
      <sheetName val="BOX(1.5X1.5)"/>
      <sheetName val="출입구총집계"/>
      <sheetName val="세목전체"/>
      <sheetName val="A LINE"/>
      <sheetName val="N賃率-職"/>
      <sheetName val="대창(함평)-창열"/>
      <sheetName val="MSG 수량"/>
      <sheetName val="제수변실산출근거"/>
      <sheetName val="2층LOAD"/>
      <sheetName val="물질수지"/>
      <sheetName val="단가 및 재료비"/>
      <sheetName val="단가산출2"/>
      <sheetName val="단가산출1"/>
      <sheetName val="관공일위대가"/>
      <sheetName val="일위목록"/>
      <sheetName val="품셈총괄표"/>
      <sheetName val="수공기"/>
      <sheetName val="청하배수"/>
      <sheetName val="제수변수량"/>
      <sheetName val="원가계산서"/>
      <sheetName val="5월항목"/>
      <sheetName val="지진시"/>
      <sheetName val="공정코드"/>
      <sheetName val="자료"/>
      <sheetName val="대림경상68억"/>
      <sheetName val="3지구단위"/>
      <sheetName val="접속 SLAB,BRACKET 설계"/>
      <sheetName val="수리계산(2021)"/>
      <sheetName val="가압장구체수량산출서"/>
      <sheetName val="경비2내역"/>
      <sheetName val="일반맨홀수량집계(A-7 LIN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마법사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Help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변수값"/>
      <sheetName val="중기상차"/>
      <sheetName val="AS복구"/>
      <sheetName val="중기터파기"/>
      <sheetName val="데이타"/>
      <sheetName val="진주방향"/>
      <sheetName val="bearing"/>
      <sheetName val="연동내역"/>
      <sheetName val="고양관재"/>
      <sheetName val="자압1"/>
      <sheetName val="안전시설(수집)"/>
      <sheetName val="안전시설"/>
      <sheetName val="총괄내역서"/>
      <sheetName val="Sheet1 (2)"/>
      <sheetName val="관경고용테이프수집"/>
      <sheetName val="관경고용산근"/>
      <sheetName val="내역"/>
      <sheetName val="수압시험수집"/>
      <sheetName val="수압시험산근"/>
      <sheetName val="중부"/>
      <sheetName val="북부"/>
      <sheetName val="남부"/>
      <sheetName val="집수정(600-700)"/>
      <sheetName val="장비집계"/>
      <sheetName val="터파기및재료"/>
      <sheetName val="차액보증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5.배수관로"/>
      <sheetName val="주요자재"/>
      <sheetName val="폐기물처리"/>
      <sheetName val="공사설명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천방교접속"/>
      <sheetName val="대포2교접속"/>
      <sheetName val="조명시설"/>
      <sheetName val="SPEC"/>
      <sheetName val="을"/>
      <sheetName val="슬래브"/>
      <sheetName val="원가계산"/>
      <sheetName val="단가일람"/>
      <sheetName val="조경일람"/>
      <sheetName val="SLAB"/>
      <sheetName val="기기리스트"/>
      <sheetName val="원형맨홀수량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대로근거"/>
      <sheetName val="중로근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삭제및변경불가"/>
      <sheetName val="관접합및부설"/>
      <sheetName val="가도공"/>
      <sheetName val="집계표"/>
      <sheetName val="수량산출"/>
      <sheetName val="우수받이"/>
      <sheetName val="내역서(전기)"/>
      <sheetName val="해평견적"/>
      <sheetName val="일위대가목차"/>
      <sheetName val="관급자재대"/>
      <sheetName val="부대내역"/>
      <sheetName val="구조물철거타공정이월"/>
      <sheetName val="토공 total"/>
      <sheetName val="구체"/>
      <sheetName val="좌측날개벽"/>
      <sheetName val="우측날개벽"/>
      <sheetName val="guard(mac)"/>
      <sheetName val="input"/>
      <sheetName val="부시수량"/>
      <sheetName val="설계조건"/>
      <sheetName val="설명"/>
      <sheetName val="비탈면보호공수량산출"/>
      <sheetName val="수안보-MBR1"/>
      <sheetName val="5.정산서"/>
      <sheetName val="법면단"/>
      <sheetName val="석축설면"/>
      <sheetName val="법면설면"/>
      <sheetName val="석축단"/>
      <sheetName val="법면수집"/>
      <sheetName val="계산서(곡선부)"/>
      <sheetName val="포장재료집계표"/>
      <sheetName val="금액"/>
      <sheetName val="설계내역"/>
      <sheetName val="BD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고압수량(철거)"/>
      <sheetName val="총괄내역서(설계)"/>
      <sheetName val="우배수"/>
      <sheetName val="계산식"/>
      <sheetName val="차수별내역서"/>
      <sheetName val="수지표"/>
      <sheetName val="셀명"/>
      <sheetName val="공사"/>
      <sheetName val="공통(20-91)"/>
      <sheetName val="-치수표(곡선부)"/>
      <sheetName val="일위대가표"/>
      <sheetName val="지급자재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4차공사"/>
      <sheetName val="수자재단위당"/>
      <sheetName val="Sheet2"/>
      <sheetName val="단면가정"/>
      <sheetName val="이토변실(A3-LINE)"/>
      <sheetName val="EP0618"/>
      <sheetName val="ABUT수량-A1"/>
      <sheetName val="T13(P68~72,78)"/>
      <sheetName val="건축내역"/>
      <sheetName val="슬래브(유곡)"/>
      <sheetName val="자료"/>
      <sheetName val="설계명세서"/>
      <sheetName val="2003상반기노임기준"/>
      <sheetName val="입찰"/>
      <sheetName val="현경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실행내역"/>
      <sheetName val="설계예산서"/>
      <sheetName val="예산내역서"/>
      <sheetName val="A1-DATA"/>
      <sheetName val="단면"/>
      <sheetName val="type-F"/>
      <sheetName val="요율"/>
      <sheetName val="교각1"/>
      <sheetName val="산출근거"/>
      <sheetName val="접합 및 부설 "/>
      <sheetName val="8.석축단위(H=1.5M)"/>
      <sheetName val="DATA"/>
      <sheetName val="말뚝지지력산정"/>
      <sheetName val="날개벽(시점좌측)"/>
      <sheetName val="견적대비표"/>
      <sheetName val="8.PILE  (돌출)"/>
      <sheetName val="조건"/>
      <sheetName val="총_구조물공"/>
      <sheetName val="세금자료"/>
      <sheetName val="Macro(차단기)"/>
      <sheetName val="신우"/>
      <sheetName val="I.설계조건"/>
      <sheetName val="BID"/>
      <sheetName val="잡비계산"/>
      <sheetName val="참고사항"/>
      <sheetName val="근로자자료입력"/>
      <sheetName val="기본일위"/>
      <sheetName val="중기사용료"/>
      <sheetName val="APT"/>
      <sheetName val="수목표준대가"/>
      <sheetName val="남평내역"/>
      <sheetName val="왕십리방향"/>
      <sheetName val="노무비"/>
      <sheetName val="노임"/>
      <sheetName val="계수시트"/>
      <sheetName val="원가계산서"/>
      <sheetName val="1.설계조건"/>
      <sheetName val="bm(CIcable)"/>
      <sheetName val="5.소재"/>
      <sheetName val="노임단가"/>
      <sheetName val="토사(PE)"/>
      <sheetName val="공토공단위당"/>
      <sheetName val="연결관암거"/>
      <sheetName val="(전기)설계예산서"/>
      <sheetName val="SLAB&quot;1&quot;"/>
      <sheetName val="SE-611"/>
      <sheetName val="3BL공동구 수량"/>
      <sheetName val="일위대가(계측기설치)"/>
      <sheetName val="SG"/>
      <sheetName val="TYPE-A"/>
      <sheetName val="토공정보"/>
      <sheetName val="대치판정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지수"/>
      <sheetName val="우수공"/>
      <sheetName val="단위수량산출"/>
      <sheetName val="INTRO."/>
      <sheetName val="단위수량(출력X)"/>
      <sheetName val="수량집계"/>
      <sheetName val="연결관산출조서"/>
      <sheetName val="S0"/>
      <sheetName val="제출내역 (2)"/>
      <sheetName val="내역서변경성원"/>
      <sheetName val="EQT-ESTN"/>
      <sheetName val="교대"/>
      <sheetName val="자재단가"/>
      <sheetName val="6공구(당초)"/>
      <sheetName val="CAL"/>
      <sheetName val="static.cal"/>
      <sheetName val="COST"/>
      <sheetName val="설비"/>
      <sheetName val="제품"/>
      <sheetName val="기본단가표"/>
      <sheetName val="마산방향"/>
      <sheetName val="마산방향철근집계"/>
      <sheetName val="COPING"/>
      <sheetName val="JUCKEYK"/>
      <sheetName val="노무단가"/>
      <sheetName val="tggwan(mac)"/>
      <sheetName val="원형1호맨홀토공수량"/>
      <sheetName val="A LINE"/>
      <sheetName val="7단가"/>
      <sheetName val="용량(1-2)"/>
      <sheetName val="기둥"/>
      <sheetName val="저판(버림100)"/>
      <sheetName val="MSG 수량"/>
      <sheetName val="방음벽기초"/>
      <sheetName val="1월요청,실사(운용통보기준)"/>
      <sheetName val="1호인버트수량"/>
      <sheetName val="MOTOR"/>
      <sheetName val="정부노임단가"/>
      <sheetName val="가점"/>
      <sheetName val="index"/>
      <sheetName val="etc"/>
      <sheetName val="가시설수량"/>
      <sheetName val="4차원가계산서"/>
      <sheetName val="공사요율"/>
      <sheetName val="맨홀수량산출"/>
      <sheetName val="토공연장"/>
      <sheetName val="FOB발"/>
      <sheetName val="원가계산 (2)"/>
      <sheetName val="설 계"/>
      <sheetName val="물가대비표"/>
      <sheetName val="CODE"/>
      <sheetName val="일위목록"/>
      <sheetName val="깨기"/>
      <sheetName val="L형 옹벽"/>
      <sheetName val="7월11일"/>
      <sheetName val="CON'C"/>
      <sheetName val="목록"/>
      <sheetName val="값"/>
      <sheetName val="자재수량"/>
      <sheetName val="단"/>
      <sheetName val="상부공"/>
      <sheetName val="경비단가"/>
      <sheetName val="교량하부공"/>
      <sheetName val="L_RPTB02_01"/>
      <sheetName val="산출"/>
      <sheetName val="파일의이용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단면 (2)"/>
      <sheetName val="공사비"/>
      <sheetName val="DATA1"/>
      <sheetName val="우수"/>
      <sheetName val="기초공"/>
      <sheetName val="기둥(원형)"/>
      <sheetName val="BOX"/>
      <sheetName val="노임단가(2009.상)"/>
      <sheetName val="10.1 중기기초단가"/>
      <sheetName val="전기일위대가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기계경비(시간당)"/>
      <sheetName val="램머"/>
      <sheetName val="일위대가 "/>
      <sheetName val="70%"/>
      <sheetName val="★도급내역(2공구)"/>
      <sheetName val="단가조사서"/>
      <sheetName val="총괄표"/>
      <sheetName val="토공집계"/>
      <sheetName val="[고양관재.XLSŝ보차도경계석집계표(종)"/>
      <sheetName val="기초단가"/>
      <sheetName val="Sheet17"/>
      <sheetName val="POOM_MOTO"/>
      <sheetName val="물가자료"/>
      <sheetName val="Y-WORK"/>
      <sheetName val="인건비"/>
      <sheetName val="부하계산서"/>
      <sheetName val="경산"/>
      <sheetName val="철콘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/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/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/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/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/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/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/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/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/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/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/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/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/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/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/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/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/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/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/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/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/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/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/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/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/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/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/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/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/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/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/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/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/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/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/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/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/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/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/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/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/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/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/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/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/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/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/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/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/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1맨홀토(ASP+CON'C)"/>
      <sheetName val="특1맨홀토(CON'C TYPE-1)"/>
      <sheetName val="특1맨홀토(CON'C TYPE-2)"/>
      <sheetName val="특1맨홀토(토사)"/>
      <sheetName val="특1맨홀토(암)"/>
      <sheetName val="소형맨홀H"/>
      <sheetName val="Sheet1"/>
      <sheetName val="Sheet2"/>
      <sheetName val="Sheet3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량산출(DB)"/>
      <sheetName val="설계내역서"/>
      <sheetName val="일위대가(DB)"/>
      <sheetName val="산출근거(DB)"/>
      <sheetName val="증감계수"/>
      <sheetName val="노임단가"/>
      <sheetName val="재료비단가"/>
      <sheetName val="기계경비"/>
      <sheetName val="여비단가"/>
      <sheetName val="성과심사비(노출)"/>
      <sheetName val="성과심사비(매설)"/>
      <sheetName val="성과심사 출장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  <sheetName val="심사물량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W_기능목록"/>
      <sheetName val="setup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목록"/>
      <sheetName val="사용자입력"/>
      <sheetName val="견적서"/>
      <sheetName val="견적서(양식)"/>
    </sheetNames>
    <sheetDataSet>
      <sheetData sheetId="0">
        <row r="3">
          <cell r="D3">
            <v>39</v>
          </cell>
        </row>
        <row r="5">
          <cell r="B5" t="str">
            <v>한라 멜론 아이스크림</v>
          </cell>
        </row>
      </sheetData>
      <sheetData sheetId="1">
        <row r="4">
          <cell r="C4">
            <v>123</v>
          </cell>
        </row>
        <row r="5">
          <cell r="C5" t="str">
            <v>믿음마트</v>
          </cell>
        </row>
        <row r="6">
          <cell r="C6">
            <v>38781</v>
          </cell>
        </row>
        <row r="10">
          <cell r="B10" t="str">
            <v>신성 쌀 튀김 과자</v>
          </cell>
          <cell r="C10" t="str">
            <v>250 g</v>
          </cell>
          <cell r="D10">
            <v>9000</v>
          </cell>
          <cell r="E10">
            <v>25</v>
          </cell>
          <cell r="F10">
            <v>225000</v>
          </cell>
          <cell r="G10">
            <v>22500</v>
          </cell>
        </row>
        <row r="11">
          <cell r="B11" t="str">
            <v>필로 믹스</v>
          </cell>
          <cell r="C11" t="str">
            <v>2 kg</v>
          </cell>
          <cell r="D11">
            <v>7000</v>
          </cell>
          <cell r="E11">
            <v>10</v>
          </cell>
          <cell r="F11">
            <v>70000</v>
          </cell>
          <cell r="G11">
            <v>7000</v>
          </cell>
        </row>
        <row r="12">
          <cell r="B12" t="str">
            <v>진미 바닐라 쿠키</v>
          </cell>
          <cell r="C12" t="str">
            <v>4 oz</v>
          </cell>
          <cell r="D12">
            <v>9000</v>
          </cell>
          <cell r="E12">
            <v>12</v>
          </cell>
          <cell r="F12">
            <v>108000</v>
          </cell>
          <cell r="G12">
            <v>10800</v>
          </cell>
        </row>
        <row r="13">
          <cell r="B13" t="str">
            <v>대륙 사과 식초</v>
          </cell>
          <cell r="C13" t="str">
            <v>625 g</v>
          </cell>
          <cell r="D13">
            <v>43000</v>
          </cell>
          <cell r="E13">
            <v>10</v>
          </cell>
          <cell r="F13">
            <v>430000</v>
          </cell>
          <cell r="G13">
            <v>43000</v>
          </cell>
        </row>
        <row r="14">
          <cell r="B14" t="str">
            <v>우미 특선 레몬 파이</v>
          </cell>
          <cell r="C14" t="str">
            <v>450 g</v>
          </cell>
          <cell r="D14">
            <v>14000</v>
          </cell>
          <cell r="E14">
            <v>15</v>
          </cell>
          <cell r="F14">
            <v>210000</v>
          </cell>
          <cell r="G14">
            <v>21000</v>
          </cell>
        </row>
        <row r="15">
          <cell r="B15" t="str">
            <v>대일 포장 치즈</v>
          </cell>
          <cell r="C15" t="str">
            <v>5 kg</v>
          </cell>
          <cell r="D15">
            <v>55000</v>
          </cell>
          <cell r="E15">
            <v>20</v>
          </cell>
          <cell r="F15">
            <v>1100000</v>
          </cell>
          <cell r="G15">
            <v>110000</v>
          </cell>
        </row>
        <row r="16">
          <cell r="B16" t="str">
            <v>북미산 상등육 쇠고기</v>
          </cell>
          <cell r="C16" t="str">
            <v>500 g</v>
          </cell>
          <cell r="D16">
            <v>97000</v>
          </cell>
          <cell r="E16">
            <v>30</v>
          </cell>
          <cell r="F16">
            <v>2910000</v>
          </cell>
          <cell r="G16">
            <v>291000</v>
          </cell>
        </row>
        <row r="17">
          <cell r="C17" t="str">
            <v/>
          </cell>
          <cell r="D17">
            <v>0</v>
          </cell>
          <cell r="E17"/>
          <cell r="F17">
            <v>0</v>
          </cell>
          <cell r="G17">
            <v>0</v>
          </cell>
        </row>
        <row r="18">
          <cell r="C18" t="str">
            <v/>
          </cell>
          <cell r="D18">
            <v>0</v>
          </cell>
          <cell r="E18"/>
          <cell r="F18">
            <v>0</v>
          </cell>
          <cell r="G18">
            <v>0</v>
          </cell>
        </row>
        <row r="19">
          <cell r="C19" t="str">
            <v/>
          </cell>
          <cell r="D19">
            <v>0</v>
          </cell>
          <cell r="E19"/>
          <cell r="F19">
            <v>0</v>
          </cell>
          <cell r="G19">
            <v>0</v>
          </cell>
        </row>
        <row r="20">
          <cell r="C20" t="str">
            <v/>
          </cell>
          <cell r="D20">
            <v>0</v>
          </cell>
          <cell r="E20"/>
          <cell r="F20">
            <v>0</v>
          </cell>
          <cell r="G20">
            <v>0</v>
          </cell>
        </row>
        <row r="21">
          <cell r="C21" t="str">
            <v/>
          </cell>
          <cell r="D21">
            <v>0</v>
          </cell>
          <cell r="E21"/>
          <cell r="F21">
            <v>0</v>
          </cell>
          <cell r="G21">
            <v>0</v>
          </cell>
        </row>
        <row r="22">
          <cell r="C22" t="str">
            <v/>
          </cell>
          <cell r="D22">
            <v>0</v>
          </cell>
          <cell r="E22"/>
          <cell r="F22">
            <v>0</v>
          </cell>
          <cell r="G22">
            <v>0</v>
          </cell>
        </row>
        <row r="23">
          <cell r="C23" t="str">
            <v/>
          </cell>
          <cell r="D23">
            <v>0</v>
          </cell>
          <cell r="E23"/>
          <cell r="F23">
            <v>0</v>
          </cell>
          <cell r="G23">
            <v>0</v>
          </cell>
        </row>
        <row r="24">
          <cell r="C24" t="str">
            <v/>
          </cell>
          <cell r="D24">
            <v>0</v>
          </cell>
          <cell r="E24"/>
          <cell r="F24">
            <v>0</v>
          </cell>
          <cell r="G24">
            <v>0</v>
          </cell>
        </row>
        <row r="25">
          <cell r="C25" t="str">
            <v/>
          </cell>
          <cell r="D25">
            <v>0</v>
          </cell>
          <cell r="E25"/>
          <cell r="F25">
            <v>0</v>
          </cell>
          <cell r="G25">
            <v>0</v>
          </cell>
        </row>
        <row r="26">
          <cell r="C26" t="str">
            <v/>
          </cell>
          <cell r="D26">
            <v>0</v>
          </cell>
          <cell r="E26"/>
          <cell r="F26">
            <v>0</v>
          </cell>
          <cell r="G26">
            <v>0</v>
          </cell>
        </row>
        <row r="27">
          <cell r="C27" t="str">
            <v/>
          </cell>
          <cell r="D27">
            <v>0</v>
          </cell>
          <cell r="E27"/>
          <cell r="F27">
            <v>0</v>
          </cell>
          <cell r="G27">
            <v>0</v>
          </cell>
        </row>
        <row r="28">
          <cell r="C28" t="str">
            <v/>
          </cell>
          <cell r="D28">
            <v>0</v>
          </cell>
          <cell r="E28"/>
          <cell r="F28">
            <v>0</v>
          </cell>
          <cell r="G28">
            <v>0</v>
          </cell>
        </row>
        <row r="29">
          <cell r="C29" t="str">
            <v/>
          </cell>
          <cell r="D29">
            <v>0</v>
          </cell>
          <cell r="E29"/>
          <cell r="F29">
            <v>0</v>
          </cell>
          <cell r="G29">
            <v>0</v>
          </cell>
        </row>
        <row r="30">
          <cell r="F30">
            <v>5053000</v>
          </cell>
          <cell r="G30">
            <v>505300</v>
          </cell>
        </row>
      </sheetData>
      <sheetData sheetId="2"/>
      <sheetData sheetId="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표지"/>
      <sheetName val="산출근거"/>
      <sheetName val="일위기본도"/>
    </sheetNames>
    <sheetDataSet>
      <sheetData sheetId="0"/>
      <sheetData sheetId="1"/>
      <sheetData sheetId="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용수량(생활용수)"/>
      <sheetName val="조명시설"/>
      <sheetName val="요율설정"/>
      <sheetName val="수량산출"/>
      <sheetName val="DATE"/>
      <sheetName val="6PILE  (돌출)"/>
      <sheetName val="Sheet2"/>
      <sheetName val="제품목록"/>
      <sheetName val="사용자입력"/>
      <sheetName val="기계경비(시간당)"/>
      <sheetName val="램머"/>
      <sheetName val="8.PILE  (돌출)"/>
      <sheetName val="경산"/>
      <sheetName val="가시설단위수량"/>
      <sheetName val="SORCE1"/>
      <sheetName val="단위수량"/>
      <sheetName val="날개벽수량표"/>
      <sheetName val="실행철강하도"/>
      <sheetName val="우수공"/>
      <sheetName val="각종단가"/>
      <sheetName val="측구터파기공수량집계"/>
      <sheetName val="배수공 시멘트 및 골재량 산출"/>
      <sheetName val="구조물터파기수량집계"/>
      <sheetName val="N賃率-職"/>
      <sheetName val="내역서1999.8최종"/>
      <sheetName val="내역서"/>
      <sheetName val="전기"/>
      <sheetName val="말뚝지지력산정"/>
      <sheetName val="원가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000001"/>
      <sheetName val="노임단가"/>
      <sheetName val="재료비단가"/>
      <sheetName val="기계경비"/>
      <sheetName val="인원산출"/>
      <sheetName val="산출근거"/>
      <sheetName val="일위대가"/>
      <sheetName val="견적서"/>
      <sheetName val="고시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일위대가"/>
      <sheetName val="대가산출"/>
      <sheetName val="수량산출"/>
      <sheetName val="수량근거"/>
      <sheetName val="자치구별 도엽수"/>
      <sheetName val="노임단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자설명서"/>
      <sheetName val="물량조사"/>
      <sheetName val="입력변수"/>
      <sheetName val="설계111"/>
      <sheetName val="기성내역서표지"/>
      <sheetName val="산출근거"/>
    </sheetNames>
    <sheetDataSet>
      <sheetData sheetId="0" refreshError="1"/>
      <sheetData sheetId="1" refreshError="1"/>
      <sheetData sheetId="2" refreshError="1">
        <row r="36">
          <cell r="D36">
            <v>1.1000000000000001</v>
          </cell>
        </row>
        <row r="37">
          <cell r="D37">
            <v>0.2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DATA"/>
      <sheetName val="입력변수"/>
    </sheetNames>
    <sheetDataSet>
      <sheetData sheetId="0"/>
      <sheetData sheetId="1">
        <row r="2">
          <cell r="B2">
            <v>600000</v>
          </cell>
        </row>
        <row r="3">
          <cell r="B3">
            <v>300000</v>
          </cell>
        </row>
        <row r="4">
          <cell r="B4">
            <v>10</v>
          </cell>
        </row>
        <row r="5">
          <cell r="B5">
            <v>2500000</v>
          </cell>
        </row>
        <row r="6">
          <cell r="B6">
            <v>100000</v>
          </cell>
        </row>
        <row r="7">
          <cell r="B7">
            <v>1000000</v>
          </cell>
        </row>
        <row r="8">
          <cell r="B8">
            <v>400000</v>
          </cell>
        </row>
        <row r="9">
          <cell r="B9">
            <v>10000</v>
          </cell>
        </row>
        <row r="10">
          <cell r="B10">
            <v>40000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(2)"/>
      <sheetName val="표지"/>
      <sheetName val="전체"/>
      <sheetName val="1차년도"/>
      <sheetName val="2도시기준점"/>
      <sheetName val="2기준점부표"/>
      <sheetName val="4도시기준점"/>
      <sheetName val="4기준점부표"/>
      <sheetName val="탐사출력"/>
      <sheetName val="탐사출력부표"/>
      <sheetName val="도로조사"/>
      <sheetName val="도로조사부표"/>
      <sheetName val="도로조사 (기구축)"/>
      <sheetName val="도로조사부표 (기구축)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도로정위치"/>
      <sheetName val="도로정위치부표"/>
      <sheetName val="상수정위치"/>
      <sheetName val="상수정위치부표"/>
      <sheetName val="하수정위치"/>
      <sheetName val="하수정위치부표"/>
      <sheetName val="지형구조화"/>
      <sheetName val="지형구조부표"/>
      <sheetName val="도로구조"/>
      <sheetName val="도로구조부표"/>
      <sheetName val="상수구조화"/>
      <sheetName val="상수구조부표"/>
      <sheetName val="하수구조화"/>
      <sheetName val="하수구조부표"/>
      <sheetName val="최종출력"/>
      <sheetName val="최종출력부표"/>
      <sheetName val="노임단가"/>
      <sheetName val="기계비및관련소프트웨어"/>
      <sheetName val="재료비"/>
      <sheetName val="범용프로그램도입"/>
      <sheetName val="범용커스터마이징개발"/>
      <sheetName val="범용추가개발"/>
      <sheetName val="추가개발기능내역"/>
      <sheetName val="인트라넷1차시스템개발"/>
      <sheetName val="인트라넷1차개발기능내역"/>
      <sheetName val="인트라넷 GIS시스템개발"/>
      <sheetName val="인트라넷 GIS시스템개발기능내역"/>
      <sheetName val="지하시설물통합시스템개발"/>
      <sheetName val="지하시설물통합시스템개발기능내역"/>
      <sheetName val="인터넷 GIS시스템개발"/>
      <sheetName val="인터넷 GIS시스템개발기능내역"/>
      <sheetName val="장비 HW-SW"/>
      <sheetName val="장비1차"/>
      <sheetName val="설계제원 "/>
      <sheetName val="도로물량"/>
      <sheetName val="상수물량"/>
      <sheetName val="하수물량"/>
      <sheetName val="예정공정표"/>
      <sheetName val="간지"/>
      <sheetName val="현장조사"/>
      <sheetName val="HW"/>
      <sheetName val="범용도입(1차)"/>
      <sheetName val="SW"/>
      <sheetName val="범용도입(상하수)_1차"/>
      <sheetName val="기계경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물량입력"/>
      <sheetName val="항공촬영"/>
      <sheetName val="부1"/>
      <sheetName val="계획"/>
      <sheetName val="부2"/>
      <sheetName val="부3"/>
      <sheetName val="부4"/>
      <sheetName val="항공"/>
      <sheetName val="부5"/>
      <sheetName val="밀착"/>
      <sheetName val="부6"/>
      <sheetName val="양화"/>
      <sheetName val="부7"/>
      <sheetName val="평면기준점"/>
      <sheetName val="평면부표"/>
      <sheetName val="표석매설"/>
      <sheetName val="표석매설부표"/>
      <sheetName val="표고기준점"/>
      <sheetName val="표고부표"/>
      <sheetName val="사진기준점"/>
      <sheetName val="사진부표"/>
      <sheetName val="수치도화"/>
      <sheetName val="수치도화부표"/>
      <sheetName val="조사용도면출력"/>
      <sheetName val="조사용도면출력부표"/>
      <sheetName val="지리조사"/>
      <sheetName val="지리조사부표"/>
      <sheetName val="정위치편집"/>
      <sheetName val="정위치편집부표"/>
      <sheetName val="도면제작편집"/>
      <sheetName val="도면제작편집부표"/>
      <sheetName val="최종도면출력"/>
      <sheetName val="최종도면출력부표"/>
      <sheetName val="노임단가"/>
      <sheetName val="항측현장"/>
      <sheetName val="항측(현지검측)"/>
      <sheetName val="항측(출장여비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양"/>
      <sheetName val="갈말"/>
      <sheetName val="서천"/>
      <sheetName val="양양"/>
      <sheetName val="양구지구"/>
      <sheetName val="일동물량"/>
      <sheetName val="인천"/>
      <sheetName val="인제"/>
      <sheetName val="서울(일산)물량"/>
      <sheetName val="종합물량"/>
      <sheetName val="25K물량"/>
      <sheetName val="5K물량선정"/>
      <sheetName val="물량집계표"/>
      <sheetName val="인덱스"/>
      <sheetName val="설계내역"/>
      <sheetName val="25,000대상"/>
      <sheetName val="25,000대상 (2)"/>
      <sheetName val="25,000확정"/>
      <sheetName val="25k물량집계"/>
      <sheetName val="25k물량선정"/>
      <sheetName val="50k물량집계"/>
      <sheetName val="50,000"/>
      <sheetName val="25k물량선정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</sheetNames>
    <sheetDataSet>
      <sheetData sheetId="0" refreshError="1"/>
      <sheetData sheetId="1">
        <row r="20">
          <cell r="F20">
            <v>295000000</v>
          </cell>
        </row>
      </sheetData>
      <sheetData sheetId="2">
        <row r="16">
          <cell r="F16">
            <v>613000000</v>
          </cell>
        </row>
      </sheetData>
      <sheetData sheetId="3">
        <row r="43">
          <cell r="J43">
            <v>33338598.799999997</v>
          </cell>
        </row>
        <row r="51">
          <cell r="J51">
            <v>5805011.8999999994</v>
          </cell>
        </row>
        <row r="59">
          <cell r="J59">
            <v>10294049.199999999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1000"/>
      <sheetName val="B2000"/>
      <sheetName val="수종"/>
    </sheetNames>
    <sheetDataSet>
      <sheetData sheetId="0"/>
      <sheetData sheetId="1" refreshError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지"/>
      <sheetName val="총괄"/>
      <sheetName val="원가표지"/>
      <sheetName val="원가계산서"/>
      <sheetName val="설계표지"/>
      <sheetName val="설계내역서"/>
      <sheetName val="일위대가표지"/>
      <sheetName val="일위기본도"/>
      <sheetName val="산출근거"/>
      <sheetName val="성과항측(총괄)"/>
      <sheetName val="성과항측(출장)"/>
      <sheetName val="성과항측(현지검측) "/>
      <sheetName val="재료비"/>
      <sheetName val="여비규정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>
        <row r="43">
          <cell r="G43">
            <v>52374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1"/>
      <sheetName val="분전함신설"/>
      <sheetName val="접지1종"/>
      <sheetName val="N賃率-職"/>
      <sheetName val="일위대가표지"/>
      <sheetName val="빗물받이(910-510-410)"/>
      <sheetName val="공비대비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횡배수관집현황(2공구)"/>
      <sheetName val="전기일위대가"/>
      <sheetName val="원형맨홀수량"/>
      <sheetName val="H PILE수량"/>
      <sheetName val="버스운행안내"/>
      <sheetName val="근태계획서"/>
      <sheetName val="예방접종계획"/>
      <sheetName val="변압기 및 발전기 용량"/>
      <sheetName val="L형옹벽단위수량(35)"/>
      <sheetName val="L형옹벽단위수량(25)"/>
      <sheetName val="2000년1차"/>
      <sheetName val="토목"/>
      <sheetName val="단가"/>
      <sheetName val="이토변실(A3-LINE)"/>
      <sheetName val="내역(신례)"/>
      <sheetName val="#REF"/>
      <sheetName val="DATE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"/>
      <sheetName val="BO_OLAP"/>
    </sheetNames>
    <sheetDataSet>
      <sheetData sheetId="0"/>
      <sheetData sheetId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입력"/>
      <sheetName val="수량산출"/>
      <sheetName val="표지"/>
      <sheetName val="1차총괄"/>
      <sheetName val="일위대가표지"/>
      <sheetName val="일위대가"/>
      <sheetName val="산출근거표지"/>
      <sheetName val="산출근거"/>
      <sheetName val="인트라넷GIS"/>
      <sheetName val="인트라넷GIS기능내역"/>
      <sheetName val="장비(1차년도)"/>
      <sheetName val="성과심사(1차)"/>
      <sheetName val="현지검측(1차)"/>
      <sheetName val="노임및재표비표지"/>
      <sheetName val="적용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수량산출"/>
      <sheetName val="내역표지"/>
      <sheetName val="표지"/>
      <sheetName val="설계갑지"/>
      <sheetName val="설계서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표비표지"/>
      <sheetName val="적용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명"/>
      <sheetName val="총괄표"/>
      <sheetName val="일위대가표지"/>
      <sheetName val="일위대가"/>
      <sheetName val="근거표지"/>
      <sheetName val="대가근거"/>
      <sheetName val="노임및재료비표지"/>
      <sheetName val="단가표"/>
      <sheetName val="시스템표지"/>
      <sheetName val="생활지리"/>
      <sheetName val="생활지리근거"/>
      <sheetName val="생활지리FP"/>
      <sheetName val="HW표지"/>
      <sheetName val="HW_도입"/>
      <sheetName val="SW표지"/>
      <sheetName val="SW_도입"/>
      <sheetName val="VXXXXX"/>
      <sheetName val="표지"/>
      <sheetName val="시스템개발표지"/>
      <sheetName val="시스템개발"/>
      <sheetName val="시스템개발근거"/>
      <sheetName val="시스템개발FP"/>
      <sheetName val="HW및SW도입표지"/>
      <sheetName val="HW및SW"/>
      <sheetName val="산출근거표지"/>
      <sheetName val="산출근거"/>
      <sheetName val="노임및재표비표지"/>
      <sheetName val="적용단가"/>
      <sheetName val="상수구조화편집부표"/>
      <sheetName val="수량산출(총괄)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4">
          <cell r="N14">
            <v>138336000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시스템개발"/>
      <sheetName val="DB구축"/>
      <sheetName val="SW"/>
      <sheetName val="프로그램 내역"/>
      <sheetName val="SW노임단가"/>
      <sheetName val="생활지리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마법사"/>
      <sheetName val="DB구축"/>
    </sheetNames>
    <sheetDataSet>
      <sheetData sheetId="0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DB구축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</sheetData>
      <sheetData sheetId="9"/>
      <sheetData sheetId="10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rdware"/>
      <sheetName val="SoftWare"/>
      <sheetName val="별표서식17(현대간행물)"/>
      <sheetName val="별표서식17(고전적자료)"/>
      <sheetName val="DB구축비"/>
      <sheetName val="SW개발대상목록(기능점수)"/>
      <sheetName val="SW개발비"/>
    </sheetNames>
    <sheetDataSet>
      <sheetData sheetId="0"/>
      <sheetData sheetId="1"/>
      <sheetData sheetId="2"/>
      <sheetData sheetId="3"/>
      <sheetData sheetId="4"/>
      <sheetData sheetId="5">
        <row r="18">
          <cell r="A18">
            <v>1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SW개발대상목록(기능점수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    지"/>
      <sheetName val="총괄표(해)"/>
      <sheetName val="일위대가"/>
      <sheetName val="대가근거"/>
      <sheetName val="수량산출"/>
      <sheetName val="설계제원_1"/>
      <sheetName val="설계제원_2"/>
      <sheetName val="노임단가"/>
      <sheetName val="간지양식"/>
      <sheetName val="Sheet14"/>
      <sheetName val="Sheet15"/>
      <sheetName val="Sheet16"/>
      <sheetName val="기계경비"/>
      <sheetName val="노임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수량산출"/>
      <sheetName val="설계갑지(총괄)"/>
      <sheetName val="설계서(총괄)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료비표지"/>
      <sheetName val="적용단가"/>
      <sheetName val="개발시스템표지"/>
      <sheetName val="범용도입"/>
      <sheetName val="①도로수정)"/>
      <sheetName val="①도로수정근거"/>
      <sheetName val="①도로수정FP"/>
      <sheetName val="②상하수수정"/>
      <sheetName val="②상하수수정근거"/>
      <sheetName val="②상하수수정FP"/>
      <sheetName val="③범용추가"/>
      <sheetName val="③범용추가근거"/>
      <sheetName val="③범용추가FP"/>
      <sheetName val="④활용시스템"/>
      <sheetName val="④활용시스템근거"/>
      <sheetName val="④활용시스템FP"/>
      <sheetName val="하드소프트"/>
      <sheetName val="HW"/>
      <sheetName val="SW"/>
      <sheetName val="범용설명"/>
      <sheetName val="범용순소요비용(전체)"/>
      <sheetName val="범용순소요비용(상_하수)"/>
      <sheetName val="노임단가"/>
      <sheetName val="노임단가 (2)"/>
    </sheetNames>
    <sheetDataSet>
      <sheetData sheetId="0" refreshError="1"/>
      <sheetData sheetId="1" refreshError="1"/>
      <sheetData sheetId="2" refreshError="1">
        <row r="6">
          <cell r="C6">
            <v>15</v>
          </cell>
        </row>
        <row r="7">
          <cell r="C7">
            <v>60</v>
          </cell>
        </row>
        <row r="8">
          <cell r="C8">
            <v>1.47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수량산출"/>
      <sheetName val="설계서(총괄)"/>
      <sheetName val="일위대가표지"/>
      <sheetName val="일위대가"/>
      <sheetName val="산출근거표지"/>
      <sheetName val="산출근거"/>
      <sheetName val="성과심사(도로)"/>
      <sheetName val="현지출장(도로)"/>
      <sheetName val="성과심사(지하시설)"/>
      <sheetName val="현지출장(지하)"/>
      <sheetName val="노임및재표비표지"/>
      <sheetName val="적용단가"/>
    </sheetNames>
    <sheetDataSet>
      <sheetData sheetId="0" refreshError="1"/>
      <sheetData sheetId="1" refreshError="1"/>
      <sheetData sheetId="2" refreshError="1">
        <row r="6">
          <cell r="C6">
            <v>0</v>
          </cell>
        </row>
        <row r="7">
          <cell r="C7">
            <v>894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범용수정개발비"/>
      <sheetName val="범용추가기능개발비"/>
      <sheetName val="범용개발순소요비용"/>
      <sheetName val="도로범용개발비"/>
      <sheetName val="HW및SW도입"/>
      <sheetName val="수량산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틀"/>
      <sheetName val="토공총괄"/>
      <sheetName val="자재집계(총괄)"/>
      <sheetName val="수리계산"/>
      <sheetName val="1공구"/>
      <sheetName val="자재집계"/>
      <sheetName val="토공총괄 (1)"/>
      <sheetName val="토적"/>
      <sheetName val="배수집(가)"/>
      <sheetName val="집수정"/>
      <sheetName val="종면벽"/>
      <sheetName val="배수관"/>
      <sheetName val="포장"/>
      <sheetName val="연결관"/>
      <sheetName val="2공구"/>
      <sheetName val="토공총괄 (2)"/>
      <sheetName val="토적(2)"/>
      <sheetName val="자재집계 (2)"/>
      <sheetName val="용수개거"/>
      <sheetName val="깨기"/>
      <sheetName val="Sheet2"/>
      <sheetName val="중검수량집계"/>
      <sheetName val="철근집계"/>
      <sheetName val="라멘산출"/>
      <sheetName val="라멘수량"/>
      <sheetName val="접속집계"/>
      <sheetName val="접속철근집계"/>
      <sheetName val="접속슬래브"/>
      <sheetName val="교명주1"/>
      <sheetName val="교명주2"/>
      <sheetName val="부대공수량"/>
      <sheetName val="공사표지판"/>
      <sheetName val="구조물공집"/>
      <sheetName val="반중집계"/>
      <sheetName val="반중집(성)"/>
      <sheetName val="반중2.0(성)"/>
      <sheetName val="반중력토공"/>
      <sheetName val="면벽집계"/>
      <sheetName val="면벽"/>
      <sheetName val="호안공"/>
      <sheetName val="돌망태단위수량"/>
      <sheetName val="돌망태토공시점"/>
      <sheetName val="돌망태토공종점"/>
      <sheetName val="단위수량"/>
      <sheetName val="자재집계표"/>
      <sheetName val="교량토공수량집계"/>
      <sheetName val="하상정지"/>
      <sheetName val="시점부벽체"/>
      <sheetName val="교각부벽체1"/>
      <sheetName val="교각부벽체2"/>
      <sheetName val="종점부벽체"/>
      <sheetName val="물푸기"/>
      <sheetName val="물돌리기"/>
      <sheetName val="교량수량집계"/>
      <sheetName val="교량철근집계"/>
      <sheetName val="교명주"/>
      <sheetName val="돌망태전개도"/>
      <sheetName val="구조물공"/>
      <sheetName val="U형옹벽"/>
      <sheetName val="신축집계"/>
      <sheetName val="U수집"/>
      <sheetName val="U단위수집"/>
      <sheetName val="부대공자재"/>
      <sheetName val="가설사무소"/>
      <sheetName val="표지판"/>
      <sheetName val="표지판수량"/>
      <sheetName val="차선도색"/>
      <sheetName val="상세"/>
      <sheetName val="노면표시"/>
      <sheetName val="가드레일"/>
      <sheetName val="측도수량집계"/>
      <sheetName val="측도산출근거"/>
      <sheetName val="측도"/>
      <sheetName val="가교수량집계"/>
      <sheetName val="배수공자재"/>
      <sheetName val="배수공"/>
      <sheetName val="L측단집"/>
      <sheetName val="도수로공"/>
      <sheetName val="플륨관"/>
      <sheetName val="풀륨단수"/>
      <sheetName val="VXXXXX"/>
      <sheetName val="상부자재집계"/>
      <sheetName val="상부공수량"/>
      <sheetName val="상부철근집계"/>
      <sheetName val="상부공"/>
      <sheetName val="빔수량집계표"/>
      <sheetName val="빔철근집계"/>
      <sheetName val="신축이음누수방지"/>
      <sheetName val="A1"/>
      <sheetName val="P1"/>
      <sheetName val="P2"/>
      <sheetName val="P3"/>
      <sheetName val="P4"/>
      <sheetName val="A2"/>
      <sheetName val="포장공자재"/>
      <sheetName val="포장공수량"/>
      <sheetName val="AC포장수량"/>
      <sheetName val="포장수량"/>
      <sheetName val="본선구간"/>
      <sheetName val="확폭구간"/>
      <sheetName val="접속도로구간"/>
      <sheetName val="포장연장조서"/>
      <sheetName val="동방층공제"/>
      <sheetName val="A당포장단수"/>
      <sheetName val="표준구간(A)"/>
      <sheetName val="가감구간(B)"/>
      <sheetName val="성토L구간(C)"/>
      <sheetName val="절토L구간(D)"/>
      <sheetName val="옹벽구간(E)"/>
      <sheetName val="표준구간(F)"/>
      <sheetName val="성토구간(G)"/>
      <sheetName val="수량집계"/>
      <sheetName val="BOX2.0x1.0"/>
      <sheetName val="브래킷"/>
      <sheetName val="난간수량"/>
      <sheetName val="박스(2.0x1.0)토공"/>
      <sheetName val="날개벽집계"/>
      <sheetName val="평형날개벽"/>
      <sheetName val="암거접속저판"/>
      <sheetName val="날개토집"/>
      <sheetName val="날개토단"/>
      <sheetName val="날개벽사각"/>
      <sheetName val="날개벽터파기단면"/>
      <sheetName val="날개단면"/>
      <sheetName val="상부공(상류)"/>
      <sheetName val="상부공(상류)철근"/>
      <sheetName val="슬래브(PF)(상류)"/>
      <sheetName val="슬래브(RC)(상류)"/>
      <sheetName val="확장슬래브(상류)"/>
      <sheetName val="상부공(하류)"/>
      <sheetName val="상부공(하류)철근"/>
      <sheetName val="슬래브(PF)(하류)"/>
      <sheetName val="슬래브(RC)(하류)"/>
      <sheetName val="확장슬래브(하류)"/>
      <sheetName val="배수공수량"/>
      <sheetName val="배수공 (2)"/>
      <sheetName val="배수집계"/>
      <sheetName val="박스수량"/>
      <sheetName val="구체수량"/>
      <sheetName val="구체철근"/>
      <sheetName val="산출근거"/>
      <sheetName val="신축이음단위"/>
      <sheetName val="난간집계"/>
      <sheetName val="난간산출"/>
      <sheetName val="자재집"/>
      <sheetName val="토공"/>
      <sheetName val="정렬"/>
      <sheetName val="SLAB&quot;1&quot;"/>
      <sheetName val="단가"/>
      <sheetName val="토사(PE)"/>
      <sheetName val="1"/>
      <sheetName val="정거장 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GIS엔진"/>
      <sheetName val="#REF"/>
    </sheetNames>
    <sheetDataSet>
      <sheetData sheetId="0"/>
      <sheetData sheetId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단가"/>
      <sheetName val="범용개발순소요비용"/>
      <sheetName val="일위대가(계측기설치)"/>
      <sheetName val="4공철탑검토"/>
      <sheetName val="을지"/>
      <sheetName val="#REF"/>
      <sheetName val="품셈(개정판)"/>
      <sheetName val="원가&amp;하도급원가"/>
      <sheetName val="품목"/>
      <sheetName val="품셈TABLE"/>
      <sheetName val="일위대가"/>
      <sheetName val="방음벽기초(H=4m)"/>
      <sheetName val="총괄-1"/>
      <sheetName val="보성조서"/>
      <sheetName val="공정코드"/>
      <sheetName val="가공2원도"/>
      <sheetName val="제원"/>
      <sheetName val="배수공"/>
      <sheetName val="설계명세서"/>
      <sheetName val="수량총괄"/>
      <sheetName val="BID"/>
      <sheetName val="내역표지"/>
      <sheetName val="수량산출"/>
      <sheetName val="2. 상·하수도 추가개발비"/>
      <sheetName val="각종단가"/>
      <sheetName val="guard(mac)"/>
      <sheetName val="단가표"/>
      <sheetName val="단 box"/>
      <sheetName val="종료분석"/>
      <sheetName val="기계경비"/>
      <sheetName val="SLAB&quot;1&quot;"/>
      <sheetName val="입력변수"/>
      <sheetName val="9GNG운반"/>
      <sheetName val="단가산출"/>
      <sheetName val="DB구축"/>
      <sheetName val="상수구조화편집부표"/>
      <sheetName val="토목주소"/>
      <sheetName val="프랜트면허"/>
      <sheetName val="수량산출서"/>
      <sheetName val="참조자료"/>
      <sheetName val="기초자료입력"/>
      <sheetName val="경비_원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T15">
            <v>100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_x0003__x0008__x0003_가̢"/>
      <sheetName val="PAD TR보호대기초"/>
      <sheetName val="가로등기초"/>
      <sheetName val="HANDHOLE(2)"/>
      <sheetName val="ABUT수량-A1"/>
      <sheetName val="L형옹벽단위수량(35)"/>
      <sheetName val="DATE"/>
      <sheetName val="1호맨홀토공"/>
      <sheetName val="우수"/>
      <sheetName val="원형1호맨홀토공수량"/>
      <sheetName val="수량산출"/>
      <sheetName val="공문"/>
      <sheetName val="도로구조부표"/>
      <sheetName val="도로정위치부표"/>
      <sheetName val="상수구조부표"/>
      <sheetName val="상수정위치부표"/>
      <sheetName val="하수정위치부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Sheet2"/>
      <sheetName val="Sheet1"/>
      <sheetName val="산근1(인건비)"/>
      <sheetName val="버스운행안내"/>
      <sheetName val="예방접종계획"/>
      <sheetName val="근태계획서"/>
      <sheetName val="관접합및부설"/>
      <sheetName val="단가"/>
      <sheetName val="차수공개요"/>
      <sheetName val="총괄내역서"/>
      <sheetName val="1호맨홀토공"/>
      <sheetName val="일위대가(계측기설치)"/>
      <sheetName val="설계기준"/>
      <sheetName val="내역1"/>
      <sheetName val="관경결정"/>
    </sheetNames>
    <sheetDataSet>
      <sheetData sheetId="0" refreshError="1">
        <row r="24">
          <cell r="B24">
            <v>490300</v>
          </cell>
        </row>
        <row r="25">
          <cell r="B25">
            <v>425000</v>
          </cell>
        </row>
        <row r="26">
          <cell r="B26">
            <v>389000</v>
          </cell>
        </row>
        <row r="27">
          <cell r="B27">
            <v>326300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합계"/>
      <sheetName val="내역서"/>
      <sheetName val="일위대가"/>
      <sheetName val="산근1,2"/>
      <sheetName val="산근3"/>
      <sheetName val="산근4"/>
      <sheetName val="산근5"/>
      <sheetName val="단가산출"/>
      <sheetName val="수량집계및공사비"/>
      <sheetName val="기술자노임,자재"/>
      <sheetName val="요율적용기준"/>
      <sheetName val="관경별연장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3">
          <cell r="D3">
            <v>1195330</v>
          </cell>
        </row>
        <row r="4">
          <cell r="D4">
            <v>1095268</v>
          </cell>
        </row>
        <row r="5">
          <cell r="D5">
            <v>996108</v>
          </cell>
        </row>
        <row r="6">
          <cell r="D6">
            <v>846691</v>
          </cell>
        </row>
        <row r="7">
          <cell r="D7">
            <v>1912532</v>
          </cell>
        </row>
        <row r="8">
          <cell r="D8">
            <v>1752432</v>
          </cell>
        </row>
        <row r="9">
          <cell r="D9">
            <v>1593775</v>
          </cell>
        </row>
        <row r="10">
          <cell r="D10">
            <v>1354707</v>
          </cell>
        </row>
      </sheetData>
      <sheetData sheetId="62" refreshError="1"/>
      <sheetData sheetId="63" refreshError="1"/>
      <sheetData sheetId="6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"/>
      <sheetName val="측량(일위대가)"/>
      <sheetName val="측량인원(산출근거)"/>
      <sheetName val="실시설계용역비"/>
      <sheetName val="건설부문의 요율"/>
      <sheetName val="공제요율표"/>
      <sheetName val="노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경기계공정표 (3)"/>
      <sheetName val="공정표(군산자동차)"/>
      <sheetName val="골조시행"/>
      <sheetName val="건축집계합계"/>
      <sheetName val="당정동공통이수"/>
      <sheetName val="조명시설"/>
      <sheetName val="1.일위대가"/>
      <sheetName val="금액내역서"/>
      <sheetName val="실행대비"/>
      <sheetName val="일위대가목차"/>
      <sheetName val="토사(PE)"/>
      <sheetName val="전기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갑지"/>
      <sheetName val="총괄원가계산서"/>
      <sheetName val="토목관로원가계산서"/>
      <sheetName val="토목관로갑지"/>
      <sheetName val="폐수처리시설갑지"/>
      <sheetName val="폐수처리시설원가계산서"/>
      <sheetName val="건축갑지"/>
      <sheetName val="건축원가계산서"/>
      <sheetName val="기계시설갑지"/>
      <sheetName val="기계시설원가계산서"/>
      <sheetName val="내선전기갑지"/>
      <sheetName val="내선전기원가계산서"/>
      <sheetName val="외선전기갑지"/>
      <sheetName val="전기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"/>
      <sheetName val="내역서"/>
      <sheetName val="산근_1(노선측량)"/>
      <sheetName val="산근_2(실시설계비)"/>
      <sheetName val="산근_3(지반조사)"/>
      <sheetName val="산근4_공제요율표"/>
      <sheetName val="노선측량(일위)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노임"/>
      <sheetName val="DATE"/>
      <sheetName val="토사(PE)"/>
      <sheetName val="옹벽철근"/>
      <sheetName val="15장A-맨홀토공"/>
      <sheetName val="노임단가"/>
      <sheetName val="IMPEADENCE MAP 취수장"/>
      <sheetName val="단위수량(출력X)"/>
      <sheetName val="수량집계"/>
      <sheetName val="물량집계"/>
      <sheetName val="터파기및재료"/>
      <sheetName val="#REF"/>
      <sheetName val="6PILE  (돌출)"/>
      <sheetName val="DATA"/>
      <sheetName val="물질수지(2011)"/>
      <sheetName val="위치조서"/>
      <sheetName val="금액내역서"/>
      <sheetName val="공문"/>
      <sheetName val="전선 및 전선관"/>
      <sheetName val="날개벽"/>
      <sheetName val="차선도색현황"/>
      <sheetName val="가시설(TYPE-A)"/>
      <sheetName val="일위대가(계측기설치)"/>
      <sheetName val="총괄표"/>
      <sheetName val="평균높이산출근거"/>
      <sheetName val="횡배수관위치조서"/>
      <sheetName val="배선DATA"/>
      <sheetName val="제수"/>
      <sheetName val="공기"/>
      <sheetName val="낙찰표"/>
      <sheetName val="1-1평균터파기고(1)"/>
      <sheetName val="평균터파기고(1-2,ASP)"/>
      <sheetName val="T1"/>
      <sheetName val="BOX"/>
      <sheetName val="단가"/>
      <sheetName val="산근1(인건비)"/>
      <sheetName val="지구단위계획"/>
      <sheetName val="흄관기초"/>
      <sheetName val="부대공(집계)"/>
      <sheetName val="3련 BOX"/>
      <sheetName val="말뚝지지력산정"/>
      <sheetName val="용산1(해보)"/>
      <sheetName val="포장공집계표"/>
      <sheetName val="총괄내역서"/>
      <sheetName val="설계조건"/>
      <sheetName val="수량산출"/>
      <sheetName val="품셈TABLE"/>
      <sheetName val="지급자재"/>
      <sheetName val="각종장비전압강하계산"/>
      <sheetName val="8.PILE  (돌출)"/>
      <sheetName val="유입량"/>
      <sheetName val="98수문일위"/>
      <sheetName val="가도공"/>
      <sheetName val="ABUT수량-A1"/>
      <sheetName val="일위"/>
      <sheetName val="내역서변경성원"/>
      <sheetName val="청산공사"/>
      <sheetName val="집계표"/>
      <sheetName val="TYPE-A"/>
      <sheetName val="단면 (2)"/>
      <sheetName val="맨홀수량산출"/>
      <sheetName val="1호맨홀수량산출"/>
      <sheetName val="적용토목"/>
      <sheetName val="값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세륜"/>
      <sheetName val="세륜집계"/>
      <sheetName val="세륜단위"/>
      <sheetName val="차선도색(수량산출내역)"/>
      <sheetName val="도로진행방향집계"/>
      <sheetName val="마킹산출근거"/>
      <sheetName val="횡단보도현황"/>
      <sheetName val="도색단위"/>
      <sheetName val="횡단보도산출근거 "/>
      <sheetName val="5.07가도"/>
      <sheetName val="제목"/>
      <sheetName val="자재"/>
      <sheetName val="집계표"/>
      <sheetName val="관로토공"/>
      <sheetName val="평균토피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#REF"/>
      <sheetName val="내역서"/>
      <sheetName val="A LINE"/>
      <sheetName val="1호맨홀토공"/>
      <sheetName val="입찰안"/>
      <sheetName val="노무비"/>
      <sheetName val="입출재고현황 (2)"/>
      <sheetName val="표준계약서"/>
      <sheetName val="단면 (2)"/>
      <sheetName val="진접"/>
      <sheetName val="ABUT수량-A1"/>
      <sheetName val="신기1-LINE별연장"/>
      <sheetName val="설계개요"/>
      <sheetName val="우배수"/>
      <sheetName val="말뚝지지력산정"/>
      <sheetName val="4)유동표"/>
      <sheetName val="DATE"/>
      <sheetName val="교각1"/>
      <sheetName val="공사비예산서(토목분)"/>
      <sheetName val="일위대가(계측기설치)"/>
      <sheetName val="도장수량(하1)"/>
      <sheetName val="주형"/>
      <sheetName val="Sheet1 (2)"/>
      <sheetName val="포장공"/>
      <sheetName val="배수공"/>
      <sheetName val="토공"/>
      <sheetName val="역T형"/>
      <sheetName val="도장"/>
      <sheetName val="INPUT"/>
      <sheetName val="Sheet17"/>
      <sheetName val="토사(PE)"/>
      <sheetName val="맨홀수량산출"/>
      <sheetName val="2000년1차"/>
      <sheetName val="버스운행안내"/>
      <sheetName val="예방접종계획"/>
      <sheetName val="근태계획서"/>
      <sheetName val="3BL공동구 수량"/>
      <sheetName val="통합"/>
      <sheetName val="부대수량-나머지"/>
      <sheetName val="BID"/>
      <sheetName val="품셈"/>
      <sheetName val="1.설계조건"/>
      <sheetName val="98비정기소모"/>
      <sheetName val="옹벽철근"/>
      <sheetName val="대치판정"/>
      <sheetName val="건축내역"/>
      <sheetName val="지구단위계획"/>
      <sheetName val="내역"/>
      <sheetName val="부대공"/>
      <sheetName val="공사별총괄표(도급)"/>
      <sheetName val="산출내역서집계표"/>
      <sheetName val="상부집계표"/>
      <sheetName val="2.단면가정 "/>
      <sheetName val="45,46"/>
      <sheetName val="총괄내역서"/>
      <sheetName val="B부대공"/>
      <sheetName val="A-4"/>
      <sheetName val="터파기및재료"/>
      <sheetName val="원형맨홀수량"/>
      <sheetName val="sub"/>
      <sheetName val="제수"/>
      <sheetName val="Data&amp;Result"/>
      <sheetName val="DC-O-4-S(설명서)"/>
      <sheetName val="단가조사"/>
      <sheetName val="6PILE  (돌출)"/>
      <sheetName val="3지구단위"/>
      <sheetName val="정부노임단가"/>
      <sheetName val="집수정(600-700)"/>
      <sheetName val="양수장(기계)"/>
      <sheetName val="품셈TABLE"/>
      <sheetName val="반중력식옹벽"/>
      <sheetName val="집수정"/>
      <sheetName val="부속동"/>
      <sheetName val="노임단가"/>
      <sheetName val="Macro1"/>
      <sheetName val="2BOX본체"/>
      <sheetName val="바닥판"/>
      <sheetName val="기기리스트"/>
      <sheetName val="날개벽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교각1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F2">
            <v>0</v>
          </cell>
          <cell r="G2">
            <v>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C3">
            <v>0</v>
          </cell>
          <cell r="D3" t="str">
            <v>m3</v>
          </cell>
          <cell r="E3">
            <v>5712</v>
          </cell>
          <cell r="F3">
            <v>0</v>
          </cell>
          <cell r="G3">
            <v>0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F4">
            <v>0</v>
          </cell>
          <cell r="G4">
            <v>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C5">
            <v>0</v>
          </cell>
          <cell r="D5" t="str">
            <v>m3</v>
          </cell>
          <cell r="E5">
            <v>13600</v>
          </cell>
          <cell r="F5">
            <v>0</v>
          </cell>
          <cell r="G5">
            <v>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C6">
            <v>0</v>
          </cell>
          <cell r="D6" t="str">
            <v>m3</v>
          </cell>
          <cell r="E6">
            <v>10880</v>
          </cell>
          <cell r="F6">
            <v>0</v>
          </cell>
          <cell r="G6">
            <v>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F7">
            <v>0</v>
          </cell>
          <cell r="G7">
            <v>0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F8">
            <v>0</v>
          </cell>
          <cell r="G8">
            <v>0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F9">
            <v>0</v>
          </cell>
          <cell r="G9">
            <v>0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F10">
            <v>0</v>
          </cell>
          <cell r="G10">
            <v>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G11">
            <v>0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G12">
            <v>0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G13">
            <v>0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G14">
            <v>0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G15">
            <v>0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G16">
            <v>0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C17">
            <v>0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C20">
            <v>0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E26">
            <v>0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C44">
            <v>0</v>
          </cell>
          <cell r="D44" t="str">
            <v>m2</v>
          </cell>
          <cell r="E44">
            <v>2720</v>
          </cell>
          <cell r="F44">
            <v>2655</v>
          </cell>
          <cell r="G44">
            <v>0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C45">
            <v>0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E49">
            <v>0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E50">
            <v>0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F58">
            <v>0</v>
          </cell>
          <cell r="G58">
            <v>0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C59">
            <v>0</v>
          </cell>
          <cell r="D59" t="str">
            <v>m3</v>
          </cell>
          <cell r="E59">
            <v>20107</v>
          </cell>
          <cell r="F59">
            <v>0</v>
          </cell>
          <cell r="G59">
            <v>0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G60">
            <v>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G61">
            <v>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G64">
            <v>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G65">
            <v>0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E69">
            <v>0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C71">
            <v>0</v>
          </cell>
          <cell r="D71" t="str">
            <v>식</v>
          </cell>
          <cell r="E71">
            <v>0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E72">
            <v>0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C83">
            <v>0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C85">
            <v>0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C86">
            <v>0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C87">
            <v>0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E88">
            <v>0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E89">
            <v>0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E90">
            <v>0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E91">
            <v>0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E92">
            <v>0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E93">
            <v>0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E94">
            <v>0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E95">
            <v>0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E96">
            <v>0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E97">
            <v>0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E98">
            <v>0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E99">
            <v>0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C100">
            <v>0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C101">
            <v>0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C102">
            <v>0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C108">
            <v>0</v>
          </cell>
          <cell r="D108" t="str">
            <v>대</v>
          </cell>
          <cell r="E108">
            <v>89</v>
          </cell>
          <cell r="F108">
            <v>0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C109">
            <v>0</v>
          </cell>
          <cell r="D109" t="str">
            <v>TON</v>
          </cell>
          <cell r="E109">
            <v>1067</v>
          </cell>
          <cell r="F109">
            <v>0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C110">
            <v>0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C111">
            <v>0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C112">
            <v>0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C113">
            <v>0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C114">
            <v>0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C115">
            <v>0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F120">
            <v>0</v>
          </cell>
          <cell r="G120">
            <v>0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F121">
            <v>0</v>
          </cell>
          <cell r="G121">
            <v>0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F122">
            <v>0</v>
          </cell>
          <cell r="G122">
            <v>0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C125">
            <v>0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C126">
            <v>0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E131">
            <v>0</v>
          </cell>
          <cell r="F131">
            <v>0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E140">
            <v>0</v>
          </cell>
          <cell r="F140">
            <v>0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E141">
            <v>0</v>
          </cell>
          <cell r="F141">
            <v>0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E142">
            <v>0</v>
          </cell>
          <cell r="F142">
            <v>0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E143">
            <v>0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E144">
            <v>0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E145">
            <v>0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E149">
            <v>0</v>
          </cell>
          <cell r="F149">
            <v>0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E150">
            <v>0</v>
          </cell>
          <cell r="F150">
            <v>0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E152">
            <v>0</v>
          </cell>
          <cell r="F152">
            <v>0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E153">
            <v>0</v>
          </cell>
          <cell r="F153">
            <v>0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C154">
            <v>0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C155">
            <v>0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C156">
            <v>0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C157">
            <v>0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C158">
            <v>0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C159">
            <v>0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C160">
            <v>0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C161">
            <v>0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C162">
            <v>0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C163">
            <v>0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C164">
            <v>0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C165">
            <v>0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C166">
            <v>0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C167">
            <v>0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C168">
            <v>0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C169">
            <v>0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C170">
            <v>0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C171">
            <v>0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C172">
            <v>0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C173">
            <v>0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C174">
            <v>0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C175">
            <v>0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C176">
            <v>0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C177">
            <v>0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C178">
            <v>0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C179">
            <v>0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C180">
            <v>0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C181">
            <v>0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C182">
            <v>0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C183">
            <v>0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E184">
            <v>0</v>
          </cell>
          <cell r="F184">
            <v>1765</v>
          </cell>
          <cell r="G184">
            <v>0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E185">
            <v>0</v>
          </cell>
          <cell r="F185">
            <v>265017</v>
          </cell>
          <cell r="G185">
            <v>0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E186">
            <v>0</v>
          </cell>
          <cell r="F186">
            <v>262393</v>
          </cell>
          <cell r="G186">
            <v>0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E187">
            <v>0</v>
          </cell>
          <cell r="F187">
            <v>266338</v>
          </cell>
          <cell r="G187">
            <v>0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E188">
            <v>0</v>
          </cell>
          <cell r="F188">
            <v>37290</v>
          </cell>
          <cell r="G188">
            <v>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E189">
            <v>0</v>
          </cell>
          <cell r="F189">
            <v>32645</v>
          </cell>
          <cell r="G189">
            <v>0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E190">
            <v>0</v>
          </cell>
          <cell r="F190">
            <v>30209</v>
          </cell>
          <cell r="G190">
            <v>0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C191">
            <v>0</v>
          </cell>
          <cell r="D191" t="str">
            <v>M3</v>
          </cell>
          <cell r="E191">
            <v>0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C192">
            <v>0</v>
          </cell>
          <cell r="D192" t="str">
            <v>"</v>
          </cell>
          <cell r="E192">
            <v>0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C193">
            <v>0</v>
          </cell>
          <cell r="D193" t="str">
            <v>"</v>
          </cell>
          <cell r="E193">
            <v>0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C194">
            <v>0</v>
          </cell>
          <cell r="D194" t="str">
            <v>"</v>
          </cell>
          <cell r="E194">
            <v>0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C195">
            <v>0</v>
          </cell>
          <cell r="D195" t="str">
            <v>"</v>
          </cell>
          <cell r="E195">
            <v>0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C196">
            <v>0</v>
          </cell>
          <cell r="D196" t="str">
            <v>"</v>
          </cell>
          <cell r="E196">
            <v>0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E197">
            <v>0</v>
          </cell>
          <cell r="F197">
            <v>82590</v>
          </cell>
          <cell r="G197">
            <v>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E198">
            <v>0</v>
          </cell>
          <cell r="F198">
            <v>47863</v>
          </cell>
          <cell r="G198">
            <v>0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E199">
            <v>0</v>
          </cell>
          <cell r="F199">
            <v>475.45</v>
          </cell>
          <cell r="G199">
            <v>0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E200">
            <v>0</v>
          </cell>
          <cell r="F200">
            <v>199.09</v>
          </cell>
          <cell r="G200">
            <v>0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E201">
            <v>0</v>
          </cell>
          <cell r="F201">
            <v>127.34</v>
          </cell>
          <cell r="G201">
            <v>0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E202">
            <v>0</v>
          </cell>
          <cell r="F202">
            <v>113.4</v>
          </cell>
          <cell r="G202">
            <v>0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E203">
            <v>0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E204">
            <v>0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E205">
            <v>0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E206">
            <v>0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E207">
            <v>0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E208">
            <v>0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E209">
            <v>0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E210">
            <v>0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E211">
            <v>0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E212">
            <v>0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E213">
            <v>0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E214">
            <v>0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E215">
            <v>0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E216">
            <v>0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E217">
            <v>0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E218">
            <v>0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E219">
            <v>0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C220">
            <v>0</v>
          </cell>
          <cell r="D220" t="str">
            <v>L</v>
          </cell>
          <cell r="E220">
            <v>0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C221">
            <v>0</v>
          </cell>
          <cell r="D221" t="str">
            <v>L</v>
          </cell>
          <cell r="E221">
            <v>0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E222">
            <v>0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E223">
            <v>0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E224">
            <v>0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E225">
            <v>0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E226">
            <v>0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C227">
            <v>0</v>
          </cell>
          <cell r="D227" t="str">
            <v>KG</v>
          </cell>
          <cell r="E227">
            <v>0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C228">
            <v>0</v>
          </cell>
          <cell r="D228" t="str">
            <v>대</v>
          </cell>
          <cell r="E228">
            <v>0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C229">
            <v>0</v>
          </cell>
          <cell r="D229" t="str">
            <v>TON</v>
          </cell>
          <cell r="E229">
            <v>0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E230">
            <v>0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E231">
            <v>0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E232">
            <v>0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E233">
            <v>0</v>
          </cell>
          <cell r="F233">
            <v>1177.3599999999999</v>
          </cell>
          <cell r="G233">
            <v>0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E234">
            <v>0</v>
          </cell>
          <cell r="F234">
            <v>1067.81</v>
          </cell>
          <cell r="G234">
            <v>0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E235">
            <v>0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E236">
            <v>0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E237">
            <v>0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E238">
            <v>0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E239">
            <v>0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E240">
            <v>0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E241">
            <v>0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E242">
            <v>0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E243">
            <v>0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E244">
            <v>0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E245">
            <v>0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E246">
            <v>0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E248">
            <v>0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E249">
            <v>0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E250">
            <v>0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E251">
            <v>0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E252">
            <v>0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E254">
            <v>0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E255">
            <v>0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E256">
            <v>0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E257">
            <v>0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E258">
            <v>0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E260">
            <v>0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E261">
            <v>0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E263">
            <v>0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E264">
            <v>0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E265">
            <v>0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E266">
            <v>0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E267">
            <v>0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E268">
            <v>0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E269">
            <v>0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E270">
            <v>0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E271">
            <v>0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E272">
            <v>0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E273">
            <v>0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E274">
            <v>0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E275">
            <v>0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E276">
            <v>0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E277">
            <v>0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E278">
            <v>0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E279">
            <v>0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E280">
            <v>0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E281">
            <v>0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E282">
            <v>0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E283">
            <v>0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E284">
            <v>0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E285">
            <v>0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E286">
            <v>0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E287">
            <v>0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E288">
            <v>0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E289">
            <v>0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C290">
            <v>0</v>
          </cell>
          <cell r="D290" t="str">
            <v>KG</v>
          </cell>
          <cell r="E290">
            <v>0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C291">
            <v>0</v>
          </cell>
          <cell r="D291" t="str">
            <v>m2</v>
          </cell>
          <cell r="E291">
            <v>0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C292">
            <v>0</v>
          </cell>
          <cell r="D292" t="str">
            <v>조</v>
          </cell>
          <cell r="E292">
            <v>0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C293">
            <v>0</v>
          </cell>
          <cell r="D293" t="str">
            <v>"</v>
          </cell>
          <cell r="E293">
            <v>0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E294">
            <v>0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E295">
            <v>0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E296">
            <v>0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E297">
            <v>0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E298">
            <v>0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E299">
            <v>0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E300">
            <v>0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E301">
            <v>0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E302">
            <v>0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C303">
            <v>0</v>
          </cell>
          <cell r="D303" t="str">
            <v>"</v>
          </cell>
          <cell r="E303">
            <v>0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E304">
            <v>0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E305">
            <v>0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E306">
            <v>0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E307">
            <v>0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E308">
            <v>0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E309">
            <v>0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E310">
            <v>0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E311">
            <v>0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E312">
            <v>0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E313">
            <v>0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E314">
            <v>0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E315">
            <v>0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E316">
            <v>0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E317">
            <v>0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E318">
            <v>0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E319">
            <v>0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E320">
            <v>0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E321">
            <v>0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E322">
            <v>0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E323">
            <v>0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E324">
            <v>0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E325">
            <v>0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E326">
            <v>0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E327">
            <v>0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E328">
            <v>0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E329">
            <v>0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E330">
            <v>0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E331">
            <v>0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E332">
            <v>0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E333">
            <v>0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E334">
            <v>0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E335">
            <v>0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E336">
            <v>0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E337">
            <v>0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E338">
            <v>0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E339">
            <v>0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E340">
            <v>0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E341">
            <v>0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E342">
            <v>0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E343">
            <v>0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E344">
            <v>0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E345">
            <v>0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E346">
            <v>0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E347">
            <v>0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E348">
            <v>0</v>
          </cell>
          <cell r="F348">
            <v>151</v>
          </cell>
        </row>
      </sheetData>
      <sheetData sheetId="1" refreshError="1"/>
      <sheetData sheetId="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형계수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부하표(A)"/>
      <sheetName val="부하표(B)"/>
      <sheetName val="I.P계산"/>
      <sheetName val="단락용량계산1"/>
      <sheetName val="CABLE SIZE-1"/>
      <sheetName val="CABLE SIZE-2"/>
      <sheetName val="CABLE SIZE-3"/>
      <sheetName val="차단기선정"/>
      <sheetName val="콘덴서용량"/>
      <sheetName val="DATA1"/>
      <sheetName val="DAT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집계"/>
      <sheetName val="JS1"/>
      <sheetName val="S1"/>
      <sheetName val="JS2"/>
      <sheetName val="S2"/>
      <sheetName val="JS3"/>
      <sheetName val="S3"/>
      <sheetName val="JS4"/>
      <sheetName val="S4"/>
      <sheetName val="JS5"/>
      <sheetName val="S5"/>
      <sheetName val="JS7"/>
      <sheetName val="S7"/>
      <sheetName val="JS8"/>
      <sheetName val="S8"/>
      <sheetName val="JS9"/>
      <sheetName val="S9"/>
      <sheetName val="JS10"/>
      <sheetName val="S10"/>
      <sheetName val="JS11"/>
      <sheetName val="S11"/>
      <sheetName val="JS12"/>
      <sheetName val="S12"/>
      <sheetName val="JS13"/>
      <sheetName val="S13"/>
      <sheetName val="JS14"/>
      <sheetName val="S14"/>
      <sheetName val="JS15"/>
      <sheetName val="S15"/>
      <sheetName val="JS16"/>
      <sheetName val="S16"/>
      <sheetName val="JS17"/>
      <sheetName val="S17"/>
      <sheetName val="JS18"/>
      <sheetName val="S18"/>
      <sheetName val="JS19"/>
      <sheetName val="S19"/>
      <sheetName val="JS20"/>
      <sheetName val="S20"/>
      <sheetName val="승강집계"/>
      <sheetName val="승강S5"/>
      <sheetName val="승강S7"/>
      <sheetName val="승강S8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ORCE1"/>
      <sheetName val="총괄내역서"/>
      <sheetName val="단위수량"/>
      <sheetName val="말뚝지지력산정"/>
      <sheetName val="수량산출"/>
      <sheetName val="기초일위"/>
      <sheetName val="시설일위"/>
      <sheetName val="조명일위"/>
      <sheetName val="DATE"/>
      <sheetName val="우수받이घဈ"/>
      <sheetName val=""/>
      <sheetName val="_x0000__x0006__x0003__x0000__x0000_"/>
      <sheetName val="철근단면적"/>
      <sheetName val="우배수"/>
      <sheetName val="단면 (2)"/>
      <sheetName val="TYPE-A"/>
      <sheetName val="단면가정"/>
      <sheetName val="원형맨홀수량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"/>
      <sheetName val="구조물"/>
      <sheetName val="집계"/>
      <sheetName val="조명시설"/>
      <sheetName val="대로근거"/>
      <sheetName val="중로근거"/>
      <sheetName val="내역서1999.8최종"/>
      <sheetName val="전기일위대가"/>
      <sheetName val="6.부대공사"/>
      <sheetName val="부대공사자재집계표"/>
      <sheetName val="부대공사수량집계표"/>
      <sheetName val="포장 "/>
      <sheetName val="석축면적"/>
      <sheetName val="석축쌓기단량"/>
      <sheetName val="부대공"/>
      <sheetName val="화재 탐지 설비"/>
      <sheetName val="일위대가"/>
      <sheetName val="소요자재"/>
      <sheetName val="T13(P68~72,78)"/>
      <sheetName val="수문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"/>
      <sheetName val="내역서"/>
      <sheetName val="일위대가 "/>
      <sheetName val="단가조사서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중집"/>
      <sheetName val="중산"/>
      <sheetName val="단산1"/>
      <sheetName val="단산2"/>
      <sheetName val="단산3"/>
      <sheetName val="단산4"/>
      <sheetName val="단산5"/>
      <sheetName val="6"/>
      <sheetName val="7"/>
      <sheetName val="8"/>
      <sheetName val="단산9"/>
      <sheetName val="10"/>
      <sheetName val="11"/>
      <sheetName val="12"/>
      <sheetName val="13"/>
      <sheetName val="144"/>
      <sheetName val="15"/>
      <sheetName val="16"/>
      <sheetName val="기계경비"/>
      <sheetName val="인건비(환율)"/>
      <sheetName val="단집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원형1호맨홀토공수량"/>
      <sheetName val="노임단가"/>
      <sheetName val="COPING"/>
      <sheetName val="맨홀수량산출"/>
      <sheetName val="가감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"/>
      <sheetName val="설계예산서"/>
      <sheetName val="내역서(전체)"/>
      <sheetName val="내역서(환경)"/>
      <sheetName val="일위대가표(환경)"/>
      <sheetName val="소요인력산출(환경)"/>
      <sheetName val="직접경비(환경)"/>
      <sheetName val="내역서(교통)"/>
      <sheetName val="일위대가표(교통)"/>
      <sheetName val="소요인력산출(교통)"/>
      <sheetName val="내역서(재해)"/>
      <sheetName val="일위대가표(재해)"/>
      <sheetName val="소요인력산출(재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xz"/>
      <sheetName val="노임,단가표"/>
      <sheetName val="일위대가"/>
      <sheetName val="일위총괄"/>
      <sheetName val="내역서"/>
      <sheetName val="총괄내역서"/>
      <sheetName val="공사원가"/>
      <sheetName val="중기일위대가"/>
    </sheetNames>
    <sheetDataSet>
      <sheetData sheetId="0" refreshError="1"/>
      <sheetData sheetId="1" refreshError="1">
        <row r="2">
          <cell r="B2">
            <v>62310</v>
          </cell>
        </row>
        <row r="10">
          <cell r="B10">
            <v>60784</v>
          </cell>
        </row>
        <row r="13">
          <cell r="B13">
            <v>63951</v>
          </cell>
        </row>
        <row r="14">
          <cell r="B14">
            <v>154</v>
          </cell>
          <cell r="C14">
            <v>378</v>
          </cell>
          <cell r="D14">
            <v>347</v>
          </cell>
        </row>
        <row r="15">
          <cell r="B15">
            <v>136</v>
          </cell>
          <cell r="C15">
            <v>3124</v>
          </cell>
          <cell r="D15">
            <v>235</v>
          </cell>
        </row>
        <row r="16">
          <cell r="B16">
            <v>378</v>
          </cell>
          <cell r="C16">
            <v>2842</v>
          </cell>
          <cell r="D16">
            <v>373</v>
          </cell>
        </row>
        <row r="17">
          <cell r="B17">
            <v>893</v>
          </cell>
          <cell r="C17">
            <v>929</v>
          </cell>
          <cell r="D17">
            <v>1198</v>
          </cell>
        </row>
        <row r="18">
          <cell r="B18">
            <v>1157</v>
          </cell>
          <cell r="C18">
            <v>1267</v>
          </cell>
          <cell r="D18">
            <v>1385</v>
          </cell>
        </row>
      </sheetData>
      <sheetData sheetId="2" refreshError="1">
        <row r="6">
          <cell r="H6">
            <v>8776</v>
          </cell>
        </row>
        <row r="14">
          <cell r="H14">
            <v>3376</v>
          </cell>
        </row>
        <row r="19">
          <cell r="F19">
            <v>13200</v>
          </cell>
          <cell r="H19">
            <v>16878</v>
          </cell>
        </row>
        <row r="27">
          <cell r="F27">
            <v>50038</v>
          </cell>
          <cell r="H27">
            <v>79979</v>
          </cell>
        </row>
        <row r="53">
          <cell r="H53">
            <v>18343</v>
          </cell>
        </row>
        <row r="59">
          <cell r="F59">
            <v>89840</v>
          </cell>
          <cell r="H59">
            <v>33755</v>
          </cell>
        </row>
        <row r="65">
          <cell r="F65">
            <v>79060</v>
          </cell>
          <cell r="H65">
            <v>33755</v>
          </cell>
        </row>
        <row r="80">
          <cell r="F80">
            <v>7483</v>
          </cell>
          <cell r="H80">
            <v>11913</v>
          </cell>
        </row>
        <row r="84">
          <cell r="F84">
            <v>6509</v>
          </cell>
          <cell r="H84">
            <v>10117</v>
          </cell>
        </row>
        <row r="88">
          <cell r="F88">
            <v>5633</v>
          </cell>
          <cell r="H88">
            <v>8094</v>
          </cell>
        </row>
        <row r="94">
          <cell r="F94">
            <v>3900</v>
          </cell>
          <cell r="H94">
            <v>334849</v>
          </cell>
        </row>
        <row r="100">
          <cell r="F100">
            <v>4800</v>
          </cell>
          <cell r="H100">
            <v>354629.4</v>
          </cell>
        </row>
        <row r="112">
          <cell r="F112">
            <v>90283</v>
          </cell>
          <cell r="H112">
            <v>2243667</v>
          </cell>
          <cell r="J112">
            <v>775</v>
          </cell>
        </row>
        <row r="526">
          <cell r="F526">
            <v>197598</v>
          </cell>
          <cell r="H526">
            <v>171638</v>
          </cell>
        </row>
        <row r="537">
          <cell r="F537">
            <v>138809</v>
          </cell>
          <cell r="H537">
            <v>62668</v>
          </cell>
        </row>
        <row r="542">
          <cell r="F542">
            <v>78000</v>
          </cell>
          <cell r="H542">
            <v>16878</v>
          </cell>
        </row>
        <row r="559">
          <cell r="H559">
            <v>6653</v>
          </cell>
        </row>
        <row r="567">
          <cell r="F567">
            <v>6809</v>
          </cell>
          <cell r="H567">
            <v>25016</v>
          </cell>
          <cell r="J567">
            <v>656</v>
          </cell>
        </row>
        <row r="576">
          <cell r="F576">
            <v>9503</v>
          </cell>
          <cell r="H576">
            <v>40412</v>
          </cell>
          <cell r="J576">
            <v>928</v>
          </cell>
        </row>
        <row r="585">
          <cell r="F585">
            <v>9504</v>
          </cell>
          <cell r="H585">
            <v>40401</v>
          </cell>
          <cell r="J585">
            <v>922</v>
          </cell>
        </row>
        <row r="594">
          <cell r="F594">
            <v>11698</v>
          </cell>
          <cell r="H594">
            <v>51249</v>
          </cell>
          <cell r="J594">
            <v>1191</v>
          </cell>
        </row>
        <row r="600">
          <cell r="F600">
            <v>31</v>
          </cell>
          <cell r="H600">
            <v>222</v>
          </cell>
          <cell r="J600">
            <v>41</v>
          </cell>
        </row>
        <row r="606">
          <cell r="F606">
            <v>43</v>
          </cell>
          <cell r="H606">
            <v>309</v>
          </cell>
          <cell r="J606">
            <v>58</v>
          </cell>
        </row>
        <row r="612">
          <cell r="F612">
            <v>62</v>
          </cell>
          <cell r="H612">
            <v>444</v>
          </cell>
          <cell r="J612">
            <v>83</v>
          </cell>
        </row>
        <row r="618">
          <cell r="F618">
            <v>108</v>
          </cell>
          <cell r="H618">
            <v>982</v>
          </cell>
          <cell r="J618">
            <v>146</v>
          </cell>
        </row>
        <row r="627">
          <cell r="F627">
            <v>94947</v>
          </cell>
          <cell r="H627">
            <v>106748</v>
          </cell>
        </row>
        <row r="633">
          <cell r="F633">
            <v>1232000</v>
          </cell>
          <cell r="H633">
            <v>158447</v>
          </cell>
        </row>
        <row r="681">
          <cell r="F681">
            <v>121550</v>
          </cell>
          <cell r="H681">
            <v>14853</v>
          </cell>
        </row>
        <row r="686">
          <cell r="F686">
            <v>800000</v>
          </cell>
          <cell r="H686">
            <v>4726</v>
          </cell>
        </row>
        <row r="691">
          <cell r="F691">
            <v>33920</v>
          </cell>
          <cell r="H691">
            <v>4726</v>
          </cell>
        </row>
        <row r="698">
          <cell r="F698">
            <v>44880</v>
          </cell>
          <cell r="H698">
            <v>14853</v>
          </cell>
        </row>
        <row r="703">
          <cell r="F703">
            <v>79500</v>
          </cell>
          <cell r="H703">
            <v>4726</v>
          </cell>
        </row>
        <row r="708">
          <cell r="F708">
            <v>14840</v>
          </cell>
          <cell r="H708">
            <v>4726</v>
          </cell>
        </row>
        <row r="739">
          <cell r="F739">
            <v>3640</v>
          </cell>
          <cell r="H739">
            <v>1170</v>
          </cell>
        </row>
        <row r="744">
          <cell r="F744">
            <v>800</v>
          </cell>
          <cell r="H744">
            <v>152</v>
          </cell>
        </row>
        <row r="1343">
          <cell r="H1343">
            <v>6296</v>
          </cell>
        </row>
        <row r="1392">
          <cell r="F1392">
            <v>918023</v>
          </cell>
          <cell r="H1392">
            <v>732301</v>
          </cell>
        </row>
        <row r="1402">
          <cell r="F1402">
            <v>334597</v>
          </cell>
          <cell r="H1402">
            <v>114122</v>
          </cell>
        </row>
        <row r="1548">
          <cell r="F1548">
            <v>4641</v>
          </cell>
          <cell r="H1548">
            <v>20900</v>
          </cell>
        </row>
        <row r="1556">
          <cell r="F1556">
            <v>3934</v>
          </cell>
          <cell r="H1556">
            <v>11266</v>
          </cell>
        </row>
        <row r="1566">
          <cell r="F1566">
            <v>4128</v>
          </cell>
          <cell r="H1566">
            <v>17609</v>
          </cell>
        </row>
        <row r="1576">
          <cell r="F1576">
            <v>50423</v>
          </cell>
          <cell r="H1576">
            <v>32576</v>
          </cell>
        </row>
        <row r="1582">
          <cell r="F1582">
            <v>1423</v>
          </cell>
          <cell r="H1582">
            <v>7052</v>
          </cell>
        </row>
        <row r="1588">
          <cell r="F1588">
            <v>1897</v>
          </cell>
          <cell r="H1588">
            <v>8612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계산"/>
      <sheetName val="변경(앞장)"/>
      <sheetName val="총괄"/>
      <sheetName val="건축공사"/>
      <sheetName val="설비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경"/>
    </sheetNames>
    <sheetDataSet>
      <sheetData sheetId="0" refreshError="1">
        <row r="4869">
          <cell r="L4869">
            <v>0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OZ049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(측량지질조사)"/>
      <sheetName val="측량비(간지) "/>
      <sheetName val="노무비집계"/>
      <sheetName val="작업량산출"/>
      <sheetName val="인원산출"/>
      <sheetName val="지질조사(간지)"/>
      <sheetName val="내역서-지반"/>
      <sheetName val="일위대가-지반"/>
      <sheetName val="산출기초조서-지반"/>
      <sheetName val="기계경비산출조서-지반"/>
      <sheetName val="노무비"/>
      <sheetName val="개요-지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자재집계표"/>
      <sheetName val="목차"/>
      <sheetName val="간지"/>
      <sheetName val="Sheet1"/>
      <sheetName val="Sheet2"/>
      <sheetName val="Sheet3"/>
      <sheetName val="Sheet4"/>
      <sheetName val="Sheet5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ABUT수량-A1"/>
      <sheetName val="입출재고현황 (2)"/>
      <sheetName val="tggwan(mac)"/>
      <sheetName val="명세서"/>
      <sheetName val="플랜트 설치"/>
      <sheetName val="자(3.0m)"/>
      <sheetName val="견적990322"/>
      <sheetName val="#REF"/>
      <sheetName val="20관리비율"/>
      <sheetName val="간선계산"/>
      <sheetName val="단가"/>
      <sheetName val="단면 (2)"/>
      <sheetName val="설계조건"/>
      <sheetName val="안정계산"/>
      <sheetName val="단면검토"/>
      <sheetName val="3BL공동구 수량"/>
      <sheetName val="방음벽기초"/>
      <sheetName val="안정검토"/>
      <sheetName val="단면설계"/>
      <sheetName val="역T형"/>
      <sheetName val="1.설계기준"/>
      <sheetName val="버스운행안내"/>
      <sheetName val="예방접종계획"/>
      <sheetName val="근태계획서"/>
      <sheetName val="신당동집계표"/>
      <sheetName val="6PILE  (돌출)"/>
      <sheetName val="B부대공"/>
      <sheetName val="교각1"/>
      <sheetName val="단면가정"/>
      <sheetName val="말뚝물량"/>
      <sheetName val="가도공"/>
      <sheetName val="내역서"/>
      <sheetName val="DATE"/>
      <sheetName val="경산(을)"/>
      <sheetName val="탑(을지)"/>
      <sheetName val="Sheet1 (2)"/>
      <sheetName val="BASIC (2)"/>
      <sheetName val="일위대가목차"/>
      <sheetName val="바닥판"/>
      <sheetName val="원형맨홀수량"/>
      <sheetName val="guard(mac)"/>
      <sheetName val="내역서_1.(3)"/>
      <sheetName val="2F 회의실견적(5_14 일대)"/>
      <sheetName val="대조표(0108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우각부보강"/>
      <sheetName val="남양시작동자105노65기1.3화1.2"/>
      <sheetName val="기둥(원형)"/>
      <sheetName val="토목내역서"/>
      <sheetName val="단가 및 재료비"/>
      <sheetName val="단가산출2"/>
      <sheetName val="중기사용료산출근거"/>
      <sheetName val="단가산출1"/>
      <sheetName val="특2호하천산근"/>
      <sheetName val="특2호부관하천산근"/>
      <sheetName val="변화치수"/>
      <sheetName val="Data&amp;Result"/>
      <sheetName val="Sheet1"/>
      <sheetName val="재료비"/>
      <sheetName val="토공(완충)"/>
      <sheetName val="실행철강하도"/>
      <sheetName val="산출내역서집계표"/>
      <sheetName val="1. 설계조건 2.단면가정 3. 하중계산"/>
      <sheetName val="DATA 입력란"/>
    </sheetNames>
    <sheetDataSet>
      <sheetData sheetId="0" refreshError="1">
        <row r="40">
          <cell r="M40">
            <v>5</v>
          </cell>
        </row>
        <row r="86">
          <cell r="K86">
            <v>162.30099999999999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-우수받이토공"/>
      <sheetName val="#REF"/>
      <sheetName val="토사(PE)"/>
      <sheetName val="INPUT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11"/>
      <sheetName val="사진22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공문"/>
      <sheetName val="공문 (2)"/>
      <sheetName val="조정금액"/>
      <sheetName val="물가변동현황 (진)"/>
      <sheetName val="조정금액 (2)"/>
      <sheetName val="지수조정"/>
      <sheetName val="비목집계"/>
      <sheetName val="비목내역"/>
      <sheetName val="대가집계"/>
      <sheetName val="대가내역"/>
      <sheetName val="대가수량"/>
      <sheetName val="기계경비"/>
      <sheetName val="제잡비"/>
      <sheetName val="제잡비 (2)"/>
      <sheetName val="노임"/>
      <sheetName val="기타비목"/>
      <sheetName val="근거"/>
      <sheetName val="표지"/>
      <sheetName val="표지 (2)"/>
      <sheetName val="표지 (3)"/>
      <sheetName val="표지 (4)"/>
      <sheetName val="Sheet1"/>
      <sheetName val="조달사전검토용"/>
      <sheetName val="산근1,2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호안공  "/>
      <sheetName val="호안자재집계"/>
      <sheetName val="호안수량집계"/>
      <sheetName val="자연석수량집계"/>
      <sheetName val="자연석연장및면적"/>
      <sheetName val="자연석연장및면적(1)"/>
      <sheetName val="자연석수량"/>
      <sheetName val="석축수량집계"/>
      <sheetName val="석축연장및면적"/>
      <sheetName val="석축연장및면적(1)"/>
      <sheetName val="석축수량"/>
      <sheetName val="그림"/>
      <sheetName val="교각계산"/>
      <sheetName val="산근1,2"/>
      <sheetName val="자(3.0m)"/>
      <sheetName val="B부대공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내역서 "/>
      <sheetName val="일위대가표"/>
      <sheetName val="단가산출근거(1)"/>
      <sheetName val="실시설계비"/>
      <sheetName val="용지대"/>
      <sheetName val="도로제원"/>
      <sheetName val="노임단가"/>
      <sheetName val="자재단가"/>
      <sheetName val="시험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4">
          <cell r="B14">
            <v>108185</v>
          </cell>
        </row>
        <row r="15">
          <cell r="B15">
            <v>91590</v>
          </cell>
        </row>
        <row r="16">
          <cell r="B16">
            <v>73054</v>
          </cell>
        </row>
        <row r="19">
          <cell r="B19">
            <v>52087</v>
          </cell>
        </row>
        <row r="22">
          <cell r="B22">
            <v>52565</v>
          </cell>
        </row>
      </sheetData>
      <sheetData sheetId="8"/>
      <sheetData sheetId="9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일위대가(가설)"/>
      <sheetName val="단위세대"/>
      <sheetName val="철거산출근거"/>
      <sheetName val="집계표"/>
      <sheetName val="spec1"/>
      <sheetName val="일위대가(1)"/>
      <sheetName val="기기"/>
      <sheetName val="갑지"/>
      <sheetName val="부하(성남)"/>
      <sheetName val="수전기기DATA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일위대가(가설)"/>
      <sheetName val="직접경비"/>
      <sheetName val="직접인건비"/>
      <sheetName val="교각1"/>
      <sheetName val="SCHE"/>
      <sheetName val="9GNG운반"/>
      <sheetName val="3.골재원검토의견서 갑지"/>
      <sheetName val="약품공급2"/>
      <sheetName val="1단계"/>
      <sheetName val="부안변전"/>
      <sheetName val="6PILE  (돌출)"/>
      <sheetName val="물가시세표지"/>
      <sheetName val="물가시세표"/>
      <sheetName val="노임단가표지"/>
      <sheetName val="노임단가"/>
      <sheetName val="일위대가조견표"/>
      <sheetName val="물가시세비교"/>
      <sheetName val="하천제원"/>
      <sheetName val="내역서 "/>
      <sheetName val="DATE"/>
      <sheetName val="설계조건"/>
      <sheetName val="견적대비표"/>
      <sheetName val="1. 설계조건 2.단면가정 3. 하중계산"/>
      <sheetName val="DATA 입력란"/>
      <sheetName val="단면가정"/>
      <sheetName val="부재력정리"/>
      <sheetName val="교각계산"/>
      <sheetName val="N賃率-職"/>
      <sheetName val="표준계약서"/>
      <sheetName val="예가표"/>
      <sheetName val="신표지1"/>
      <sheetName val="계산서(곡선부)"/>
      <sheetName val="포장재료집계표"/>
      <sheetName val="8.PILE  (돌출)"/>
      <sheetName val="날개벽"/>
      <sheetName val="간지"/>
      <sheetName val="공비대비"/>
      <sheetName val="기본"/>
      <sheetName val="터파기및재료"/>
      <sheetName val="가로등기초"/>
      <sheetName val="공내역"/>
      <sheetName val="입찰안"/>
      <sheetName val="전기일위대가"/>
      <sheetName val="총괄"/>
      <sheetName val="교평단위개요-3"/>
      <sheetName val="교통영향-2"/>
      <sheetName val="갑지"/>
      <sheetName val="예정공정"/>
      <sheetName val="지구단위개요-2"/>
      <sheetName val="지구단위계획-1"/>
      <sheetName val="입력"/>
      <sheetName val="약품설비"/>
      <sheetName val="GI-LIST"/>
      <sheetName val="설계내역"/>
      <sheetName val="산출근거"/>
      <sheetName val="차액보증"/>
      <sheetName val="대림경상68억"/>
      <sheetName val="공문"/>
      <sheetName val="덕소내역"/>
      <sheetName val="TOTAL3_"/>
      <sheetName val="11"/>
      <sheetName val="전체"/>
      <sheetName val="신우"/>
      <sheetName val="Sheet1 (2)"/>
      <sheetName val="차수공개요"/>
      <sheetName val="전기"/>
      <sheetName val="입력시트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빗물받이"/>
      <sheetName val="빗물받이 (2)"/>
      <sheetName val="250토공"/>
      <sheetName val="D250"/>
      <sheetName val="L형측구"/>
      <sheetName val="기존BOX연결(250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-순공사비"/>
      <sheetName val="D-기자재비집계표"/>
      <sheetName val="D-기자재비"/>
      <sheetName val="D-기자재비단가비교표"/>
      <sheetName val="D-기계설치비집계표"/>
      <sheetName val="D-기계설치비"/>
      <sheetName val="D-기자재비설치비교표 "/>
      <sheetName val="D-배관공사비집계표"/>
      <sheetName val="D-배관공사비"/>
      <sheetName val="D-배관물량집계표"/>
      <sheetName val="D-일위대가집계표"/>
      <sheetName val="D-배관단가비교표"/>
      <sheetName val="D-일위대가"/>
      <sheetName val="D-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견적조건"/>
      <sheetName val="부대입찰내역"/>
      <sheetName val="삼호개발"/>
      <sheetName val="정주"/>
      <sheetName val="효동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b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특별교실"/>
      <sheetName val="기숙사"/>
      <sheetName val="화장실"/>
      <sheetName val="총집계-1"/>
      <sheetName val="총집계-2"/>
      <sheetName val="원가-1"/>
      <sheetName val="원가-2"/>
      <sheetName val="운반단가"/>
      <sheetName val="터널투입집계"/>
      <sheetName val="투입내역"/>
      <sheetName val="터널내역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증감표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인당매출(2003.11)-전체"/>
      <sheetName val="현장별 인건비(2003.12)"/>
      <sheetName val="인당매출그래프"/>
      <sheetName val="2003ACCM "/>
      <sheetName val="12월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恤_x0000__x0000__x0000__x0000_"/>
      <sheetName val="_x0000__x000f__x0000__x0004_ðj_x0000__x0000__x0000_B_x0001__x000a_ð_x0008__x0000__x0000__x0000_-_x0000__x0000_@_x000a__x0000__x0000__x0000__x000b_ð0_x0000_"/>
      <sheetName val="갑지 (2)"/>
      <sheetName val="철콘갑지(2)"/>
      <sheetName val="철콘내역서(2)"/>
      <sheetName val="철콘갑지"/>
      <sheetName val="철콘내역서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_x000f__x0000__x0004_ðj_x0000_B_x0001__x000a_ð_x0008__x0000_-_x0000_@_x000a_ƒ_x000b_ð0_x0000_¿_x0000__x0008__x0000__x0008__x0000__x0000_?"/>
      <sheetName val="불광(총괄집계ဩ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Module1"/>
      <sheetName val="전기 BM 내역서"/>
      <sheetName val="개요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  <sheetName val="일위대가표"/>
      <sheetName val="산출근거"/>
      <sheetName val="원가계산서 (2)"/>
      <sheetName val="반응조 규격"/>
      <sheetName val="전처리설비"/>
      <sheetName val="생물반응조설비"/>
      <sheetName val="pipe &amp; motor"/>
      <sheetName val="#BAŞV"/>
      <sheetName val="계약내역"/>
      <sheetName val="산출근거 LIST"/>
      <sheetName val="노무단가"/>
      <sheetName val="중기사용료"/>
      <sheetName val="====1===="/>
      <sheetName val="내역서(1공구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옹벽수량"/>
      <sheetName val="옹벽연장"/>
      <sheetName val="단위집계"/>
      <sheetName val="단위수량"/>
      <sheetName val="수축줄눈"/>
      <sheetName val="신축이음"/>
      <sheetName val="L옹벽전개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입력자료"/>
      <sheetName val="유동표"/>
      <sheetName val="집계표"/>
      <sheetName val="위치조서"/>
      <sheetName val="이월토집계"/>
      <sheetName val="토량운반거리"/>
      <sheetName val="작업일수"/>
      <sheetName val="중기투입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INPUT"/>
      <sheetName val="지구단위계획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(콘크리트)"/>
      <sheetName val="#REF"/>
      <sheetName val="1호맨홀토공"/>
      <sheetName val="수량이동"/>
      <sheetName val="산근1(인건비)"/>
      <sheetName val="입찰안"/>
      <sheetName val="INPUT"/>
      <sheetName val="양수장(기계)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사전재해영향성검토(총괄)"/>
      <sheetName val="사전재해(일위대가)"/>
      <sheetName val="직접인건비 단위 소요 인력량"/>
      <sheetName val="직접인건비 보정계수 산정"/>
      <sheetName val="노임단가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4)유동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차액보증"/>
      <sheetName val="이토변실(A3-LINE)"/>
      <sheetName val="SORCE1"/>
      <sheetName val="가시설단위수량"/>
      <sheetName val="단위수량"/>
      <sheetName val="원형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(벽체시점)"/>
      <sheetName val="토(벽체종점)"/>
      <sheetName val="가도공사"/>
      <sheetName val="토공(호안블럭)"/>
      <sheetName val="토공총괄집계"/>
      <sheetName val="수량산출서"/>
      <sheetName val="호안블럭"/>
      <sheetName val="수량집계표"/>
      <sheetName val="철근"/>
      <sheetName val="주요자재집계"/>
      <sheetName val="간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간지"/>
      <sheetName val="우수공자재집계표"/>
      <sheetName val="우수공타공종이월"/>
      <sheetName val="측구공간지"/>
      <sheetName val="측구공자재집계표"/>
      <sheetName val="L형측구간지"/>
      <sheetName val="L형총괄"/>
      <sheetName val="(L형측구현황)"/>
      <sheetName val="(일반부1)"/>
      <sheetName val="일반부1"/>
      <sheetName val="(일반부2)"/>
      <sheetName val="일반부2"/>
      <sheetName val="(L형가각)"/>
      <sheetName val="L형가각"/>
      <sheetName val="(L형가각) (2)"/>
      <sheetName val="L형가각 (2)"/>
      <sheetName val="(L형가각) (3)"/>
      <sheetName val="L형가각 (3)"/>
      <sheetName val="(L형가각) (4)"/>
      <sheetName val="L형가각 (4)"/>
      <sheetName val="(L형가각) (5)"/>
      <sheetName val="L형가각 (5)"/>
      <sheetName val="(L형낮춤-3.0) (2)"/>
      <sheetName val="(L형낮춤-3.0)"/>
      <sheetName val="L형낮춤3.0"/>
      <sheetName val="(L형낮춤-6.0)"/>
      <sheetName val="L형낮춤 (6.0)"/>
      <sheetName val="(L형낮춤8.0)"/>
      <sheetName val="L형낮춤 (8.0)"/>
      <sheetName val="보도(1)"/>
      <sheetName val="보도(2)"/>
      <sheetName val="보도(3)"/>
      <sheetName val="보도(4)"/>
      <sheetName val="보도(5)"/>
      <sheetName val="보도(6)"/>
      <sheetName val="보도(7)"/>
      <sheetName val="보도(8)"/>
      <sheetName val="보도(9)"/>
      <sheetName val="V형측구간지"/>
      <sheetName val="V형집계"/>
      <sheetName val="설치현황"/>
      <sheetName val="(V형1) "/>
      <sheetName val="V형(1)"/>
      <sheetName val="(V형2)"/>
      <sheetName val="V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6. 직접경비"/>
      <sheetName val="ABUT수량-A1"/>
      <sheetName val="본선부폭장수량"/>
      <sheetName val="단위수량(U휕옹벽0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몰        탈</v>
          </cell>
          <cell r="C1">
            <v>0</v>
          </cell>
          <cell r="D1">
            <v>0</v>
          </cell>
          <cell r="E1">
            <v>0</v>
          </cell>
          <cell r="F1" t="str">
            <v>콘  크  리  트 (기계)</v>
          </cell>
          <cell r="G1">
            <v>0</v>
          </cell>
          <cell r="H1">
            <v>0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46.134</v>
          </cell>
        </row>
        <row r="6">
          <cell r="A6" t="str">
            <v xml:space="preserve">포  장  공 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H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B18">
            <v>0</v>
          </cell>
          <cell r="C18">
            <v>0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C2">
            <v>0</v>
          </cell>
          <cell r="D2">
            <v>0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G5">
            <v>0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C7">
            <v>0</v>
          </cell>
          <cell r="D7">
            <v>0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 refreshError="1"/>
      <sheetData sheetId="18" refreshError="1"/>
      <sheetData sheetId="19" refreshError="1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L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K5">
            <v>0</v>
          </cell>
          <cell r="L5">
            <v>62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K6">
            <v>0</v>
          </cell>
          <cell r="L6">
            <v>0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K7">
            <v>0</v>
          </cell>
          <cell r="L7">
            <v>80</v>
          </cell>
        </row>
        <row r="22">
          <cell r="A22" t="str">
            <v>계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B4">
            <v>0</v>
          </cell>
          <cell r="C4" t="str">
            <v>(t1 + t2) - (S * 0.02)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0.192</v>
          </cell>
        </row>
        <row r="5">
          <cell r="A5" t="str">
            <v>h2</v>
          </cell>
          <cell r="B5">
            <v>0</v>
          </cell>
          <cell r="C5" t="str">
            <v>(t1 + t2 + t3) - (S * 0.02)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0.39200000000000002</v>
          </cell>
        </row>
        <row r="6">
          <cell r="A6" t="str">
            <v>h3</v>
          </cell>
          <cell r="B6">
            <v>0</v>
          </cell>
          <cell r="C6" t="str">
            <v>(t1 + t2 + t3 + t4) - (S * 0.02)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0.39200000000000002</v>
          </cell>
        </row>
        <row r="7">
          <cell r="A7" t="str">
            <v>b1</v>
          </cell>
          <cell r="B7">
            <v>0</v>
          </cell>
          <cell r="C7" t="str">
            <v>h1 * 1.546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0.29680000000000001</v>
          </cell>
        </row>
        <row r="8">
          <cell r="A8" t="str">
            <v>b2</v>
          </cell>
          <cell r="B8">
            <v>0</v>
          </cell>
          <cell r="C8" t="str">
            <v>h2 * 1.546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0.60599999999999998</v>
          </cell>
        </row>
        <row r="9">
          <cell r="A9" t="str">
            <v>b3</v>
          </cell>
          <cell r="B9">
            <v>0</v>
          </cell>
          <cell r="C9" t="str">
            <v>h3 * 1.546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0.60599999999999998</v>
          </cell>
        </row>
        <row r="10">
          <cell r="A10" t="str">
            <v>A.전단면</v>
          </cell>
          <cell r="B10">
            <v>0</v>
          </cell>
          <cell r="C10" t="str">
            <v>WP * t1 + (S * t' + b3 * h3 * 0.5) * 2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2.5575999999999999</v>
          </cell>
        </row>
        <row r="11">
          <cell r="A11" t="str">
            <v>B.표층+기층+노견</v>
          </cell>
          <cell r="B11">
            <v>0</v>
          </cell>
          <cell r="C11" t="str">
            <v>(2 * S +WP) * (t1 + t2) + (b1 * h1)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1.2170000000000001</v>
          </cell>
        </row>
        <row r="12">
          <cell r="A12" t="str">
            <v>C.보조기층</v>
          </cell>
          <cell r="B12">
            <v>0</v>
          </cell>
          <cell r="C12" t="str">
            <v>(2 * S + WP) * t3 + ((b1+b2)/2) * t3 *2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1.3406</v>
          </cell>
        </row>
        <row r="13">
          <cell r="A13" t="str">
            <v>D.선 택 층</v>
          </cell>
          <cell r="B13">
            <v>0</v>
          </cell>
          <cell r="C13" t="str">
            <v>(2 * S + WP) * t4 + ((b1+b2)/2) * t4 *2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>E.기    층</v>
          </cell>
          <cell r="B14">
            <v>0</v>
          </cell>
          <cell r="C14" t="str">
            <v>(WP + 2t1 + 0.2) * t2 + (t2 * t2)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F.표    층</v>
          </cell>
          <cell r="B15">
            <v>0</v>
          </cell>
          <cell r="C15" t="str">
            <v>(WP * t1 ) + (t1 * t1)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1.04</v>
          </cell>
        </row>
        <row r="16">
          <cell r="A16" t="str">
            <v>G.노 견 토</v>
          </cell>
          <cell r="B16">
            <v>0</v>
          </cell>
          <cell r="C16" t="str">
            <v>B - (E + F)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5.8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1">
          <cell r="A1" t="str">
            <v xml:space="preserve"> </v>
          </cell>
          <cell r="B1">
            <v>0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I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I11">
            <v>0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B1">
            <v>0</v>
          </cell>
          <cell r="C1">
            <v>0</v>
          </cell>
          <cell r="D1" t="str">
            <v>산     출     근     거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J3">
            <v>0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J4">
            <v>0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J5">
            <v>0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J8">
            <v>0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  <sheetData sheetId="54"/>
      <sheetData sheetId="55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력"/>
      <sheetName val="장비"/>
      <sheetName val="자재"/>
      <sheetName val="품질"/>
      <sheetName val="자재시험"/>
      <sheetName val="안전관리"/>
      <sheetName val="안전교육"/>
      <sheetName val="안전관리비"/>
      <sheetName val="Sheet9"/>
      <sheetName val="Sheet10"/>
      <sheetName val="00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토공집계표"/>
      <sheetName val="토적계산서"/>
      <sheetName val="토공총괄표"/>
      <sheetName val="자재계산서"/>
      <sheetName val="자재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부도수로"/>
      <sheetName val="측구수량집계표"/>
      <sheetName val="측구토공수량"/>
      <sheetName val="호안블럭수량집계표"/>
      <sheetName val="펌프장유출부도수로"/>
      <sheetName val="월류벽수량집계표"/>
      <sheetName val="월류벽h=1.0"/>
      <sheetName val="월류벽h=1.5"/>
      <sheetName val="L형측구1"/>
      <sheetName val="L형측구2"/>
      <sheetName val="옹벽형측구3"/>
      <sheetName val="옹벽토공수량집계표"/>
      <sheetName val="옹벽수량집계표"/>
      <sheetName val="옹벽연장조서"/>
      <sheetName val="철거수량집계표"/>
      <sheetName val="반중력식옹벽3.5"/>
      <sheetName val="반중력식옹벽3.0"/>
      <sheetName val="반중력식옹벽2.5"/>
      <sheetName val="구조물공재료집계표"/>
      <sheetName val="단위수량양식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>
        <row r="9">
          <cell r="G9">
            <v>2.8000000000000003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Sheet3"/>
      <sheetName val="VXXXXX"/>
      <sheetName val="000000"/>
      <sheetName val="일반수량총괄집계"/>
      <sheetName val="코드표"/>
      <sheetName val="Sheet4"/>
      <sheetName val="Sheet5"/>
      <sheetName val="------"/>
      <sheetName val="한컴"/>
      <sheetName val="XXXXXX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******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Module1"/>
      <sheetName val="Module2"/>
      <sheetName val="정리"/>
      <sheetName val="rng"/>
      <sheetName val="Sheet21"/>
      <sheetName val="Sheet20"/>
      <sheetName val="Sheet19"/>
      <sheetName val="Sheet18"/>
      <sheetName val="경춘선투입금액"/>
      <sheetName val="인쇄매크로"/>
      <sheetName val="실행갑지"/>
      <sheetName val="총괄표"/>
      <sheetName val="APT"/>
      <sheetName val="부대동"/>
      <sheetName val="특기사항"/>
      <sheetName val="견적기준"/>
      <sheetName val="세대현황"/>
      <sheetName val="VXXXXXX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소포내역"/>
      <sheetName val="소포내역 (2)"/>
      <sheetName val="신규(일위)"/>
      <sheetName val="개요"/>
      <sheetName val="표지 "/>
      <sheetName val="공통단가"/>
      <sheetName val="운반비"/>
      <sheetName val="Macro1"/>
      <sheetName val="결재"/>
      <sheetName val="자금결"/>
      <sheetName val="mark"/>
      <sheetName val="명판"/>
      <sheetName val="표지"/>
      <sheetName val="1안"/>
      <sheetName val="상번천 (2)"/>
      <sheetName val="상번천"/>
      <sheetName val="하번천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Module1 (2)"/>
      <sheetName val="Module3"/>
      <sheetName val="Macro셀맞춤"/>
      <sheetName val="Macro개인도구"/>
      <sheetName val="Sheet1 (3)"/>
      <sheetName val="Sheet1 (2)"/>
      <sheetName val="source별"/>
      <sheetName val="예산운영지침"/>
      <sheetName val="담당자"/>
      <sheetName val="비용분석"/>
      <sheetName val="리포트작성요령"/>
      <sheetName val="VALUATION"/>
      <sheetName val="일용직임금"/>
      <sheetName val="Strategy"/>
      <sheetName val="임차건물"/>
      <sheetName val="예산절감"/>
      <sheetName val="매출"/>
      <sheetName val="인터넷기준"/>
      <sheetName val="합숙일정"/>
      <sheetName val="예산관리"/>
      <sheetName val="가치창조경영"/>
      <sheetName val="전략경영"/>
      <sheetName val="자금수지"/>
      <sheetName val="자금계획"/>
      <sheetName val="CVP분석"/>
      <sheetName val="재무비율분석"/>
      <sheetName val="예산귀속"/>
      <sheetName val="MODEL"/>
      <sheetName val="EXPENSE"/>
      <sheetName val="department"/>
      <sheetName val="과제"/>
      <sheetName val="국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수식복사"/>
      <sheetName val="상품 데이타"/>
      <sheetName val="Chart1"/>
      <sheetName val="주간 영업표"/>
      <sheetName val="개발집계"/>
      <sheetName val="0000000"/>
      <sheetName val="Sheet2 (2)"/>
      <sheetName val="주소"/>
      <sheetName val="NAMES"/>
      <sheetName val="stock"/>
      <sheetName val="PERSONAL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최신가-lc"/>
      <sheetName val="최신가-sm"/>
      <sheetName val="_x0000__x0000__x0000__x0000__x0000__x0000_"/>
      <sheetName val="서식지우기"/>
      <sheetName val="open"/>
      <sheetName val="가운데"/>
      <sheetName val="그리기"/>
      <sheetName val="서식지정"/>
      <sheetName val="업무시간"/>
      <sheetName val="품질동향"/>
      <sheetName val="전산메인사용법"/>
      <sheetName val="업무계획관리"/>
      <sheetName val="MACRO-수식"/>
      <sheetName val="DATA"/>
      <sheetName val="참고자료"/>
      <sheetName val="기종코드 "/>
      <sheetName val="도번부여"/>
      <sheetName val="WIA달력"/>
      <sheetName val="계산기"/>
      <sheetName val="연락망"/>
      <sheetName val="조성표"/>
      <sheetName val="000"/>
      <sheetName val="MAIN"/>
      <sheetName val="ENG"/>
      <sheetName val="INST"/>
      <sheetName val="Sheet3 (2)"/>
      <sheetName val="Sheet3 (3)"/>
      <sheetName val="Sheet3 (4)"/>
      <sheetName val="PERSONAL (2)"/>
      <sheetName val="PERSONAL (3)"/>
      <sheetName val="인원표"/>
      <sheetName val="List1"/>
      <sheetName val="산출양식-전화"/>
      <sheetName val="공량집계양식"/>
      <sheetName val="내역서-총괄집계표"/>
      <sheetName val="내역서-박물관"/>
      <sheetName val="사업개요"/>
      <sheetName val="서류"/>
      <sheetName val="내역"/>
      <sheetName val="내역 (2)"/>
      <sheetName val="VVVVVa"/>
      <sheetName val="VXXX"/>
      <sheetName val="Legend"/>
      <sheetName val="실행수주매출잔고"/>
      <sheetName val="실행수주"/>
      <sheetName val="실행매출"/>
      <sheetName val="매출비교표"/>
      <sheetName val="제품별 매출"/>
      <sheetName val="공사비 증감 구분"/>
      <sheetName val="개보수총공사비"/>
      <sheetName val="총괄"/>
      <sheetName val="덕례배수장"/>
      <sheetName val="스크린"/>
      <sheetName val="2002양배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수도(갑)"/>
      <sheetName val="김포"/>
      <sheetName val="경영환경"/>
      <sheetName val="예산신청"/>
      <sheetName val="미결사항"/>
      <sheetName val="비전"/>
      <sheetName val="전략"/>
      <sheetName val="신년사"/>
      <sheetName val="오라클"/>
      <sheetName val="비용구분"/>
      <sheetName val="실적집계로직"/>
      <sheetName val="엑셀업로드"/>
      <sheetName val="투자변경"/>
      <sheetName val="비용변경"/>
      <sheetName val="비용조회"/>
      <sheetName val="투자조회"/>
      <sheetName val="변경요청"/>
      <sheetName val="통제번호등록"/>
      <sheetName val="통제번호조회"/>
      <sheetName val="통제번호테스트"/>
      <sheetName val="통제시나리오"/>
      <sheetName val="Sheet8 (2)"/>
      <sheetName val="총괄부서"/>
      <sheetName val="예산통제검토"/>
      <sheetName val="BSC"/>
      <sheetName val="체크리스트"/>
      <sheetName val="재무예측절차"/>
      <sheetName val="기업구조조정"/>
      <sheetName val="프로세스"/>
      <sheetName val="자산분류"/>
      <sheetName val="관리지표"/>
      <sheetName val="가입자현황"/>
      <sheetName val="매출액"/>
      <sheetName val="ARPU"/>
      <sheetName val="경비그룹"/>
      <sheetName val="구내통신"/>
      <sheetName val="경영과제"/>
      <sheetName val="의사결정"/>
      <sheetName val="해약"/>
      <sheetName val="in"/>
      <sheetName val="공장LAY-OUT"/>
      <sheetName val="이동"/>
      <sheetName val="선지우기"/>
      <sheetName val="1"/>
      <sheetName val="KIT"/>
      <sheetName val="CON"/>
      <sheetName val="CON (2)"/>
      <sheetName val="코드치환"/>
      <sheetName val="유령문자"/>
      <sheetName val="업무시간 (2)"/>
      <sheetName val="VBA연습"/>
      <sheetName val="서식"/>
      <sheetName val="서식2"/>
      <sheetName val="서식4"/>
      <sheetName val="개선사례"/>
      <sheetName val="공문서식"/>
      <sheetName val="결제표지 (2)"/>
      <sheetName val="결제표지"/>
      <sheetName val="결제표지 (3)"/>
      <sheetName val="____"/>
      <sheetName val="__"/>
      <sheetName val="_____ "/>
      <sheetName val="____(__)"/>
      <sheetName val="MDL___"/>
      <sheetName val="__ _ __(_)"/>
      <sheetName val="____(__ _ __)"/>
      <sheetName val="3_ _ __(_)"/>
      <sheetName val="____ (3_ _ __)"/>
      <sheetName val="MIP__"/>
      <sheetName val="KD__"/>
      <sheetName val="SUB KD__"/>
      <sheetName val="___KD"/>
      <sheetName val="____ "/>
      <sheetName val="_____"/>
      <sheetName val="___"/>
      <sheetName val="__ ___"/>
      <sheetName val="___MODULE"/>
      <sheetName val="__DATA"/>
      <sheetName val="___-__"/>
      <sheetName val="____(____) (2)"/>
      <sheetName val="____1 (____)"/>
      <sheetName val="____(____)"/>
      <sheetName val="__(_)1"/>
      <sheetName val="__(_)2"/>
      <sheetName val="__(_)3"/>
      <sheetName val="__(_)4"/>
      <sheetName val="__(_)5"/>
      <sheetName val="__(_)6"/>
      <sheetName val="__(_)7"/>
      <sheetName val="__(_)8"/>
      <sheetName val="__(_)9"/>
      <sheetName val="__(_)10"/>
      <sheetName val="__(_)11"/>
      <sheetName val="__(_)12"/>
      <sheetName val="____(_)"/>
      <sheetName val="__(_) (1)"/>
      <sheetName val="__(_) (2)"/>
      <sheetName val="__(_) (3)"/>
      <sheetName val="__(_) (4)"/>
      <sheetName val="__(_) (5)"/>
      <sheetName val="__(_) (6)"/>
      <sheetName val="__(_) (7)"/>
      <sheetName val="__(_) (8)"/>
      <sheetName val="__(_) (9)"/>
      <sheetName val="__(_) (10)"/>
      <sheetName val="__(_) (11)"/>
      <sheetName val="__(_) (12)"/>
      <sheetName val="Hoja1"/>
      <sheetName val="종기長2"/>
      <sheetName val="TEAM"/>
      <sheetName val="원가통보"/>
      <sheetName val="제안"/>
      <sheetName val="기록표"/>
      <sheetName val="96실적"/>
      <sheetName val="총괄,97"/>
      <sheetName val="96계획"/>
      <sheetName val="MA주행"/>
      <sheetName val="평가수정"/>
      <sheetName val="양식"/>
      <sheetName val="dd1834t"/>
      <sheetName val="DDA1564"/>
      <sheetName val="철판사급"/>
      <sheetName val="PRES"/>
      <sheetName val="원가계산"/>
      <sheetName val="Arkusz1"/>
      <sheetName val="INDEX"/>
      <sheetName val="A"/>
      <sheetName val="B"/>
      <sheetName val="C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요율"/>
      <sheetName val="산출"/>
      <sheetName val="소방"/>
      <sheetName val="EMS변환"/>
      <sheetName val="전등 "/>
      <sheetName val="전등  (2)"/>
      <sheetName val="구표준"/>
      <sheetName val="외주press"/>
      <sheetName val="현대PRESS"/>
      <sheetName val="신표준"/>
      <sheetName val="원가계산서(외주)"/>
      <sheetName val="internet"/>
      <sheetName val="비교"/>
      <sheetName val="TWIN-C.T(TO포함)"/>
      <sheetName val="C.T(TO) "/>
      <sheetName val="TWIN-C.T"/>
      <sheetName val="TWIN-C.T (TWIN)"/>
      <sheetName val="3-SERVO"/>
      <sheetName val="3-SERVO (T-O포함)"/>
      <sheetName val="QL300H-C.T (X3)"/>
      <sheetName val="single-C.T (대향형)"/>
      <sheetName val="single-C.T"/>
      <sheetName val="i330-CT"/>
      <sheetName val="ROBOT 동작"/>
      <sheetName val="CT검토 (2)"/>
      <sheetName val="TIME SHEET"/>
      <sheetName val="mct time"/>
      <sheetName val="목차"/>
      <sheetName val="1.공장 2.부서소개"/>
      <sheetName val="2-1.우수반조직도외"/>
      <sheetName val="3.반소개"/>
      <sheetName val="4.공정소개"/>
      <sheetName val="5.운영방침"/>
      <sheetName val="6.실적1"/>
      <sheetName val="6.실적2"/>
      <sheetName val="7.반점수"/>
      <sheetName val="8.성과지표"/>
      <sheetName val="9-1-1.근태관리"/>
      <sheetName val="9-1-2.제안활동"/>
      <sheetName val="9-1-3.안전"/>
      <sheetName val="9-2-1품질실명제1"/>
      <sheetName val="품질실명2"/>
      <sheetName val="품질개선사례"/>
      <sheetName val="9-2-2즉시개선"/>
      <sheetName val="즉시개선사레"/>
      <sheetName val="9-2-3반원포상기준"/>
      <sheetName val="9-3-1.3정5행"/>
      <sheetName val="9-3-2.다기능"/>
      <sheetName val="10.향후계획"/>
      <sheetName val="사진(반집계표)"/>
      <sheetName val="사진(근태,즉개)"/>
      <sheetName val="철판"/>
      <sheetName val="가공비"/>
      <sheetName val="업체CODE"/>
      <sheetName val="현대PS"/>
      <sheetName val="목적"/>
      <sheetName val="Лист1"/>
      <sheetName val="Macro2"/>
      <sheetName val="Macro3"/>
      <sheetName val="Macro4"/>
      <sheetName val="Macro5"/>
      <sheetName val="Macro6"/>
      <sheetName val="Macro7"/>
      <sheetName val="Module4"/>
      <sheetName val="Module5"/>
      <sheetName val="Module6"/>
      <sheetName val="Module7"/>
      <sheetName val="Module8"/>
      <sheetName val="Module9"/>
      <sheetName val="Module10"/>
      <sheetName val="Module11"/>
      <sheetName val="Module12"/>
      <sheetName val="공종단가"/>
      <sheetName val="Sheet(1)"/>
      <sheetName val="합계"/>
      <sheetName val="골재채취법(등록)"/>
      <sheetName val="골재채취법(허가)"/>
      <sheetName val="도로법(연도구역)"/>
      <sheetName val="농지법(농지전용)"/>
      <sheetName val="하천법(하천의점용)"/>
      <sheetName val="건축법(신고)"/>
      <sheetName val="QC스케줄"/>
      <sheetName val="광고10"/>
      <sheetName val="입고스케줄"/>
      <sheetName val="사이즈_자켓"/>
      <sheetName val="사이즈_스컷"/>
      <sheetName val="사이즈_바지"/>
      <sheetName val="사이즈_남방 (2)"/>
      <sheetName val="사이즈_남방"/>
      <sheetName val="성공하는 삶"/>
      <sheetName val="어록"/>
      <sheetName val="우븐패치"/>
      <sheetName val="클루자켓"/>
      <sheetName val="클루스컷"/>
      <sheetName val="OST"/>
      <sheetName val="아름다운글"/>
      <sheetName val="정산자료"/>
      <sheetName val="정명호작성프로그램"/>
      <sheetName val="기타"/>
      <sheetName val="업무일지양식"/>
      <sheetName val="판매계획"/>
      <sheetName val="파라솔"/>
      <sheetName val="분임토의"/>
      <sheetName val="불량품"/>
      <sheetName val="보관증"/>
      <sheetName val="국민대"/>
      <sheetName val="특소세"/>
      <sheetName val="과세 (2)"/>
      <sheetName val="과세"/>
      <sheetName val="과세품목 (2)"/>
      <sheetName val="과세품목"/>
      <sheetName val="아울렛"/>
      <sheetName val="하나로"/>
      <sheetName val="물품내역"/>
      <sheetName val="오렌지"/>
      <sheetName val="메모철"/>
      <sheetName val=" 입금현황"/>
      <sheetName val="법인"/>
      <sheetName val="신세계"/>
      <sheetName val="일일활동"/>
      <sheetName val="판매실적계획"/>
      <sheetName val="통장"/>
      <sheetName val="한화국토"/>
      <sheetName val="◆00년 업종별"/>
      <sheetName val="◆01년 업종별"/>
      <sheetName val="◆전월대비"/>
      <sheetName val="◆전년대비1~3월"/>
      <sheetName val="◆전년동월"/>
      <sheetName val="MOVE"/>
      <sheetName val="시작"/>
      <sheetName val="대우철판"/>
      <sheetName val="종합분석(분석내) (2)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  <sheetName val="월드(단중표)"/>
      <sheetName val="HMC PRESS"/>
      <sheetName val="철판가"/>
      <sheetName val="원가T-CODE"/>
      <sheetName val="원가계산서"/>
      <sheetName val="외주 PRESS"/>
      <sheetName val="VXX"/>
      <sheetName val="SHEET"/>
      <sheetName val="3차 대 최 최갑)"/>
      <sheetName val="1층(1안)"/>
      <sheetName val="1층(2안) "/>
      <sheetName val="1층(3안) "/>
      <sheetName val="2층(1안)"/>
      <sheetName val="2층(2안)"/>
      <sheetName val="2층(3안)"/>
      <sheetName val="HMC용접표준"/>
      <sheetName val="22.12.04"/>
      <sheetName val="구분양식 (3차 대 최종-"/>
      <sheetName val="전산롔인사용법"/>
      <sheetName val="Munka1"/>
      <sheetName val="쌍용재질표"/>
      <sheetName val="활동정리"/>
      <sheetName val="Tip"/>
      <sheetName val="EVA Tree"/>
      <sheetName val="사내유치"/>
      <sheetName val="집계표"/>
      <sheetName val="List"/>
      <sheetName val="단위수량"/>
      <sheetName val="구조물공"/>
      <sheetName val="수량산출서"/>
      <sheetName val="2공구 가로수집계"/>
      <sheetName val="Sheet2 "/>
      <sheetName val="종합월보(위)"/>
      <sheetName val="]"/>
      <sheetName val="1층 집계표"/>
      <sheetName val="1F(1)"/>
      <sheetName val="1F(2)"/>
      <sheetName val="1F(3)"/>
      <sheetName val="1F(4)"/>
      <sheetName val="1F(5)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1F(6)"/>
      <sheetName val="1F(7)"/>
      <sheetName val="1F(8)"/>
      <sheetName val="1F(9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/>
      <sheetData sheetId="357"/>
      <sheetData sheetId="358" refreshError="1"/>
      <sheetData sheetId="359"/>
      <sheetData sheetId="360" refreshError="1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/>
      <sheetData sheetId="610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부하표(A)"/>
      <sheetName val="부하표(B)"/>
      <sheetName val="I.P계산"/>
      <sheetName val="단락용량계산1"/>
      <sheetName val="CABLE SIZE-1"/>
      <sheetName val="CABLE SIZE-2"/>
      <sheetName val="CABLE SIZE-3"/>
      <sheetName val="차단기선정"/>
      <sheetName val="콘덴서용량"/>
      <sheetName val="DATA1"/>
      <sheetName val="DATA2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집계"/>
      <sheetName val="환경영향평가"/>
      <sheetName val="교통영향평가"/>
      <sheetName val="재해영향평가"/>
      <sheetName val="교각계산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TOTAL3"/>
      <sheetName val="단면 (2)"/>
      <sheetName val="단가조사"/>
      <sheetName val="노임단가"/>
      <sheetName val="교각1"/>
      <sheetName val="교각계산"/>
      <sheetName val="버스운행안내"/>
      <sheetName val="예방접종계획"/>
      <sheetName val="근태계획서"/>
      <sheetName val="지구단위계획"/>
      <sheetName val="3지구단위"/>
      <sheetName val="상수구조화편집부표"/>
      <sheetName val="INPUT"/>
      <sheetName val="수로교총재료집계"/>
      <sheetName val="물가시세표지"/>
      <sheetName val="물가시세표"/>
      <sheetName val="물가시세비교"/>
      <sheetName val="노임단가표지"/>
      <sheetName val="일위대가조견표"/>
      <sheetName val="일위대가"/>
      <sheetName val="환경평가"/>
      <sheetName val="인구"/>
      <sheetName val="상수도토공집계표"/>
      <sheetName val="직재"/>
      <sheetName val="진주방향"/>
      <sheetName val="마산방향"/>
      <sheetName val="AS복구"/>
      <sheetName val="중기터파기"/>
      <sheetName val="변수값"/>
      <sheetName val="중기상차"/>
      <sheetName val="우배수"/>
      <sheetName val="개발계획수립"/>
      <sheetName val="내역서"/>
      <sheetName val="간선계산"/>
      <sheetName val="전체"/>
      <sheetName val="공사비예산서(토목분)"/>
      <sheetName val="1.설계조건"/>
      <sheetName val="부대내역"/>
      <sheetName val="#REF"/>
      <sheetName val="제수변수량"/>
      <sheetName val="공기변수량"/>
      <sheetName val="9GNG운반"/>
      <sheetName val="포장복구집계"/>
      <sheetName val="5지구단위"/>
      <sheetName val="ABUT수량-A1"/>
      <sheetName val="CABLE SIZE-3"/>
      <sheetName val="날개벽(시점좌측)"/>
      <sheetName val="수량산출"/>
      <sheetName val="재정비직인"/>
      <sheetName val="재정비내역"/>
      <sheetName val="지적고시내역"/>
      <sheetName val="용수개거 내역수량집계표"/>
      <sheetName val="96보완계획7.12"/>
      <sheetName val="내역"/>
      <sheetName val="말뚝물량"/>
      <sheetName val="세부내역(직접인건비)"/>
      <sheetName val="단가"/>
      <sheetName val="일위대가(목록)"/>
      <sheetName val="산근(목록)"/>
      <sheetName val="재료비"/>
      <sheetName val="토공"/>
      <sheetName val="이형관중량"/>
      <sheetName val="BID"/>
      <sheetName val="단가산출(T)"/>
      <sheetName val="단가 및 재료비"/>
      <sheetName val="98수문일위"/>
      <sheetName val="자재단가비교표"/>
      <sheetName val="자(3.0m)"/>
      <sheetName val="일위대가(계측기설치)"/>
      <sheetName val="계산서(곡선부)"/>
      <sheetName val="-치수표(곡선부)"/>
      <sheetName val="도장수량(하1)"/>
      <sheetName val="주형"/>
      <sheetName val="집계표(육상)"/>
      <sheetName val="수문일1"/>
      <sheetName val="차선도색현황"/>
      <sheetName val="역T형"/>
      <sheetName val="B2BERP"/>
      <sheetName val="품셈TABLE"/>
      <sheetName val="Sheet2"/>
      <sheetName val="토사(PE)"/>
      <sheetName val="TOTAL3_"/>
      <sheetName val="일위대가_(2)"/>
      <sheetName val="단면_(2)"/>
      <sheetName val="200"/>
      <sheetName val="터파기및재료"/>
      <sheetName val="부대공"/>
      <sheetName val="방호벽"/>
      <sheetName val="낙석방지책"/>
      <sheetName val="금액내역서"/>
      <sheetName val="DATE"/>
      <sheetName val="토목주소"/>
      <sheetName val="프랜트면허"/>
      <sheetName val="평자재단가"/>
      <sheetName val="맨홀수량"/>
      <sheetName val="날개벽"/>
      <sheetName val="지급자재"/>
      <sheetName val="중기손료"/>
      <sheetName val="용역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단면 (2)"/>
      <sheetName val="기둥(원형)"/>
      <sheetName val="총괄자재집계표표지"/>
      <sheetName val="총괄사급자재집계표"/>
      <sheetName val="총괄관급자재집계표"/>
      <sheetName val="자재집계표표지"/>
      <sheetName val="사급자재집계표"/>
      <sheetName val="관급자재집계표"/>
      <sheetName val="데리네이타현황"/>
      <sheetName val="Sheet1 (2)"/>
      <sheetName val="B부대공"/>
      <sheetName val="ABUT수량-A1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  <sheetName val="자(3.0m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제잡비.xls"/>
      <sheetName val="단면 (2)"/>
      <sheetName val="도장"/>
      <sheetName val="내진해석"/>
      <sheetName val="내역서"/>
      <sheetName val="DATE"/>
      <sheetName val="1.설계조건"/>
      <sheetName val="SG"/>
      <sheetName val="설정"/>
      <sheetName val="신당동집계표"/>
      <sheetName val="교각(P1)수량"/>
      <sheetName val="총괄내역서"/>
      <sheetName val="원가계산"/>
      <sheetName val="부대공"/>
      <sheetName val="가설공사"/>
      <sheetName val="input"/>
      <sheetName val="노임단가"/>
      <sheetName val="진주방향"/>
      <sheetName val="데이타"/>
      <sheetName val="수량산출"/>
      <sheetName val="우수"/>
      <sheetName val="자재집게표 "/>
      <sheetName val="장문교(대전)"/>
      <sheetName val="Sheet1 (2)"/>
      <sheetName val="버스운행안내"/>
      <sheetName val="예방접종계획"/>
      <sheetName val="근태계획서"/>
      <sheetName val="장내교(한경46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자재"/>
      <sheetName val=" 포장공집계"/>
      <sheetName val="ASP포장"/>
      <sheetName val="차선도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굴착관로수량집계표"/>
      <sheetName val="관로수량"/>
      <sheetName val="THP관철거"/>
      <sheetName val="기존관철거"/>
      <sheetName val="기존깨기산근"/>
      <sheetName val="물돌리기및물막이집계"/>
      <sheetName val="물돌리기및물막이"/>
      <sheetName val="경고용테이프"/>
      <sheetName val="Sheet1"/>
      <sheetName val="Sheet2"/>
      <sheetName val="Sheet3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(1)토공"/>
      <sheetName val="가.평균H"/>
      <sheetName val="나.관로토공"/>
      <sheetName val="(2)관로공집계"/>
      <sheetName val="가.관로공(PE)"/>
      <sheetName val="나.관로공(곡관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표지"/>
      <sheetName val="주요자재대"/>
      <sheetName val="토공집계"/>
      <sheetName val="토적표"/>
      <sheetName val="관대집계표"/>
      <sheetName val="측점별관대"/>
      <sheetName val="구조물집계"/>
      <sheetName val="제수변실"/>
      <sheetName val="이토변실"/>
      <sheetName val="공기변실"/>
      <sheetName val="포장공"/>
      <sheetName val="가.추진작업구간토공"/>
      <sheetName val="발진기지"/>
      <sheetName val="도달기지"/>
      <sheetName val="나.추진공수량집계표"/>
      <sheetName val="추진공"/>
      <sheetName val="부대공"/>
      <sheetName val="경고시설"/>
      <sheetName val="곡관보호공"/>
      <sheetName val="폐기물수량"/>
      <sheetName val="Sheet9"/>
      <sheetName val="Sheet10"/>
      <sheetName val="Sheet11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DATE"/>
      <sheetName val="4차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일위대가(측량)"/>
      <sheetName val="현황측량"/>
      <sheetName val="산출근거7(용역손해배상보험)"/>
      <sheetName val="수량"/>
      <sheetName val="실시설계"/>
      <sheetName val="공사비요율"/>
      <sheetName val="공제요율표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일지(1월)"/>
      <sheetName val="업무일지"/>
      <sheetName val="guard(mac)"/>
      <sheetName val="내역서"/>
      <sheetName val="Sheet1"/>
      <sheetName val="#REF"/>
      <sheetName val="Sheet5"/>
      <sheetName val="DANGA"/>
      <sheetName val="우수공"/>
      <sheetName val="단면 (2)"/>
      <sheetName val="기기리스트"/>
      <sheetName val="품셈TABLE"/>
      <sheetName val="DATE"/>
      <sheetName val="ABUT수량-A1"/>
      <sheetName val="woo(mac)"/>
      <sheetName val="DATA"/>
      <sheetName val="설계조건"/>
      <sheetName val="XL4Poppy"/>
      <sheetName val="수안보-MBR1"/>
      <sheetName val="준검 내역서"/>
      <sheetName val="I一般比"/>
      <sheetName val="일위대가"/>
      <sheetName val="산출근거"/>
      <sheetName val="도장수량(하1)"/>
      <sheetName val="주형"/>
      <sheetName val="JUCKEYK"/>
      <sheetName val="터파기및재료"/>
      <sheetName val="9GNG운반"/>
      <sheetName val="집수정(600-700)"/>
      <sheetName val="BSD (2)"/>
      <sheetName val="조명시설"/>
      <sheetName val="연결관암거"/>
      <sheetName val="안정계산"/>
      <sheetName val="단면검토"/>
      <sheetName val="DATA 입력란"/>
      <sheetName val="교각계산"/>
      <sheetName val="BOX 본체"/>
      <sheetName val="단위수량"/>
      <sheetName val="포장공"/>
      <sheetName val="가시설(TYPE-A)"/>
      <sheetName val="1-1평균터파기고(1)"/>
      <sheetName val="공사비예산서(토목분)"/>
      <sheetName val="일위대가목차"/>
      <sheetName val="토 적 표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 단위 수량"/>
      <sheetName val="우수공 단위 수량 (2)"/>
      <sheetName val="토공단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벽수량"/>
    </sheetNames>
    <sheetDataSet>
      <sheetData sheetId="0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평균토피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간지_포장공"/>
      <sheetName val="간지_내역서적용수량"/>
      <sheetName val="내역서"/>
      <sheetName val="간지_수량집계표"/>
      <sheetName val="●수량총괄"/>
      <sheetName val="차선도색"/>
      <sheetName val="노면절삭및덧씌우기"/>
      <sheetName val="미끄럼방지시설 "/>
      <sheetName val="아스콘덧씌우기 "/>
      <sheetName val="차선도색집계"/>
      <sheetName val="방향"/>
      <sheetName val="u형측구 집계표"/>
      <sheetName val="1지구u형측구"/>
      <sheetName val="2지구u형측구 "/>
      <sheetName val="표지"/>
      <sheetName val="주요"/>
      <sheetName val="제목(집계)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입찰안"/>
      <sheetName val="INPUT"/>
      <sheetName val="guard(mac)"/>
      <sheetName val="총괄수량집계"/>
      <sheetName val="점수계산1-2"/>
      <sheetName val="ABUT수량-A1"/>
      <sheetName val="일반전기"/>
      <sheetName val="간선계산"/>
      <sheetName val="교각1"/>
      <sheetName val="수량산출"/>
      <sheetName val="DATE"/>
      <sheetName val="간지"/>
      <sheetName val="자재집계"/>
      <sheetName val="시멘트모래산정"/>
      <sheetName val="XL4Poppy"/>
      <sheetName val="4)유동표"/>
      <sheetName val="F5"/>
      <sheetName val="조건표"/>
      <sheetName val="도급예산내역서봉투"/>
      <sheetName val="도급예산내역서총괄표"/>
      <sheetName val="설계산출기초"/>
      <sheetName val="을부담운반비"/>
      <sheetName val="운반비산출"/>
      <sheetName val="설계산출표지"/>
      <sheetName val="5.정산서"/>
      <sheetName val="하중"/>
      <sheetName val="Sheet17"/>
      <sheetName val="흄관기초"/>
      <sheetName val="방음벽기초"/>
      <sheetName val="#REF"/>
      <sheetName val="상부집계표"/>
      <sheetName val="기계내역"/>
      <sheetName val="버스운행안내"/>
      <sheetName val="예방접종계획"/>
      <sheetName val="근태계획서"/>
      <sheetName val="물량집계"/>
      <sheetName val="교각계산"/>
      <sheetName val="조작대(1연)"/>
      <sheetName val="암거공"/>
      <sheetName val="단면상수 및 주빔설계"/>
      <sheetName val="위치조서"/>
      <sheetName val="건축내역"/>
      <sheetName val="LinerWt"/>
      <sheetName val="말뚝지지력산정"/>
      <sheetName val="특2호하천산근"/>
      <sheetName val="특2호부관하천산근"/>
      <sheetName val="구조물철거타공정이월"/>
      <sheetName val="-15.0"/>
      <sheetName val="청천내"/>
      <sheetName val="설계"/>
      <sheetName val="총괄표"/>
      <sheetName val="터파기및재료"/>
      <sheetName val="98비정기소모"/>
      <sheetName val="품셈TABLE"/>
      <sheetName val="DATA"/>
      <sheetName val="진주방향"/>
      <sheetName val="집수정"/>
      <sheetName val="도장수량(하1)"/>
      <sheetName val="주형"/>
      <sheetName val="공사내역"/>
      <sheetName val="Sheet1 (2)"/>
      <sheetName val="단가"/>
      <sheetName val="9GNG운반"/>
      <sheetName val="시화점실행"/>
      <sheetName val="입출재고현황 (2)"/>
      <sheetName val="데이타"/>
      <sheetName val="2공구산출내역"/>
      <sheetName val="옹벽철근"/>
      <sheetName val="가도공"/>
      <sheetName val="기둥(하중)"/>
      <sheetName val="기초INPUT"/>
      <sheetName val="A-4"/>
      <sheetName val="설정"/>
      <sheetName val="식재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전체보수공관경별단가"/>
      <sheetName val="내역서(300 3.0t)"/>
      <sheetName val="내역서(300 4.5t)"/>
      <sheetName val="내역서(400 4.5t)"/>
      <sheetName val="내역서(400 6.0t)"/>
      <sheetName val="내역서(450 4.5t)"/>
      <sheetName val="내역서(450 6t)"/>
      <sheetName val="내역서(500 6t)"/>
      <sheetName val="내역서(500 7.5t)"/>
      <sheetName val="내역서(600 6t)"/>
      <sheetName val="내역서(600 7.5t)"/>
      <sheetName val="내역서(700 7.5t)"/>
      <sheetName val="내역서(700 9t)"/>
      <sheetName val="내역서(800 9t)"/>
      <sheetName val="내역서(800 10.5t)"/>
      <sheetName val="내역서(900 9t)"/>
      <sheetName val="내역서(900 10.5t)"/>
      <sheetName val="내역서(1000 10.5t)"/>
      <sheetName val="내역서(1000 12t)"/>
      <sheetName val="내역서(1100 12t)"/>
      <sheetName val="내역서(1100 13.5t)"/>
      <sheetName val="내역서(1200 12t)"/>
      <sheetName val="내역서(1200 13.5t)"/>
      <sheetName val="내역서(1350 13.5t)"/>
      <sheetName val="내역서(1350 15t)"/>
      <sheetName val="내역서(1500 15t)"/>
      <sheetName val="내역서(1500 16.5t)"/>
      <sheetName val="일위대가표"/>
      <sheetName val="일위대가"/>
      <sheetName val="물가조사"/>
      <sheetName val="기계경비"/>
      <sheetName val="인건비(환율)"/>
      <sheetName val="연결관접합부자재단가"/>
      <sheetName val="PP마대쌓기"/>
      <sheetName val="표면처리800이상"/>
      <sheetName val="표면처리800미만"/>
      <sheetName val="준설토운반산출"/>
      <sheetName val="산출내역"/>
      <sheetName val="기계기구손료표"/>
      <sheetName val="튜브제작공"/>
      <sheetName val="#REF"/>
      <sheetName val="노임단가"/>
      <sheetName val="성곽내역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51">
          <cell r="F51">
            <v>878</v>
          </cell>
          <cell r="H51">
            <v>11502</v>
          </cell>
          <cell r="J51">
            <v>1398</v>
          </cell>
        </row>
        <row r="69">
          <cell r="J69">
            <v>32525</v>
          </cell>
        </row>
      </sheetData>
      <sheetData sheetId="32">
        <row r="7">
          <cell r="C7">
            <v>63904</v>
          </cell>
        </row>
        <row r="10">
          <cell r="C10">
            <v>45721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 refreshError="1"/>
      <sheetData sheetId="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원형맨~1"/>
    </sheetNames>
    <sheetDataSet>
      <sheetData sheetId="0" refreshError="1"/>
      <sheetData sheetId="1" refreshError="1">
        <row r="18">
          <cell r="AE18">
            <v>27.218758750701969</v>
          </cell>
        </row>
        <row r="19">
          <cell r="AE19">
            <v>0.34557519189487723</v>
          </cell>
        </row>
        <row r="25">
          <cell r="AE25">
            <v>1</v>
          </cell>
        </row>
        <row r="26">
          <cell r="AE26">
            <v>4.3429376843225302</v>
          </cell>
        </row>
        <row r="27">
          <cell r="AE27">
            <v>20.352</v>
          </cell>
        </row>
        <row r="29">
          <cell r="AE29">
            <v>12.452211349000192</v>
          </cell>
        </row>
        <row r="30">
          <cell r="AE30" t="str">
            <v>별산</v>
          </cell>
        </row>
        <row r="31">
          <cell r="AE31" t="str">
            <v>별산</v>
          </cell>
        </row>
        <row r="32">
          <cell r="AE32">
            <v>1.77</v>
          </cell>
        </row>
        <row r="33">
          <cell r="AE33">
            <v>3.9584067435231387</v>
          </cell>
        </row>
        <row r="34">
          <cell r="AE34">
            <v>22.834890602092671</v>
          </cell>
        </row>
        <row r="35">
          <cell r="AE35">
            <v>14</v>
          </cell>
        </row>
      </sheetData>
      <sheetData sheetId="2" refreshError="1"/>
      <sheetData sheetId="3" refreshError="1">
        <row r="6">
          <cell r="W6">
            <v>0.85</v>
          </cell>
        </row>
        <row r="7">
          <cell r="W7">
            <v>1.06</v>
          </cell>
        </row>
        <row r="8">
          <cell r="W8">
            <v>4.24</v>
          </cell>
        </row>
        <row r="9">
          <cell r="W9">
            <v>9.6199999999999992</v>
          </cell>
        </row>
        <row r="10">
          <cell r="W10">
            <v>7.31</v>
          </cell>
        </row>
        <row r="12">
          <cell r="W12">
            <v>63.68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Sheet1"/>
      <sheetName val="가드레일연장"/>
      <sheetName val="guard(mac)"/>
      <sheetName val="맨홀수량산출"/>
      <sheetName val="BUDAE"/>
      <sheetName val="설정"/>
      <sheetName val="ABUT수량-A1"/>
      <sheetName val="원형1호맨홀토공수량"/>
    </sheetNames>
    <sheetDataSet>
      <sheetData sheetId="0"/>
      <sheetData sheetId="1"/>
      <sheetData sheetId="2"/>
      <sheetData sheetId="3"/>
      <sheetData sheetId="4" refreshError="1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해내역분석"/>
      <sheetName val="속초내역분석"/>
    </sheetNames>
    <sheetDataSet>
      <sheetData sheetId="0" refreshError="1"/>
      <sheetData sheetId="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(표지)"/>
      <sheetName val="신설관로토공집계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초기화면"/>
      <sheetName val="내역서"/>
      <sheetName val="code"/>
      <sheetName val="원가계산서2"/>
      <sheetName val="설변내역서"/>
      <sheetName val="설변대비표"/>
      <sheetName val="설변원가계산서"/>
      <sheetName val="공사자료"/>
      <sheetName val="업체등록"/>
      <sheetName val="견적서표지(민)"/>
      <sheetName val="견적서표지(관)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노무단가</v>
          </cell>
          <cell r="F1" t="str">
            <v>재료단가</v>
          </cell>
          <cell r="G1" t="str">
            <v>경비단가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>
            <v>1</v>
          </cell>
          <cell r="B3" t="str">
            <v>조립식 가설사무소</v>
          </cell>
          <cell r="C3" t="str">
            <v>3개월</v>
          </cell>
          <cell r="D3" t="str">
            <v>㎡</v>
          </cell>
          <cell r="E3">
            <v>9490</v>
          </cell>
          <cell r="F3">
            <v>33903</v>
          </cell>
          <cell r="G3">
            <v>10000</v>
          </cell>
        </row>
        <row r="4">
          <cell r="A4">
            <v>2</v>
          </cell>
          <cell r="B4" t="str">
            <v>조립식 가설사무소</v>
          </cell>
          <cell r="C4" t="str">
            <v>6개월</v>
          </cell>
          <cell r="D4" t="str">
            <v>㎡</v>
          </cell>
          <cell r="E4">
            <v>12428</v>
          </cell>
          <cell r="F4">
            <v>33903</v>
          </cell>
          <cell r="G4">
            <v>20000</v>
          </cell>
        </row>
        <row r="5">
          <cell r="A5">
            <v>3</v>
          </cell>
          <cell r="B5" t="str">
            <v>조립식 가설사무소</v>
          </cell>
          <cell r="C5" t="str">
            <v>12개월</v>
          </cell>
          <cell r="D5" t="str">
            <v>㎡</v>
          </cell>
          <cell r="E5">
            <v>19038</v>
          </cell>
          <cell r="F5">
            <v>33903</v>
          </cell>
          <cell r="G5">
            <v>30000</v>
          </cell>
        </row>
        <row r="6">
          <cell r="A6">
            <v>4</v>
          </cell>
          <cell r="B6" t="str">
            <v>조립식 가설사무소</v>
          </cell>
          <cell r="C6" t="str">
            <v>24개월</v>
          </cell>
          <cell r="D6" t="str">
            <v>㎡</v>
          </cell>
          <cell r="E6">
            <v>28585</v>
          </cell>
          <cell r="F6">
            <v>33903</v>
          </cell>
          <cell r="G6">
            <v>40000</v>
          </cell>
        </row>
        <row r="7">
          <cell r="A7">
            <v>5</v>
          </cell>
          <cell r="B7" t="str">
            <v>조립식 가설창고</v>
          </cell>
          <cell r="C7" t="str">
            <v>3개월</v>
          </cell>
          <cell r="D7" t="str">
            <v>㎡</v>
          </cell>
          <cell r="E7">
            <v>6918</v>
          </cell>
          <cell r="F7">
            <v>25427</v>
          </cell>
          <cell r="G7">
            <v>50000</v>
          </cell>
        </row>
        <row r="8">
          <cell r="A8">
            <v>6</v>
          </cell>
          <cell r="B8" t="str">
            <v>조립식 가설창고</v>
          </cell>
          <cell r="C8" t="str">
            <v>6개월</v>
          </cell>
          <cell r="D8" t="str">
            <v>㎡</v>
          </cell>
          <cell r="E8">
            <v>9055</v>
          </cell>
          <cell r="F8">
            <v>25427</v>
          </cell>
          <cell r="G8">
            <v>60000</v>
          </cell>
        </row>
        <row r="9">
          <cell r="A9">
            <v>7</v>
          </cell>
          <cell r="B9" t="str">
            <v>조립식 가설창고</v>
          </cell>
          <cell r="C9" t="str">
            <v>12개월</v>
          </cell>
          <cell r="D9" t="str">
            <v>㎡</v>
          </cell>
          <cell r="E9">
            <v>13864</v>
          </cell>
          <cell r="F9">
            <v>25427</v>
          </cell>
          <cell r="G9">
            <v>70000</v>
          </cell>
        </row>
        <row r="10">
          <cell r="A10">
            <v>8</v>
          </cell>
          <cell r="B10" t="str">
            <v>조립식 가설창고</v>
          </cell>
          <cell r="C10" t="str">
            <v>24개월</v>
          </cell>
          <cell r="D10" t="str">
            <v>㎡</v>
          </cell>
          <cell r="E10">
            <v>20830</v>
          </cell>
          <cell r="F10">
            <v>25427</v>
          </cell>
          <cell r="G10">
            <v>80000</v>
          </cell>
        </row>
        <row r="11">
          <cell r="A11">
            <v>9</v>
          </cell>
          <cell r="B11" t="str">
            <v>조립식 가설울타리</v>
          </cell>
          <cell r="C11" t="str">
            <v>3개월</v>
          </cell>
          <cell r="D11" t="str">
            <v>m</v>
          </cell>
          <cell r="E11">
            <v>3541</v>
          </cell>
          <cell r="F11">
            <v>12012</v>
          </cell>
          <cell r="G11">
            <v>90000</v>
          </cell>
        </row>
        <row r="12">
          <cell r="A12">
            <v>10</v>
          </cell>
          <cell r="B12" t="str">
            <v>조립식 가설울타리</v>
          </cell>
          <cell r="C12" t="str">
            <v>6개월</v>
          </cell>
          <cell r="D12" t="str">
            <v>m</v>
          </cell>
          <cell r="E12">
            <v>4605</v>
          </cell>
          <cell r="F12">
            <v>12012</v>
          </cell>
          <cell r="G12">
            <v>100000</v>
          </cell>
        </row>
        <row r="13">
          <cell r="A13">
            <v>11</v>
          </cell>
          <cell r="B13" t="str">
            <v>조립식 가설울타리</v>
          </cell>
          <cell r="C13" t="str">
            <v>12개월</v>
          </cell>
          <cell r="D13" t="str">
            <v>m</v>
          </cell>
          <cell r="E13">
            <v>6341</v>
          </cell>
          <cell r="F13">
            <v>12012</v>
          </cell>
          <cell r="G13">
            <v>110000</v>
          </cell>
        </row>
        <row r="14">
          <cell r="A14">
            <v>12</v>
          </cell>
          <cell r="B14" t="str">
            <v>강관쌍줄비계</v>
          </cell>
          <cell r="C14" t="str">
            <v>30m이상,12개월사용시</v>
          </cell>
          <cell r="D14" t="str">
            <v>㎡</v>
          </cell>
          <cell r="E14">
            <v>2487</v>
          </cell>
          <cell r="F14">
            <v>11785</v>
          </cell>
        </row>
        <row r="15">
          <cell r="A15">
            <v>13</v>
          </cell>
          <cell r="B15" t="str">
            <v>강관비계다리</v>
          </cell>
          <cell r="C15" t="str">
            <v>3개월</v>
          </cell>
          <cell r="D15" t="str">
            <v>㎡</v>
          </cell>
          <cell r="E15">
            <v>5299</v>
          </cell>
          <cell r="F15">
            <v>21449</v>
          </cell>
        </row>
        <row r="16">
          <cell r="A16">
            <v>14</v>
          </cell>
          <cell r="B16" t="str">
            <v>강관비계다리</v>
          </cell>
          <cell r="C16" t="str">
            <v>6개월</v>
          </cell>
          <cell r="D16" t="str">
            <v>㎡</v>
          </cell>
          <cell r="E16">
            <v>7665</v>
          </cell>
          <cell r="F16">
            <v>21449</v>
          </cell>
        </row>
        <row r="17">
          <cell r="A17">
            <v>15</v>
          </cell>
          <cell r="B17" t="str">
            <v>강관비계다리</v>
          </cell>
          <cell r="C17" t="str">
            <v>12개월</v>
          </cell>
          <cell r="D17" t="str">
            <v>㎡</v>
          </cell>
          <cell r="E17">
            <v>11960</v>
          </cell>
          <cell r="F17">
            <v>21449</v>
          </cell>
        </row>
        <row r="18">
          <cell r="A18">
            <v>16</v>
          </cell>
          <cell r="B18" t="str">
            <v>강관비계매기</v>
          </cell>
          <cell r="C18" t="str">
            <v>3개월</v>
          </cell>
          <cell r="D18" t="str">
            <v>㎡</v>
          </cell>
          <cell r="E18">
            <v>1006</v>
          </cell>
          <cell r="F18">
            <v>7856</v>
          </cell>
        </row>
        <row r="19">
          <cell r="A19">
            <v>17</v>
          </cell>
          <cell r="B19" t="str">
            <v>강관비계매기</v>
          </cell>
          <cell r="C19" t="str">
            <v>6개월</v>
          </cell>
          <cell r="D19" t="str">
            <v>㎡</v>
          </cell>
          <cell r="E19">
            <v>1401</v>
          </cell>
          <cell r="F19">
            <v>7856</v>
          </cell>
        </row>
        <row r="20">
          <cell r="A20">
            <v>18</v>
          </cell>
          <cell r="B20" t="str">
            <v>강관비계매기</v>
          </cell>
          <cell r="C20" t="str">
            <v>12개월</v>
          </cell>
          <cell r="D20" t="str">
            <v>㎡</v>
          </cell>
          <cell r="E20">
            <v>2290</v>
          </cell>
          <cell r="F20">
            <v>7856</v>
          </cell>
        </row>
        <row r="21">
          <cell r="A21">
            <v>19</v>
          </cell>
          <cell r="B21" t="str">
            <v>이동식강관조립말비계</v>
          </cell>
          <cell r="C21" t="str">
            <v>3개월</v>
          </cell>
          <cell r="D21" t="str">
            <v>㎡</v>
          </cell>
          <cell r="E21">
            <v>19532</v>
          </cell>
          <cell r="F21">
            <v>34947</v>
          </cell>
        </row>
        <row r="22">
          <cell r="A22">
            <v>20</v>
          </cell>
          <cell r="B22" t="str">
            <v>이동식강관조립말비계</v>
          </cell>
          <cell r="C22" t="str">
            <v>6개월</v>
          </cell>
          <cell r="D22" t="str">
            <v>㎡</v>
          </cell>
          <cell r="E22">
            <v>29786</v>
          </cell>
          <cell r="F22">
            <v>34947</v>
          </cell>
        </row>
        <row r="23">
          <cell r="A23">
            <v>21</v>
          </cell>
          <cell r="B23" t="str">
            <v>이동식강관조립말비계</v>
          </cell>
          <cell r="C23" t="str">
            <v>12개월</v>
          </cell>
          <cell r="D23" t="str">
            <v>㎡</v>
          </cell>
          <cell r="E23">
            <v>49978</v>
          </cell>
          <cell r="F23">
            <v>34947</v>
          </cell>
        </row>
        <row r="24">
          <cell r="A24">
            <v>22</v>
          </cell>
          <cell r="B24" t="str">
            <v>강관 동바리</v>
          </cell>
          <cell r="C24" t="str">
            <v>3개월</v>
          </cell>
          <cell r="D24" t="str">
            <v>㎡</v>
          </cell>
          <cell r="E24">
            <v>759</v>
          </cell>
          <cell r="F24">
            <v>3523</v>
          </cell>
        </row>
        <row r="25">
          <cell r="A25">
            <v>23</v>
          </cell>
          <cell r="B25" t="str">
            <v>강관 동바리</v>
          </cell>
          <cell r="C25" t="str">
            <v>6개월</v>
          </cell>
          <cell r="D25" t="str">
            <v>㎡</v>
          </cell>
          <cell r="E25">
            <v>1266</v>
          </cell>
          <cell r="F25">
            <v>3523</v>
          </cell>
        </row>
        <row r="26">
          <cell r="A26">
            <v>24</v>
          </cell>
          <cell r="B26" t="str">
            <v>강관 동바리</v>
          </cell>
          <cell r="C26" t="str">
            <v>12개월</v>
          </cell>
          <cell r="D26" t="str">
            <v>㎡</v>
          </cell>
          <cell r="E26">
            <v>2405</v>
          </cell>
          <cell r="F26">
            <v>3523</v>
          </cell>
        </row>
        <row r="27">
          <cell r="A27">
            <v>25</v>
          </cell>
          <cell r="B27" t="str">
            <v>강관틀비계매기</v>
          </cell>
          <cell r="C27" t="str">
            <v>3개월</v>
          </cell>
          <cell r="D27" t="str">
            <v>㎡</v>
          </cell>
          <cell r="E27">
            <v>718</v>
          </cell>
          <cell r="F27">
            <v>2372</v>
          </cell>
        </row>
        <row r="28">
          <cell r="A28">
            <v>26</v>
          </cell>
          <cell r="B28" t="str">
            <v>강관틀비계매기</v>
          </cell>
          <cell r="C28" t="str">
            <v>6개월</v>
          </cell>
          <cell r="D28" t="str">
            <v>㎡</v>
          </cell>
          <cell r="E28">
            <v>1103</v>
          </cell>
          <cell r="F28">
            <v>2372</v>
          </cell>
        </row>
        <row r="29">
          <cell r="A29">
            <v>27</v>
          </cell>
          <cell r="B29" t="str">
            <v>강관틀비계매기</v>
          </cell>
          <cell r="C29" t="str">
            <v>12개월</v>
          </cell>
          <cell r="D29" t="str">
            <v>㎡</v>
          </cell>
          <cell r="E29">
            <v>1971</v>
          </cell>
          <cell r="F29">
            <v>2372</v>
          </cell>
        </row>
        <row r="30">
          <cell r="A30">
            <v>28</v>
          </cell>
          <cell r="B30" t="str">
            <v>낙하물 방지망</v>
          </cell>
          <cell r="C30" t="str">
            <v>철망 3개월</v>
          </cell>
          <cell r="D30" t="str">
            <v>㎡</v>
          </cell>
          <cell r="E30">
            <v>733</v>
          </cell>
          <cell r="F30">
            <v>2357</v>
          </cell>
        </row>
        <row r="31">
          <cell r="A31">
            <v>29</v>
          </cell>
          <cell r="B31" t="str">
            <v>낙하물 방지망</v>
          </cell>
          <cell r="C31" t="str">
            <v>철망 6개월</v>
          </cell>
          <cell r="D31" t="str">
            <v>㎡</v>
          </cell>
          <cell r="E31">
            <v>925</v>
          </cell>
          <cell r="F31">
            <v>2357</v>
          </cell>
        </row>
        <row r="32">
          <cell r="A32">
            <v>30</v>
          </cell>
          <cell r="B32" t="str">
            <v>낙하물 방지망</v>
          </cell>
          <cell r="C32" t="str">
            <v>철망 12개월</v>
          </cell>
          <cell r="D32" t="str">
            <v>㎡</v>
          </cell>
          <cell r="E32">
            <v>1168</v>
          </cell>
          <cell r="F32">
            <v>2357</v>
          </cell>
        </row>
        <row r="33">
          <cell r="A33">
            <v>31</v>
          </cell>
          <cell r="B33" t="str">
            <v>낙하물 방지망</v>
          </cell>
          <cell r="C33" t="str">
            <v>발</v>
          </cell>
          <cell r="D33" t="str">
            <v>㎡</v>
          </cell>
          <cell r="E33">
            <v>373</v>
          </cell>
          <cell r="F33">
            <v>2357</v>
          </cell>
        </row>
        <row r="34">
          <cell r="A34">
            <v>32</v>
          </cell>
          <cell r="B34" t="str">
            <v>현장정리</v>
          </cell>
          <cell r="C34" t="str">
            <v>철근콘크리트</v>
          </cell>
          <cell r="D34" t="str">
            <v>㎡</v>
          </cell>
          <cell r="E34">
            <v>0</v>
          </cell>
          <cell r="F34">
            <v>5242</v>
          </cell>
        </row>
        <row r="35">
          <cell r="A35">
            <v>33</v>
          </cell>
          <cell r="B35" t="str">
            <v>현장정리</v>
          </cell>
          <cell r="C35" t="str">
            <v>철골</v>
          </cell>
          <cell r="D35" t="str">
            <v>㎡</v>
          </cell>
          <cell r="E35">
            <v>0</v>
          </cell>
          <cell r="F35">
            <v>2446</v>
          </cell>
        </row>
        <row r="36">
          <cell r="A36">
            <v>34</v>
          </cell>
          <cell r="B36" t="str">
            <v>현장정리</v>
          </cell>
          <cell r="C36" t="str">
            <v>철골철근콘크리트</v>
          </cell>
          <cell r="D36" t="str">
            <v>㎡</v>
          </cell>
          <cell r="E36">
            <v>0</v>
          </cell>
          <cell r="F36">
            <v>5242</v>
          </cell>
        </row>
        <row r="37">
          <cell r="A37">
            <v>35</v>
          </cell>
          <cell r="B37" t="str">
            <v>비계다리</v>
          </cell>
          <cell r="C37" t="str">
            <v>2층 3개월</v>
          </cell>
          <cell r="D37" t="str">
            <v>EA</v>
          </cell>
          <cell r="E37">
            <v>74088</v>
          </cell>
          <cell r="F37">
            <v>471408</v>
          </cell>
        </row>
        <row r="38">
          <cell r="A38">
            <v>36</v>
          </cell>
          <cell r="B38" t="str">
            <v>비계다리</v>
          </cell>
          <cell r="C38" t="str">
            <v>2층 6개월</v>
          </cell>
          <cell r="D38" t="str">
            <v>EA</v>
          </cell>
          <cell r="E38">
            <v>100880</v>
          </cell>
          <cell r="F38">
            <v>471408</v>
          </cell>
        </row>
        <row r="39">
          <cell r="A39">
            <v>37</v>
          </cell>
          <cell r="B39" t="str">
            <v>비계다리</v>
          </cell>
          <cell r="C39" t="str">
            <v>2층 12개월</v>
          </cell>
          <cell r="D39" t="str">
            <v>EA</v>
          </cell>
          <cell r="E39">
            <v>140558</v>
          </cell>
          <cell r="F39">
            <v>471408</v>
          </cell>
        </row>
        <row r="40">
          <cell r="A40">
            <v>38</v>
          </cell>
          <cell r="B40" t="str">
            <v>비계다리</v>
          </cell>
          <cell r="C40" t="str">
            <v>3층 3개월</v>
          </cell>
          <cell r="D40" t="str">
            <v>EA</v>
          </cell>
          <cell r="E40">
            <v>138826</v>
          </cell>
          <cell r="F40">
            <v>1178520</v>
          </cell>
        </row>
        <row r="41">
          <cell r="A41">
            <v>39</v>
          </cell>
          <cell r="B41" t="str">
            <v>비계다리</v>
          </cell>
          <cell r="C41" t="str">
            <v>3층 6개월</v>
          </cell>
          <cell r="D41" t="str">
            <v>EA</v>
          </cell>
          <cell r="E41">
            <v>190529</v>
          </cell>
          <cell r="F41">
            <v>1178520</v>
          </cell>
        </row>
        <row r="42">
          <cell r="A42">
            <v>40</v>
          </cell>
          <cell r="B42" t="str">
            <v>비계다리</v>
          </cell>
          <cell r="C42" t="str">
            <v>3층 12개월</v>
          </cell>
          <cell r="D42" t="str">
            <v>EA</v>
          </cell>
          <cell r="E42">
            <v>267142</v>
          </cell>
          <cell r="F42">
            <v>1178520</v>
          </cell>
        </row>
        <row r="43">
          <cell r="A43">
            <v>41</v>
          </cell>
          <cell r="B43" t="str">
            <v>비계다리</v>
          </cell>
          <cell r="C43" t="str">
            <v>4층 3개월</v>
          </cell>
          <cell r="D43" t="str">
            <v>EA</v>
          </cell>
          <cell r="E43">
            <v>235896</v>
          </cell>
          <cell r="F43">
            <v>2758290</v>
          </cell>
        </row>
        <row r="44">
          <cell r="A44">
            <v>42</v>
          </cell>
          <cell r="B44" t="str">
            <v>비계다리</v>
          </cell>
          <cell r="C44" t="str">
            <v>4층 6개월</v>
          </cell>
          <cell r="D44" t="str">
            <v>EA</v>
          </cell>
          <cell r="E44">
            <v>325033</v>
          </cell>
          <cell r="F44">
            <v>2758290</v>
          </cell>
        </row>
        <row r="45">
          <cell r="A45">
            <v>43</v>
          </cell>
          <cell r="B45" t="str">
            <v>비계다리</v>
          </cell>
          <cell r="C45" t="str">
            <v>4층 12개월</v>
          </cell>
          <cell r="D45" t="str">
            <v>EA</v>
          </cell>
          <cell r="E45">
            <v>457185</v>
          </cell>
          <cell r="F45">
            <v>2758290</v>
          </cell>
        </row>
        <row r="46">
          <cell r="A46">
            <v>44</v>
          </cell>
          <cell r="B46" t="str">
            <v>목재동바리</v>
          </cell>
          <cell r="C46" t="str">
            <v>1회</v>
          </cell>
          <cell r="D46" t="str">
            <v>10공㎥</v>
          </cell>
          <cell r="E46">
            <v>21688</v>
          </cell>
          <cell r="F46">
            <v>35469</v>
          </cell>
        </row>
        <row r="47">
          <cell r="A47">
            <v>45</v>
          </cell>
          <cell r="B47" t="str">
            <v>목재동바리</v>
          </cell>
          <cell r="C47" t="str">
            <v>2회</v>
          </cell>
          <cell r="D47" t="str">
            <v>10공㎥</v>
          </cell>
          <cell r="E47">
            <v>14656</v>
          </cell>
          <cell r="F47">
            <v>35469</v>
          </cell>
        </row>
        <row r="48">
          <cell r="A48">
            <v>46</v>
          </cell>
          <cell r="B48" t="str">
            <v>목재동바리</v>
          </cell>
          <cell r="C48" t="str">
            <v>3회</v>
          </cell>
          <cell r="D48" t="str">
            <v>10공㎥</v>
          </cell>
          <cell r="E48">
            <v>12346</v>
          </cell>
          <cell r="F48">
            <v>35469</v>
          </cell>
        </row>
        <row r="49">
          <cell r="A49">
            <v>47</v>
          </cell>
          <cell r="B49" t="str">
            <v>목재동바리</v>
          </cell>
          <cell r="C49" t="str">
            <v>4회</v>
          </cell>
          <cell r="D49" t="str">
            <v>10공㎥</v>
          </cell>
          <cell r="E49">
            <v>11297</v>
          </cell>
          <cell r="F49">
            <v>35469</v>
          </cell>
        </row>
        <row r="50">
          <cell r="A50">
            <v>48</v>
          </cell>
          <cell r="B50" t="str">
            <v>목재동바리</v>
          </cell>
          <cell r="C50" t="str">
            <v>5회</v>
          </cell>
          <cell r="D50" t="str">
            <v>10공㎥</v>
          </cell>
          <cell r="E50">
            <v>10699</v>
          </cell>
          <cell r="F50">
            <v>35469</v>
          </cell>
        </row>
        <row r="51">
          <cell r="A51">
            <v>49</v>
          </cell>
          <cell r="B51" t="str">
            <v>목재동바리</v>
          </cell>
          <cell r="C51" t="str">
            <v>6회</v>
          </cell>
          <cell r="D51" t="str">
            <v>10공㎥</v>
          </cell>
          <cell r="E51">
            <v>10388</v>
          </cell>
          <cell r="F51">
            <v>35469</v>
          </cell>
        </row>
        <row r="52">
          <cell r="A52">
            <v>50</v>
          </cell>
          <cell r="B52" t="str">
            <v>목재동바리</v>
          </cell>
          <cell r="C52" t="str">
            <v>7회</v>
          </cell>
          <cell r="D52" t="str">
            <v>10공㎥</v>
          </cell>
          <cell r="E52">
            <v>10148</v>
          </cell>
          <cell r="F52">
            <v>35469</v>
          </cell>
        </row>
        <row r="53">
          <cell r="A53">
            <v>51</v>
          </cell>
          <cell r="B53" t="str">
            <v>내부수평비계설치</v>
          </cell>
          <cell r="C53" t="str">
            <v>3개월</v>
          </cell>
          <cell r="D53" t="str">
            <v>㎡</v>
          </cell>
          <cell r="E53">
            <v>853</v>
          </cell>
          <cell r="F53">
            <v>4714</v>
          </cell>
        </row>
        <row r="54">
          <cell r="A54">
            <v>52</v>
          </cell>
          <cell r="B54" t="str">
            <v>내부수평비계설치</v>
          </cell>
          <cell r="C54" t="str">
            <v>6개월</v>
          </cell>
          <cell r="D54" t="str">
            <v>㎡</v>
          </cell>
          <cell r="E54">
            <v>1138</v>
          </cell>
          <cell r="F54">
            <v>4714</v>
          </cell>
        </row>
        <row r="55">
          <cell r="A55">
            <v>53</v>
          </cell>
          <cell r="B55" t="str">
            <v>내부수평비계설치</v>
          </cell>
          <cell r="C55" t="str">
            <v>12개월</v>
          </cell>
          <cell r="D55" t="str">
            <v>㎡</v>
          </cell>
          <cell r="E55">
            <v>1556</v>
          </cell>
          <cell r="F55">
            <v>4714</v>
          </cell>
        </row>
        <row r="56">
          <cell r="A56">
            <v>54</v>
          </cell>
          <cell r="B56" t="str">
            <v>내부수평비계설치</v>
          </cell>
          <cell r="C56" t="str">
            <v>12개월이상</v>
          </cell>
          <cell r="D56" t="str">
            <v>㎡</v>
          </cell>
          <cell r="E56">
            <v>2580</v>
          </cell>
          <cell r="F56">
            <v>4714</v>
          </cell>
        </row>
        <row r="57">
          <cell r="A57">
            <v>55</v>
          </cell>
          <cell r="B57" t="str">
            <v>내부말비계</v>
          </cell>
          <cell r="C57" t="str">
            <v>3개월</v>
          </cell>
          <cell r="D57" t="str">
            <v>㎡</v>
          </cell>
          <cell r="E57">
            <v>465</v>
          </cell>
          <cell r="F57">
            <v>2357</v>
          </cell>
        </row>
        <row r="58">
          <cell r="A58">
            <v>56</v>
          </cell>
          <cell r="B58" t="str">
            <v>내부말비계</v>
          </cell>
          <cell r="C58" t="str">
            <v>6개월</v>
          </cell>
          <cell r="D58" t="str">
            <v>㎡</v>
          </cell>
          <cell r="E58">
            <v>617</v>
          </cell>
          <cell r="F58">
            <v>2036</v>
          </cell>
        </row>
        <row r="59">
          <cell r="A59">
            <v>57</v>
          </cell>
          <cell r="B59" t="str">
            <v>내부말비계</v>
          </cell>
          <cell r="C59" t="str">
            <v>12개월</v>
          </cell>
          <cell r="D59" t="str">
            <v>㎡</v>
          </cell>
          <cell r="E59">
            <v>869</v>
          </cell>
          <cell r="F59">
            <v>2036</v>
          </cell>
        </row>
        <row r="60">
          <cell r="A60">
            <v>58</v>
          </cell>
          <cell r="B60" t="str">
            <v>내부말비계</v>
          </cell>
          <cell r="C60" t="str">
            <v>12개월이상</v>
          </cell>
          <cell r="D60" t="str">
            <v>㎡</v>
          </cell>
          <cell r="E60">
            <v>1498</v>
          </cell>
          <cell r="F60">
            <v>2357</v>
          </cell>
        </row>
        <row r="61">
          <cell r="A61">
            <v>59</v>
          </cell>
          <cell r="B61" t="str">
            <v>수평 규준틀</v>
          </cell>
          <cell r="C61" t="str">
            <v>평</v>
          </cell>
          <cell r="D61" t="str">
            <v>EA</v>
          </cell>
          <cell r="E61">
            <v>2363</v>
          </cell>
          <cell r="F61">
            <v>20576</v>
          </cell>
        </row>
        <row r="62">
          <cell r="A62">
            <v>60</v>
          </cell>
          <cell r="B62" t="str">
            <v>수평 규준틀</v>
          </cell>
          <cell r="C62" t="str">
            <v>귀</v>
          </cell>
          <cell r="D62" t="str">
            <v>EA</v>
          </cell>
          <cell r="E62">
            <v>3720</v>
          </cell>
          <cell r="F62">
            <v>35911</v>
          </cell>
        </row>
        <row r="63">
          <cell r="A63">
            <v>61</v>
          </cell>
          <cell r="B63" t="str">
            <v>세로 규준틀</v>
          </cell>
          <cell r="C63" t="str">
            <v>평</v>
          </cell>
          <cell r="D63" t="str">
            <v>EA</v>
          </cell>
          <cell r="E63">
            <v>3926</v>
          </cell>
          <cell r="F63">
            <v>19100</v>
          </cell>
        </row>
        <row r="64">
          <cell r="A64">
            <v>62</v>
          </cell>
          <cell r="B64" t="str">
            <v>세로 규준틀</v>
          </cell>
          <cell r="C64" t="str">
            <v>귀</v>
          </cell>
          <cell r="D64" t="str">
            <v>EA</v>
          </cell>
          <cell r="E64">
            <v>3539</v>
          </cell>
          <cell r="F64">
            <v>19100</v>
          </cell>
        </row>
        <row r="65">
          <cell r="A65">
            <v>63</v>
          </cell>
          <cell r="B65" t="str">
            <v>면적당 규준틀</v>
          </cell>
          <cell r="C65">
            <v>0</v>
          </cell>
          <cell r="D65" t="str">
            <v>㎡</v>
          </cell>
          <cell r="E65">
            <v>337</v>
          </cell>
          <cell r="F65">
            <v>3475</v>
          </cell>
        </row>
        <row r="66">
          <cell r="A66">
            <v>64</v>
          </cell>
          <cell r="B66" t="str">
            <v>보호막 설치</v>
          </cell>
          <cell r="C66" t="str">
            <v>PVC 코팅</v>
          </cell>
          <cell r="D66" t="str">
            <v>㎡</v>
          </cell>
          <cell r="E66">
            <v>976</v>
          </cell>
          <cell r="F66">
            <v>1571</v>
          </cell>
        </row>
        <row r="67">
          <cell r="A67">
            <v>65</v>
          </cell>
          <cell r="B67" t="str">
            <v>방진망설치</v>
          </cell>
          <cell r="C67">
            <v>0</v>
          </cell>
          <cell r="D67" t="str">
            <v>㎡</v>
          </cell>
          <cell r="E67">
            <v>77</v>
          </cell>
          <cell r="F67">
            <v>2042</v>
          </cell>
        </row>
        <row r="68">
          <cell r="A68">
            <v>66</v>
          </cell>
          <cell r="B68" t="str">
            <v>건축물보양</v>
          </cell>
          <cell r="C68" t="str">
            <v>콘크리트 가마니</v>
          </cell>
          <cell r="D68" t="str">
            <v>㎡</v>
          </cell>
          <cell r="E68">
            <v>108</v>
          </cell>
          <cell r="F68">
            <v>419</v>
          </cell>
        </row>
        <row r="69">
          <cell r="A69">
            <v>67</v>
          </cell>
          <cell r="B69" t="str">
            <v>건축물보양</v>
          </cell>
          <cell r="C69" t="str">
            <v>콘크리트 살수</v>
          </cell>
          <cell r="D69" t="str">
            <v>㎡</v>
          </cell>
          <cell r="E69">
            <v>0</v>
          </cell>
          <cell r="F69">
            <v>139</v>
          </cell>
        </row>
        <row r="70">
          <cell r="A70">
            <v>68</v>
          </cell>
          <cell r="B70" t="str">
            <v>건축물보양(바닥)</v>
          </cell>
          <cell r="C70" t="str">
            <v>석재.타일.테라죠</v>
          </cell>
          <cell r="D70" t="str">
            <v>㎡</v>
          </cell>
          <cell r="E70">
            <v>180</v>
          </cell>
          <cell r="F70">
            <v>69</v>
          </cell>
        </row>
        <row r="71">
          <cell r="A71">
            <v>69</v>
          </cell>
          <cell r="B71" t="str">
            <v>건축물보양(벽)</v>
          </cell>
          <cell r="C71" t="str">
            <v>석재.타일.테라죠</v>
          </cell>
          <cell r="D71" t="str">
            <v>㎡</v>
          </cell>
          <cell r="E71">
            <v>69</v>
          </cell>
          <cell r="F71">
            <v>349</v>
          </cell>
        </row>
        <row r="72">
          <cell r="A72">
            <v>70</v>
          </cell>
          <cell r="B72" t="str">
            <v>석재.타일 보양</v>
          </cell>
          <cell r="C72" t="str">
            <v>톱밥</v>
          </cell>
          <cell r="D72" t="str">
            <v>㎡</v>
          </cell>
          <cell r="E72">
            <v>30</v>
          </cell>
          <cell r="F72">
            <v>63</v>
          </cell>
        </row>
        <row r="73">
          <cell r="A73">
            <v>71</v>
          </cell>
          <cell r="B73" t="str">
            <v>건축물보양</v>
          </cell>
          <cell r="C73" t="str">
            <v>목재문틀 보양</v>
          </cell>
          <cell r="D73" t="str">
            <v>㎡</v>
          </cell>
          <cell r="E73">
            <v>1477</v>
          </cell>
          <cell r="F73">
            <v>2018</v>
          </cell>
        </row>
        <row r="74">
          <cell r="A74">
            <v>72</v>
          </cell>
          <cell r="B74" t="str">
            <v>자동세륜기설치</v>
          </cell>
          <cell r="C74" t="str">
            <v>설치</v>
          </cell>
          <cell r="D74" t="str">
            <v>대당</v>
          </cell>
          <cell r="E74">
            <v>0</v>
          </cell>
          <cell r="F74">
            <v>235704</v>
          </cell>
        </row>
        <row r="75">
          <cell r="A75">
            <v>73</v>
          </cell>
          <cell r="B75" t="str">
            <v>자동세륜기설치</v>
          </cell>
          <cell r="C75" t="str">
            <v>해체</v>
          </cell>
          <cell r="D75" t="str">
            <v>대당</v>
          </cell>
          <cell r="E75">
            <v>0</v>
          </cell>
          <cell r="F75">
            <v>235704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>
            <v>76</v>
          </cell>
        </row>
        <row r="79">
          <cell r="A79">
            <v>77</v>
          </cell>
        </row>
        <row r="80">
          <cell r="A80">
            <v>78</v>
          </cell>
        </row>
        <row r="81">
          <cell r="A81">
            <v>79</v>
          </cell>
        </row>
        <row r="82">
          <cell r="A82">
            <v>80</v>
          </cell>
        </row>
        <row r="83">
          <cell r="A83">
            <v>81</v>
          </cell>
        </row>
        <row r="84">
          <cell r="A84">
            <v>82</v>
          </cell>
        </row>
        <row r="85">
          <cell r="A85">
            <v>83</v>
          </cell>
        </row>
        <row r="86">
          <cell r="A86">
            <v>84</v>
          </cell>
        </row>
        <row r="87">
          <cell r="A87">
            <v>85</v>
          </cell>
        </row>
        <row r="88">
          <cell r="A88">
            <v>86</v>
          </cell>
        </row>
        <row r="89">
          <cell r="A89">
            <v>87</v>
          </cell>
        </row>
        <row r="90">
          <cell r="A90">
            <v>88</v>
          </cell>
        </row>
        <row r="91">
          <cell r="A91">
            <v>89</v>
          </cell>
        </row>
        <row r="92">
          <cell r="A92">
            <v>90</v>
          </cell>
        </row>
        <row r="93">
          <cell r="A93">
            <v>91</v>
          </cell>
        </row>
        <row r="94">
          <cell r="A94">
            <v>92</v>
          </cell>
        </row>
        <row r="95">
          <cell r="A95">
            <v>93</v>
          </cell>
        </row>
        <row r="96">
          <cell r="A96">
            <v>94</v>
          </cell>
        </row>
        <row r="97">
          <cell r="A97">
            <v>95</v>
          </cell>
        </row>
        <row r="98">
          <cell r="A98">
            <v>96</v>
          </cell>
        </row>
        <row r="99">
          <cell r="A99">
            <v>97</v>
          </cell>
        </row>
        <row r="100">
          <cell r="A100">
            <v>98</v>
          </cell>
        </row>
        <row r="101">
          <cell r="A101">
            <v>99</v>
          </cell>
        </row>
        <row r="102">
          <cell r="A102">
            <v>100</v>
          </cell>
        </row>
        <row r="103">
          <cell r="A103">
            <v>101</v>
          </cell>
        </row>
        <row r="104">
          <cell r="A104">
            <v>102</v>
          </cell>
        </row>
        <row r="105">
          <cell r="A105">
            <v>103</v>
          </cell>
        </row>
        <row r="106">
          <cell r="A106">
            <v>104</v>
          </cell>
        </row>
        <row r="107">
          <cell r="A107">
            <v>105</v>
          </cell>
        </row>
        <row r="108">
          <cell r="A108">
            <v>106</v>
          </cell>
        </row>
        <row r="109">
          <cell r="A109">
            <v>107</v>
          </cell>
        </row>
        <row r="110">
          <cell r="A110">
            <v>108</v>
          </cell>
        </row>
        <row r="111">
          <cell r="A111">
            <v>109</v>
          </cell>
        </row>
        <row r="112">
          <cell r="A112">
            <v>110</v>
          </cell>
        </row>
        <row r="113">
          <cell r="A113">
            <v>111</v>
          </cell>
        </row>
        <row r="114">
          <cell r="A114">
            <v>112</v>
          </cell>
        </row>
        <row r="115">
          <cell r="A115">
            <v>113</v>
          </cell>
        </row>
        <row r="116">
          <cell r="A116">
            <v>114</v>
          </cell>
        </row>
        <row r="117">
          <cell r="A117">
            <v>115</v>
          </cell>
        </row>
        <row r="118">
          <cell r="A118">
            <v>116</v>
          </cell>
        </row>
        <row r="119">
          <cell r="A119">
            <v>117</v>
          </cell>
        </row>
        <row r="120">
          <cell r="A120">
            <v>118</v>
          </cell>
        </row>
        <row r="121">
          <cell r="A121">
            <v>119</v>
          </cell>
        </row>
        <row r="122">
          <cell r="A122">
            <v>120</v>
          </cell>
        </row>
        <row r="123">
          <cell r="A123">
            <v>121</v>
          </cell>
        </row>
        <row r="124">
          <cell r="A124">
            <v>122</v>
          </cell>
        </row>
        <row r="125">
          <cell r="A125">
            <v>123</v>
          </cell>
        </row>
        <row r="126">
          <cell r="A126">
            <v>124</v>
          </cell>
        </row>
        <row r="127">
          <cell r="A127">
            <v>125</v>
          </cell>
        </row>
        <row r="128">
          <cell r="A128">
            <v>126</v>
          </cell>
        </row>
        <row r="129">
          <cell r="A129">
            <v>127</v>
          </cell>
        </row>
        <row r="130">
          <cell r="A130">
            <v>128</v>
          </cell>
        </row>
        <row r="131">
          <cell r="A131">
            <v>129</v>
          </cell>
        </row>
        <row r="132">
          <cell r="A132">
            <v>130</v>
          </cell>
        </row>
        <row r="133">
          <cell r="A133">
            <v>131</v>
          </cell>
        </row>
        <row r="134">
          <cell r="A134">
            <v>132</v>
          </cell>
        </row>
        <row r="135">
          <cell r="A135">
            <v>133</v>
          </cell>
        </row>
        <row r="136">
          <cell r="A136">
            <v>134</v>
          </cell>
        </row>
        <row r="137">
          <cell r="A137">
            <v>135</v>
          </cell>
        </row>
        <row r="138">
          <cell r="A138">
            <v>136</v>
          </cell>
        </row>
        <row r="139">
          <cell r="A139">
            <v>137</v>
          </cell>
        </row>
        <row r="140">
          <cell r="A140">
            <v>138</v>
          </cell>
        </row>
        <row r="141">
          <cell r="A141">
            <v>139</v>
          </cell>
        </row>
        <row r="142">
          <cell r="A142">
            <v>140</v>
          </cell>
        </row>
        <row r="143">
          <cell r="A143">
            <v>141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</row>
        <row r="163">
          <cell r="A163">
            <v>161</v>
          </cell>
        </row>
        <row r="164">
          <cell r="A164">
            <v>162</v>
          </cell>
        </row>
        <row r="165">
          <cell r="A165">
            <v>163</v>
          </cell>
        </row>
        <row r="166">
          <cell r="A166">
            <v>164</v>
          </cell>
        </row>
        <row r="167">
          <cell r="A167">
            <v>165</v>
          </cell>
        </row>
        <row r="168">
          <cell r="A168">
            <v>166</v>
          </cell>
        </row>
        <row r="169">
          <cell r="A169">
            <v>167</v>
          </cell>
        </row>
        <row r="170">
          <cell r="A170">
            <v>168</v>
          </cell>
        </row>
        <row r="171">
          <cell r="A171">
            <v>169</v>
          </cell>
        </row>
        <row r="172">
          <cell r="A172">
            <v>170</v>
          </cell>
        </row>
        <row r="173">
          <cell r="A173">
            <v>171</v>
          </cell>
        </row>
        <row r="174">
          <cell r="A174">
            <v>172</v>
          </cell>
        </row>
        <row r="175">
          <cell r="A175">
            <v>173</v>
          </cell>
        </row>
        <row r="176">
          <cell r="A176">
            <v>174</v>
          </cell>
        </row>
        <row r="177">
          <cell r="A177">
            <v>175</v>
          </cell>
        </row>
        <row r="178">
          <cell r="A178">
            <v>176</v>
          </cell>
        </row>
        <row r="179">
          <cell r="A179">
            <v>177</v>
          </cell>
        </row>
        <row r="180">
          <cell r="A180">
            <v>178</v>
          </cell>
        </row>
        <row r="181">
          <cell r="A181">
            <v>179</v>
          </cell>
        </row>
        <row r="182">
          <cell r="A182">
            <v>180</v>
          </cell>
        </row>
        <row r="183">
          <cell r="A183">
            <v>181</v>
          </cell>
        </row>
        <row r="184">
          <cell r="A184">
            <v>182</v>
          </cell>
        </row>
        <row r="185">
          <cell r="A185">
            <v>183</v>
          </cell>
        </row>
        <row r="186">
          <cell r="A186">
            <v>184</v>
          </cell>
        </row>
        <row r="187">
          <cell r="A187">
            <v>185</v>
          </cell>
        </row>
        <row r="188">
          <cell r="A188">
            <v>186</v>
          </cell>
        </row>
        <row r="189">
          <cell r="A189">
            <v>187</v>
          </cell>
        </row>
        <row r="190">
          <cell r="A190">
            <v>188</v>
          </cell>
        </row>
        <row r="191">
          <cell r="A191">
            <v>189</v>
          </cell>
        </row>
        <row r="192">
          <cell r="A192">
            <v>190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  <cell r="B202" t="str">
            <v xml:space="preserve">흙막이판 설치 </v>
          </cell>
          <cell r="C202" t="str">
            <v>1회</v>
          </cell>
          <cell r="D202" t="str">
            <v>10㎡당</v>
          </cell>
          <cell r="E202">
            <v>177012</v>
          </cell>
          <cell r="F202">
            <v>111723</v>
          </cell>
        </row>
        <row r="203">
          <cell r="A203">
            <v>201</v>
          </cell>
          <cell r="B203" t="str">
            <v xml:space="preserve">(1회당사용기간3개월미만)  </v>
          </cell>
          <cell r="C203" t="str">
            <v>2회</v>
          </cell>
          <cell r="D203" t="str">
            <v>10㎡당</v>
          </cell>
          <cell r="E203">
            <v>263321</v>
          </cell>
          <cell r="F203">
            <v>111723</v>
          </cell>
        </row>
        <row r="204">
          <cell r="A204">
            <v>202</v>
          </cell>
          <cell r="B204">
            <v>0</v>
          </cell>
          <cell r="C204" t="str">
            <v>3회</v>
          </cell>
          <cell r="D204" t="str">
            <v>10㎡당</v>
          </cell>
          <cell r="E204">
            <v>315369</v>
          </cell>
          <cell r="F204">
            <v>111723</v>
          </cell>
        </row>
        <row r="205">
          <cell r="A205">
            <v>203</v>
          </cell>
          <cell r="B205" t="str">
            <v xml:space="preserve">흙막이판 설치 </v>
          </cell>
          <cell r="C205" t="str">
            <v>3-6개월미만</v>
          </cell>
          <cell r="D205" t="str">
            <v>10㎡당</v>
          </cell>
          <cell r="E205">
            <v>263326</v>
          </cell>
          <cell r="F205">
            <v>111723</v>
          </cell>
        </row>
        <row r="206">
          <cell r="A206">
            <v>204</v>
          </cell>
          <cell r="B206" t="str">
            <v xml:space="preserve">(1회당사용기간3개월이상)  </v>
          </cell>
          <cell r="C206" t="str">
            <v>6-1년까지</v>
          </cell>
          <cell r="D206" t="str">
            <v>10㎡당</v>
          </cell>
          <cell r="E206">
            <v>315369</v>
          </cell>
          <cell r="F206">
            <v>111723</v>
          </cell>
        </row>
        <row r="207">
          <cell r="A207">
            <v>205</v>
          </cell>
          <cell r="B207" t="str">
            <v>H-Beam 설치(H=300-350mm)</v>
          </cell>
          <cell r="C207" t="str">
            <v>3-5m</v>
          </cell>
          <cell r="D207" t="str">
            <v>본당</v>
          </cell>
          <cell r="E207">
            <v>2099</v>
          </cell>
          <cell r="F207">
            <v>48836</v>
          </cell>
          <cell r="G207">
            <v>14015</v>
          </cell>
        </row>
        <row r="208">
          <cell r="A208">
            <v>206</v>
          </cell>
          <cell r="B208" t="str">
            <v>H-Beam 설치(H=300-350mm)</v>
          </cell>
          <cell r="C208" t="str">
            <v>6-8m</v>
          </cell>
          <cell r="D208" t="str">
            <v>본당</v>
          </cell>
          <cell r="E208">
            <v>2460</v>
          </cell>
          <cell r="F208">
            <v>57309</v>
          </cell>
          <cell r="G208">
            <v>16419</v>
          </cell>
        </row>
        <row r="209">
          <cell r="A209">
            <v>207</v>
          </cell>
          <cell r="B209" t="str">
            <v>H-Beam 철거(H=300-350mm)</v>
          </cell>
          <cell r="C209" t="str">
            <v>3-5m</v>
          </cell>
          <cell r="D209" t="str">
            <v>본당</v>
          </cell>
          <cell r="E209">
            <v>1692</v>
          </cell>
          <cell r="F209">
            <v>35501</v>
          </cell>
          <cell r="G209">
            <v>11298</v>
          </cell>
        </row>
        <row r="210">
          <cell r="A210">
            <v>208</v>
          </cell>
          <cell r="B210" t="str">
            <v>H-Beam 철거(H=300-350mm)</v>
          </cell>
          <cell r="C210" t="str">
            <v>6-8m</v>
          </cell>
          <cell r="D210" t="str">
            <v>본당</v>
          </cell>
          <cell r="E210">
            <v>1840</v>
          </cell>
          <cell r="F210">
            <v>38556</v>
          </cell>
          <cell r="G210">
            <v>12284</v>
          </cell>
        </row>
        <row r="211">
          <cell r="A211">
            <v>209</v>
          </cell>
          <cell r="B211" t="str">
            <v>H-Beam 설치(H=600-8000mm)</v>
          </cell>
          <cell r="C211" t="str">
            <v>3-5m</v>
          </cell>
          <cell r="D211" t="str">
            <v>본당</v>
          </cell>
          <cell r="E211">
            <v>2485</v>
          </cell>
          <cell r="F211">
            <v>57959</v>
          </cell>
          <cell r="G211">
            <v>16587</v>
          </cell>
        </row>
        <row r="212">
          <cell r="A212">
            <v>210</v>
          </cell>
          <cell r="B212" t="str">
            <v>H-Beam 설치(H=600-8000mm)</v>
          </cell>
          <cell r="C212" t="str">
            <v>6-8m</v>
          </cell>
          <cell r="D212" t="str">
            <v>본당</v>
          </cell>
          <cell r="E212">
            <v>2964</v>
          </cell>
          <cell r="F212">
            <v>69011</v>
          </cell>
          <cell r="G212">
            <v>19784</v>
          </cell>
        </row>
        <row r="213">
          <cell r="A213">
            <v>211</v>
          </cell>
          <cell r="B213" t="str">
            <v>H-Beam 철거(H=600-8000mm)</v>
          </cell>
          <cell r="C213" t="str">
            <v>3-5m</v>
          </cell>
          <cell r="D213" t="str">
            <v>본당</v>
          </cell>
          <cell r="E213">
            <v>2006</v>
          </cell>
          <cell r="F213">
            <v>42072</v>
          </cell>
          <cell r="G213">
            <v>13390</v>
          </cell>
        </row>
        <row r="214">
          <cell r="A214">
            <v>212</v>
          </cell>
          <cell r="B214" t="str">
            <v>H-Beam 철거(H=600-8000mm)</v>
          </cell>
          <cell r="C214" t="str">
            <v>6-8m</v>
          </cell>
          <cell r="D214" t="str">
            <v>본당</v>
          </cell>
          <cell r="E214">
            <v>2247</v>
          </cell>
          <cell r="F214">
            <v>47304</v>
          </cell>
          <cell r="G214">
            <v>15000</v>
          </cell>
        </row>
        <row r="215">
          <cell r="A215">
            <v>213</v>
          </cell>
          <cell r="B215" t="str">
            <v>콘크리트말뚝</v>
          </cell>
          <cell r="C215" t="str">
            <v>5-10m미만</v>
          </cell>
          <cell r="D215" t="str">
            <v>3본당</v>
          </cell>
          <cell r="E215">
            <v>0</v>
          </cell>
          <cell r="F215">
            <v>536892</v>
          </cell>
        </row>
        <row r="216">
          <cell r="A216">
            <v>214</v>
          </cell>
          <cell r="B216" t="str">
            <v>콘크리트말뚝</v>
          </cell>
          <cell r="C216" t="str">
            <v>10-15m미난</v>
          </cell>
          <cell r="D216" t="str">
            <v>3본당</v>
          </cell>
          <cell r="E216">
            <v>0</v>
          </cell>
          <cell r="F216">
            <v>842069</v>
          </cell>
        </row>
        <row r="217">
          <cell r="A217">
            <v>215</v>
          </cell>
          <cell r="B217" t="str">
            <v>강관말뚝</v>
          </cell>
          <cell r="C217" t="str">
            <v>15-20m</v>
          </cell>
          <cell r="D217" t="str">
            <v>3본당</v>
          </cell>
          <cell r="E217">
            <v>0</v>
          </cell>
          <cell r="F217">
            <v>846990</v>
          </cell>
        </row>
        <row r="218">
          <cell r="A218">
            <v>216</v>
          </cell>
          <cell r="B218" t="str">
            <v>강관말뚝</v>
          </cell>
          <cell r="C218" t="str">
            <v>20-30m</v>
          </cell>
          <cell r="D218" t="str">
            <v>3본당</v>
          </cell>
          <cell r="E218">
            <v>0</v>
          </cell>
          <cell r="F218">
            <v>1014571</v>
          </cell>
        </row>
        <row r="219">
          <cell r="A219">
            <v>217</v>
          </cell>
          <cell r="B219" t="str">
            <v>강관말뚝머리정리</v>
          </cell>
          <cell r="C219" t="str">
            <v>φ400</v>
          </cell>
          <cell r="D219" t="str">
            <v>본당</v>
          </cell>
          <cell r="E219">
            <v>1905</v>
          </cell>
          <cell r="F219">
            <v>50281</v>
          </cell>
        </row>
        <row r="220">
          <cell r="A220">
            <v>218</v>
          </cell>
          <cell r="B220" t="str">
            <v>강관말뚝머리정리</v>
          </cell>
          <cell r="C220" t="str">
            <v>φ500</v>
          </cell>
          <cell r="D220" t="str">
            <v>본당</v>
          </cell>
          <cell r="E220">
            <v>2415</v>
          </cell>
          <cell r="F220">
            <v>63605</v>
          </cell>
        </row>
        <row r="221">
          <cell r="A221">
            <v>219</v>
          </cell>
          <cell r="B221" t="str">
            <v>강관말뚝머리정리</v>
          </cell>
          <cell r="C221" t="str">
            <v>φ600</v>
          </cell>
          <cell r="D221" t="str">
            <v>본당</v>
          </cell>
          <cell r="E221">
            <v>2865</v>
          </cell>
          <cell r="F221">
            <v>75925</v>
          </cell>
        </row>
        <row r="222">
          <cell r="A222">
            <v>220</v>
          </cell>
          <cell r="B222" t="str">
            <v>건축지정</v>
          </cell>
          <cell r="C222" t="str">
            <v>모래깔기지정</v>
          </cell>
          <cell r="D222" t="str">
            <v>㎥</v>
          </cell>
          <cell r="E222">
            <v>13479</v>
          </cell>
          <cell r="F222">
            <v>13978</v>
          </cell>
        </row>
        <row r="223">
          <cell r="A223">
            <v>221</v>
          </cell>
          <cell r="B223" t="str">
            <v>건축지정</v>
          </cell>
          <cell r="C223" t="str">
            <v>자갈깔기지정</v>
          </cell>
          <cell r="D223" t="str">
            <v>㎥</v>
          </cell>
          <cell r="E223">
            <v>16849</v>
          </cell>
          <cell r="F223">
            <v>17473</v>
          </cell>
        </row>
        <row r="224">
          <cell r="A224">
            <v>222</v>
          </cell>
          <cell r="B224" t="str">
            <v>건축지정</v>
          </cell>
          <cell r="C224" t="str">
            <v>잡석깔기지정(큰달구)</v>
          </cell>
          <cell r="D224" t="str">
            <v>㎥</v>
          </cell>
          <cell r="E224">
            <v>11524</v>
          </cell>
          <cell r="F224">
            <v>26210</v>
          </cell>
        </row>
        <row r="225">
          <cell r="A225">
            <v>223</v>
          </cell>
          <cell r="B225" t="str">
            <v>건축지정</v>
          </cell>
          <cell r="C225" t="str">
            <v>잡석깔기지정(떨공이)</v>
          </cell>
          <cell r="D225" t="str">
            <v>㎥</v>
          </cell>
          <cell r="E225">
            <v>11768</v>
          </cell>
          <cell r="F225">
            <v>38441</v>
          </cell>
        </row>
        <row r="226">
          <cell r="A226">
            <v>224</v>
          </cell>
          <cell r="B226" t="str">
            <v>기계 터파기</v>
          </cell>
          <cell r="C226" t="str">
            <v>보통토사</v>
          </cell>
          <cell r="D226" t="str">
            <v>㎥</v>
          </cell>
          <cell r="E226">
            <v>687</v>
          </cell>
          <cell r="F226">
            <v>12848</v>
          </cell>
          <cell r="G226">
            <v>273</v>
          </cell>
        </row>
        <row r="227">
          <cell r="A227">
            <v>225</v>
          </cell>
          <cell r="B227" t="str">
            <v>인력흙 다지기</v>
          </cell>
          <cell r="C227" t="str">
            <v>토사</v>
          </cell>
          <cell r="D227" t="str">
            <v>㎥</v>
          </cell>
          <cell r="E227">
            <v>0</v>
          </cell>
          <cell r="F227">
            <v>4760</v>
          </cell>
        </row>
        <row r="228">
          <cell r="A228">
            <v>226</v>
          </cell>
          <cell r="B228" t="str">
            <v>잔토처리</v>
          </cell>
          <cell r="C228" t="str">
            <v>소운반.깔기.고르기</v>
          </cell>
          <cell r="D228" t="str">
            <v>㎥</v>
          </cell>
          <cell r="E228">
            <v>0</v>
          </cell>
          <cell r="F228">
            <v>6801</v>
          </cell>
        </row>
        <row r="229">
          <cell r="A229">
            <v>227</v>
          </cell>
          <cell r="B229" t="str">
            <v>되메우기</v>
          </cell>
          <cell r="C229">
            <v>0</v>
          </cell>
          <cell r="D229" t="str">
            <v>㎥</v>
          </cell>
          <cell r="E229">
            <v>0</v>
          </cell>
          <cell r="F229">
            <v>3400</v>
          </cell>
        </row>
        <row r="230">
          <cell r="A230">
            <v>228</v>
          </cell>
          <cell r="B230" t="str">
            <v>흙막이판</v>
          </cell>
          <cell r="C230" t="str">
            <v>1회 사용기간3-6개월</v>
          </cell>
          <cell r="D230" t="str">
            <v>10㎡</v>
          </cell>
          <cell r="E230">
            <v>90157</v>
          </cell>
          <cell r="F230">
            <v>104215</v>
          </cell>
        </row>
        <row r="231">
          <cell r="A231">
            <v>229</v>
          </cell>
          <cell r="B231" t="str">
            <v>흙막이판</v>
          </cell>
          <cell r="C231" t="str">
            <v>6-12개월</v>
          </cell>
          <cell r="D231" t="str">
            <v>11㎡</v>
          </cell>
          <cell r="E231">
            <v>38432</v>
          </cell>
          <cell r="F231">
            <v>104215</v>
          </cell>
        </row>
        <row r="232">
          <cell r="A232">
            <v>230</v>
          </cell>
          <cell r="B232" t="str">
            <v>건축지정</v>
          </cell>
          <cell r="C232" t="str">
            <v>모래깔기</v>
          </cell>
          <cell r="D232" t="str">
            <v>㎥</v>
          </cell>
          <cell r="E232">
            <v>11654</v>
          </cell>
          <cell r="F232">
            <v>12746</v>
          </cell>
        </row>
        <row r="233">
          <cell r="A233">
            <v>231</v>
          </cell>
          <cell r="B233" t="str">
            <v>건축지정</v>
          </cell>
          <cell r="C233" t="str">
            <v>자갈깔기</v>
          </cell>
          <cell r="D233" t="str">
            <v>㎥</v>
          </cell>
          <cell r="E233">
            <v>14018</v>
          </cell>
          <cell r="F233">
            <v>15933</v>
          </cell>
        </row>
        <row r="234">
          <cell r="A234">
            <v>232</v>
          </cell>
          <cell r="B234" t="str">
            <v>건축지정</v>
          </cell>
          <cell r="C234" t="str">
            <v>잡석(큰달구)</v>
          </cell>
          <cell r="D234" t="str">
            <v>㎥</v>
          </cell>
          <cell r="E234">
            <v>10877</v>
          </cell>
          <cell r="F234">
            <v>23899</v>
          </cell>
        </row>
        <row r="235">
          <cell r="A235">
            <v>233</v>
          </cell>
          <cell r="B235" t="str">
            <v>건축지정</v>
          </cell>
          <cell r="C235" t="str">
            <v>잡석(떨공이)</v>
          </cell>
          <cell r="D235" t="str">
            <v>㎥</v>
          </cell>
          <cell r="E235">
            <v>11101</v>
          </cell>
          <cell r="F235">
            <v>35052</v>
          </cell>
        </row>
        <row r="236">
          <cell r="A236">
            <v>234</v>
          </cell>
          <cell r="B236" t="str">
            <v>말뚝머리정리(강관)</v>
          </cell>
          <cell r="C236" t="str">
            <v>φ400</v>
          </cell>
          <cell r="D236" t="str">
            <v>본</v>
          </cell>
          <cell r="E236">
            <v>1986</v>
          </cell>
          <cell r="F236">
            <v>46790</v>
          </cell>
        </row>
        <row r="237">
          <cell r="A237">
            <v>235</v>
          </cell>
          <cell r="B237" t="str">
            <v>말뚝머리정리(강관)</v>
          </cell>
          <cell r="C237" t="str">
            <v>φ500</v>
          </cell>
          <cell r="D237" t="str">
            <v>본</v>
          </cell>
          <cell r="E237">
            <v>2520</v>
          </cell>
          <cell r="F237">
            <v>58485</v>
          </cell>
        </row>
        <row r="238">
          <cell r="A238">
            <v>236</v>
          </cell>
          <cell r="B238" t="str">
            <v>강널말뚝</v>
          </cell>
          <cell r="C238" t="str">
            <v>시트파일</v>
          </cell>
          <cell r="D238" t="str">
            <v>m/T</v>
          </cell>
          <cell r="E238">
            <v>450000</v>
          </cell>
        </row>
        <row r="239">
          <cell r="A239">
            <v>237</v>
          </cell>
          <cell r="B239" t="str">
            <v>P.C  말뚝</v>
          </cell>
          <cell r="C239" t="str">
            <v>φ350  8m</v>
          </cell>
          <cell r="D239" t="str">
            <v>본</v>
          </cell>
          <cell r="E239">
            <v>86300</v>
          </cell>
        </row>
        <row r="240">
          <cell r="A240">
            <v>238</v>
          </cell>
          <cell r="B240" t="str">
            <v>P.C  말뚝</v>
          </cell>
          <cell r="C240" t="str">
            <v>φ350  10m</v>
          </cell>
          <cell r="D240" t="str">
            <v>본</v>
          </cell>
          <cell r="E240">
            <v>107700</v>
          </cell>
        </row>
        <row r="241">
          <cell r="A241">
            <v>239</v>
          </cell>
          <cell r="B241" t="str">
            <v>P.C  말뚝</v>
          </cell>
          <cell r="C241" t="str">
            <v>φ400  8m</v>
          </cell>
          <cell r="D241" t="str">
            <v>본</v>
          </cell>
          <cell r="E241">
            <v>108900</v>
          </cell>
        </row>
        <row r="242">
          <cell r="A242">
            <v>240</v>
          </cell>
          <cell r="B242" t="str">
            <v>P.C  말뚝</v>
          </cell>
          <cell r="C242" t="str">
            <v>φ400  10m</v>
          </cell>
          <cell r="D242" t="str">
            <v>본</v>
          </cell>
          <cell r="E242">
            <v>136300</v>
          </cell>
        </row>
        <row r="243">
          <cell r="A243">
            <v>241</v>
          </cell>
          <cell r="B243" t="str">
            <v>P.C  말뚝</v>
          </cell>
          <cell r="C243" t="str">
            <v>φ450  8m</v>
          </cell>
          <cell r="D243" t="str">
            <v>본</v>
          </cell>
          <cell r="E243">
            <v>126600</v>
          </cell>
        </row>
        <row r="244">
          <cell r="A244">
            <v>242</v>
          </cell>
          <cell r="B244" t="str">
            <v>P.C  말뚝</v>
          </cell>
          <cell r="C244" t="str">
            <v>φ450  10m</v>
          </cell>
          <cell r="D244" t="str">
            <v>본</v>
          </cell>
          <cell r="E244">
            <v>157900</v>
          </cell>
        </row>
        <row r="245">
          <cell r="A245">
            <v>243</v>
          </cell>
          <cell r="B245" t="str">
            <v>P.H.C 고강도</v>
          </cell>
          <cell r="C245" t="str">
            <v>φ350  8m</v>
          </cell>
          <cell r="D245" t="str">
            <v>본</v>
          </cell>
          <cell r="E245">
            <v>120800</v>
          </cell>
        </row>
        <row r="246">
          <cell r="A246">
            <v>244</v>
          </cell>
          <cell r="B246" t="str">
            <v>P.H.C 고강도</v>
          </cell>
          <cell r="C246" t="str">
            <v>φ350  10m</v>
          </cell>
          <cell r="D246" t="str">
            <v>본</v>
          </cell>
          <cell r="E246">
            <v>150100</v>
          </cell>
        </row>
        <row r="247">
          <cell r="A247">
            <v>245</v>
          </cell>
          <cell r="B247" t="str">
            <v>표준 85</v>
          </cell>
          <cell r="C247" t="str">
            <v>φ400  8m</v>
          </cell>
          <cell r="D247" t="str">
            <v>본</v>
          </cell>
          <cell r="E247">
            <v>149700</v>
          </cell>
        </row>
        <row r="248">
          <cell r="A248">
            <v>246</v>
          </cell>
          <cell r="B248" t="str">
            <v>P.H.C 고강도</v>
          </cell>
          <cell r="C248" t="str">
            <v>φ400  10m</v>
          </cell>
          <cell r="D248" t="str">
            <v>본</v>
          </cell>
          <cell r="E248">
            <v>187100</v>
          </cell>
        </row>
        <row r="249">
          <cell r="A249">
            <v>247</v>
          </cell>
          <cell r="B249" t="str">
            <v>P.H.C 고강도</v>
          </cell>
          <cell r="C249" t="str">
            <v>φ450  8m</v>
          </cell>
          <cell r="D249" t="str">
            <v>본</v>
          </cell>
          <cell r="E249">
            <v>181600</v>
          </cell>
        </row>
        <row r="250">
          <cell r="A250">
            <v>248</v>
          </cell>
          <cell r="B250" t="str">
            <v>P.H.C 고강도</v>
          </cell>
          <cell r="C250" t="str">
            <v>φ450  10m</v>
          </cell>
          <cell r="D250" t="str">
            <v>본</v>
          </cell>
          <cell r="E250">
            <v>227000</v>
          </cell>
        </row>
        <row r="251">
          <cell r="A251">
            <v>249</v>
          </cell>
          <cell r="B251" t="str">
            <v>되메우기</v>
          </cell>
          <cell r="C251" t="str">
            <v>백호우 0.7㎥</v>
          </cell>
          <cell r="D251" t="str">
            <v>㎥</v>
          </cell>
          <cell r="E251">
            <v>87</v>
          </cell>
          <cell r="F251">
            <v>2307</v>
          </cell>
          <cell r="G251">
            <v>229</v>
          </cell>
        </row>
        <row r="252">
          <cell r="A252">
            <v>250</v>
          </cell>
          <cell r="B252" t="str">
            <v>터파기(보통)</v>
          </cell>
          <cell r="C252" t="str">
            <v>백호우 0.7㎥</v>
          </cell>
          <cell r="D252" t="str">
            <v>㎥</v>
          </cell>
          <cell r="E252">
            <v>50</v>
          </cell>
          <cell r="F252">
            <v>307</v>
          </cell>
          <cell r="G252">
            <v>231</v>
          </cell>
        </row>
        <row r="253">
          <cell r="A253">
            <v>251</v>
          </cell>
          <cell r="B253" t="str">
            <v>터파기</v>
          </cell>
          <cell r="C253" t="str">
            <v>토사</v>
          </cell>
          <cell r="D253" t="str">
            <v>㎥</v>
          </cell>
          <cell r="E253">
            <v>15</v>
          </cell>
          <cell r="F253">
            <v>291</v>
          </cell>
          <cell r="G253">
            <v>274</v>
          </cell>
        </row>
        <row r="254">
          <cell r="A254">
            <v>252</v>
          </cell>
          <cell r="B254" t="str">
            <v>되메우고다지기</v>
          </cell>
          <cell r="C254" t="str">
            <v>도자19+램마80</v>
          </cell>
          <cell r="D254" t="str">
            <v>㎥</v>
          </cell>
          <cell r="E254">
            <v>159</v>
          </cell>
          <cell r="F254">
            <v>2615</v>
          </cell>
          <cell r="G254">
            <v>238</v>
          </cell>
        </row>
        <row r="255">
          <cell r="A255">
            <v>253</v>
          </cell>
          <cell r="B255" t="str">
            <v>파일항타</v>
          </cell>
          <cell r="C255" t="str">
            <v>φ350</v>
          </cell>
          <cell r="D255" t="str">
            <v>본당</v>
          </cell>
          <cell r="E255">
            <v>11775</v>
          </cell>
          <cell r="F255">
            <v>160480</v>
          </cell>
          <cell r="G255">
            <v>115359</v>
          </cell>
        </row>
        <row r="256">
          <cell r="A256">
            <v>254</v>
          </cell>
          <cell r="B256" t="str">
            <v>파일두부정리</v>
          </cell>
          <cell r="C256" t="str">
            <v>φ350</v>
          </cell>
          <cell r="D256" t="str">
            <v>본당</v>
          </cell>
          <cell r="E256">
            <v>816</v>
          </cell>
          <cell r="F256">
            <v>16327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</row>
        <row r="263">
          <cell r="A263">
            <v>261</v>
          </cell>
        </row>
        <row r="264">
          <cell r="A264">
            <v>262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</row>
        <row r="268">
          <cell r="A268">
            <v>266</v>
          </cell>
        </row>
        <row r="269">
          <cell r="A269">
            <v>267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</row>
        <row r="273">
          <cell r="A273">
            <v>271</v>
          </cell>
        </row>
        <row r="274">
          <cell r="A274">
            <v>272</v>
          </cell>
        </row>
        <row r="275">
          <cell r="A275">
            <v>273</v>
          </cell>
        </row>
        <row r="276">
          <cell r="A276">
            <v>274</v>
          </cell>
        </row>
        <row r="277">
          <cell r="A277">
            <v>275</v>
          </cell>
        </row>
        <row r="278">
          <cell r="A278">
            <v>276</v>
          </cell>
        </row>
        <row r="279">
          <cell r="A279">
            <v>277</v>
          </cell>
        </row>
        <row r="280">
          <cell r="A280">
            <v>278</v>
          </cell>
        </row>
        <row r="281">
          <cell r="A281">
            <v>279</v>
          </cell>
        </row>
        <row r="282">
          <cell r="A282">
            <v>280</v>
          </cell>
        </row>
        <row r="283">
          <cell r="A283">
            <v>281</v>
          </cell>
        </row>
        <row r="284">
          <cell r="A284">
            <v>282</v>
          </cell>
        </row>
        <row r="285">
          <cell r="A285">
            <v>283</v>
          </cell>
        </row>
        <row r="286">
          <cell r="A286">
            <v>284</v>
          </cell>
        </row>
        <row r="287">
          <cell r="A287">
            <v>285</v>
          </cell>
        </row>
        <row r="288">
          <cell r="A288">
            <v>286</v>
          </cell>
        </row>
        <row r="289">
          <cell r="A289">
            <v>287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  <cell r="B302" t="str">
            <v>레미콘 타설</v>
          </cell>
          <cell r="C302" t="str">
            <v>철근</v>
          </cell>
          <cell r="D302" t="str">
            <v>㎡</v>
          </cell>
          <cell r="E302">
            <v>0</v>
          </cell>
          <cell r="F302">
            <v>21115</v>
          </cell>
        </row>
        <row r="303">
          <cell r="A303">
            <v>301</v>
          </cell>
          <cell r="B303" t="str">
            <v>레미콘 타설</v>
          </cell>
          <cell r="C303" t="str">
            <v>무근</v>
          </cell>
          <cell r="D303" t="str">
            <v>㎡</v>
          </cell>
          <cell r="E303">
            <v>0</v>
          </cell>
          <cell r="F303">
            <v>19124</v>
          </cell>
        </row>
        <row r="304">
          <cell r="A304">
            <v>302</v>
          </cell>
          <cell r="B304" t="str">
            <v>펌프차붐타설(철근S-21)</v>
          </cell>
          <cell r="C304" t="str">
            <v>50 ㎥ 미만</v>
          </cell>
          <cell r="D304" t="str">
            <v>㎥</v>
          </cell>
          <cell r="E304">
            <v>360</v>
          </cell>
          <cell r="F304">
            <v>6730</v>
          </cell>
          <cell r="G304">
            <v>2836</v>
          </cell>
        </row>
        <row r="305">
          <cell r="A305">
            <v>303</v>
          </cell>
          <cell r="B305" t="str">
            <v>펌프차붐타설(철근S-21)</v>
          </cell>
          <cell r="C305" t="str">
            <v>50-100</v>
          </cell>
          <cell r="D305" t="str">
            <v>㎥</v>
          </cell>
          <cell r="E305">
            <v>240</v>
          </cell>
          <cell r="F305">
            <v>6576</v>
          </cell>
          <cell r="G305">
            <v>1888</v>
          </cell>
        </row>
        <row r="306">
          <cell r="A306">
            <v>304</v>
          </cell>
          <cell r="B306" t="str">
            <v>펌프차붐타설(철근S-21)</v>
          </cell>
          <cell r="C306" t="str">
            <v>100㎥ 이상</v>
          </cell>
          <cell r="D306" t="str">
            <v>㎥</v>
          </cell>
          <cell r="E306">
            <v>199</v>
          </cell>
          <cell r="F306">
            <v>6524</v>
          </cell>
          <cell r="G306">
            <v>1568</v>
          </cell>
        </row>
        <row r="307">
          <cell r="A307">
            <v>305</v>
          </cell>
          <cell r="B307" t="str">
            <v>펌프차붐타설(철근S-18)</v>
          </cell>
          <cell r="C307" t="str">
            <v>50 ㎥ 미만</v>
          </cell>
          <cell r="D307" t="str">
            <v>㎥</v>
          </cell>
          <cell r="E307">
            <v>450</v>
          </cell>
          <cell r="F307">
            <v>6845</v>
          </cell>
          <cell r="G307">
            <v>3544</v>
          </cell>
        </row>
        <row r="308">
          <cell r="A308">
            <v>306</v>
          </cell>
          <cell r="B308" t="str">
            <v>펌프차붐타설(철근S-18)</v>
          </cell>
          <cell r="C308" t="str">
            <v>50-100</v>
          </cell>
          <cell r="D308" t="str">
            <v>㎥</v>
          </cell>
          <cell r="E308">
            <v>301</v>
          </cell>
          <cell r="F308">
            <v>6654</v>
          </cell>
          <cell r="G308">
            <v>2369</v>
          </cell>
        </row>
        <row r="309">
          <cell r="A309">
            <v>307</v>
          </cell>
          <cell r="B309" t="str">
            <v>펌프차붐타설(철근S-18)</v>
          </cell>
          <cell r="C309" t="str">
            <v>100㎥ 이상</v>
          </cell>
          <cell r="D309" t="str">
            <v>㎥</v>
          </cell>
          <cell r="E309">
            <v>250</v>
          </cell>
          <cell r="F309">
            <v>6589</v>
          </cell>
          <cell r="G309">
            <v>1968</v>
          </cell>
        </row>
        <row r="310">
          <cell r="A310">
            <v>308</v>
          </cell>
          <cell r="B310" t="str">
            <v>펌프차붐타설(철근S-15)</v>
          </cell>
          <cell r="C310" t="str">
            <v>50 ㎥ 미만</v>
          </cell>
          <cell r="D310" t="str">
            <v>㎥</v>
          </cell>
          <cell r="E310">
            <v>564</v>
          </cell>
          <cell r="F310">
            <v>6992</v>
          </cell>
          <cell r="G310">
            <v>4445</v>
          </cell>
        </row>
        <row r="311">
          <cell r="A311">
            <v>309</v>
          </cell>
          <cell r="B311" t="str">
            <v>펌프차붐타설(철근S-15)</v>
          </cell>
          <cell r="C311" t="str">
            <v>50-100</v>
          </cell>
          <cell r="D311" t="str">
            <v>㎥</v>
          </cell>
          <cell r="E311">
            <v>374</v>
          </cell>
          <cell r="F311">
            <v>6749</v>
          </cell>
          <cell r="G311">
            <v>2950</v>
          </cell>
        </row>
        <row r="312">
          <cell r="A312">
            <v>310</v>
          </cell>
          <cell r="B312" t="str">
            <v>펌프차붐타설(철근S-15)</v>
          </cell>
          <cell r="C312" t="str">
            <v>100㎥ 이상</v>
          </cell>
          <cell r="D312" t="str">
            <v>㎥</v>
          </cell>
          <cell r="E312">
            <v>319</v>
          </cell>
          <cell r="F312">
            <v>6669</v>
          </cell>
          <cell r="G312">
            <v>2462</v>
          </cell>
        </row>
        <row r="313">
          <cell r="A313">
            <v>311</v>
          </cell>
          <cell r="B313" t="str">
            <v>펌프차붐타설(S 8-12)</v>
          </cell>
          <cell r="C313" t="str">
            <v>50 ㎥ 미만</v>
          </cell>
          <cell r="D313" t="str">
            <v>㎥</v>
          </cell>
          <cell r="E313">
            <v>636</v>
          </cell>
          <cell r="F313">
            <v>7085</v>
          </cell>
          <cell r="G313">
            <v>5012</v>
          </cell>
        </row>
        <row r="314">
          <cell r="A314">
            <v>312</v>
          </cell>
          <cell r="B314" t="str">
            <v>펌프차붐타설(S 8-12)</v>
          </cell>
          <cell r="C314" t="str">
            <v>50-100</v>
          </cell>
          <cell r="D314" t="str">
            <v>㎥</v>
          </cell>
          <cell r="E314">
            <v>424</v>
          </cell>
          <cell r="F314">
            <v>6812</v>
          </cell>
          <cell r="G314">
            <v>3337</v>
          </cell>
        </row>
        <row r="315">
          <cell r="A315">
            <v>313</v>
          </cell>
          <cell r="B315" t="str">
            <v>펌프차붐타설(S 8-12)</v>
          </cell>
          <cell r="C315" t="str">
            <v>100㎥ 이상</v>
          </cell>
          <cell r="D315" t="str">
            <v>㎥</v>
          </cell>
          <cell r="E315">
            <v>352</v>
          </cell>
          <cell r="F315">
            <v>6720</v>
          </cell>
          <cell r="G315">
            <v>2776</v>
          </cell>
        </row>
        <row r="316">
          <cell r="A316">
            <v>314</v>
          </cell>
          <cell r="B316" t="str">
            <v>펌프차붐타설(무근S-21)</v>
          </cell>
          <cell r="C316" t="str">
            <v>50 ㎥ 미만</v>
          </cell>
          <cell r="D316" t="str">
            <v>㎥</v>
          </cell>
          <cell r="E316">
            <v>300</v>
          </cell>
          <cell r="F316">
            <v>5658</v>
          </cell>
          <cell r="G316">
            <v>2362</v>
          </cell>
        </row>
        <row r="317">
          <cell r="A317">
            <v>315</v>
          </cell>
          <cell r="B317" t="str">
            <v>펌프차붐타설(무근S-21)</v>
          </cell>
          <cell r="C317" t="str">
            <v>50-100</v>
          </cell>
          <cell r="D317" t="str">
            <v>㎥</v>
          </cell>
          <cell r="E317">
            <v>212</v>
          </cell>
          <cell r="F317">
            <v>5545</v>
          </cell>
          <cell r="G317">
            <v>1668</v>
          </cell>
        </row>
        <row r="318">
          <cell r="A318">
            <v>316</v>
          </cell>
          <cell r="B318" t="str">
            <v>펌프차붐타설(무근S-21)</v>
          </cell>
          <cell r="C318" t="str">
            <v>100㎥ 이상</v>
          </cell>
          <cell r="D318" t="str">
            <v>㎥</v>
          </cell>
          <cell r="E318">
            <v>179</v>
          </cell>
          <cell r="F318">
            <v>5503</v>
          </cell>
          <cell r="G318">
            <v>1414</v>
          </cell>
        </row>
        <row r="319">
          <cell r="A319">
            <v>317</v>
          </cell>
          <cell r="B319" t="str">
            <v>펌프차붐타설(무근S-18)</v>
          </cell>
          <cell r="C319" t="str">
            <v>50 ㎥ 미만</v>
          </cell>
          <cell r="D319" t="str">
            <v>㎥</v>
          </cell>
          <cell r="E319">
            <v>374</v>
          </cell>
          <cell r="F319">
            <v>5753</v>
          </cell>
          <cell r="G319">
            <v>2950</v>
          </cell>
        </row>
        <row r="320">
          <cell r="A320">
            <v>318</v>
          </cell>
          <cell r="B320" t="str">
            <v>펌프차붐타설(무근S-18)</v>
          </cell>
          <cell r="C320" t="str">
            <v>50-100</v>
          </cell>
          <cell r="D320" t="str">
            <v>㎥</v>
          </cell>
          <cell r="E320">
            <v>264</v>
          </cell>
          <cell r="F320">
            <v>5612</v>
          </cell>
          <cell r="G320">
            <v>2082</v>
          </cell>
        </row>
        <row r="321">
          <cell r="A321">
            <v>319</v>
          </cell>
          <cell r="B321" t="str">
            <v>펌프차붐타설(무근S-18)</v>
          </cell>
          <cell r="C321" t="str">
            <v>100㎥ 이상</v>
          </cell>
          <cell r="D321" t="str">
            <v>㎥</v>
          </cell>
          <cell r="E321">
            <v>224</v>
          </cell>
          <cell r="F321">
            <v>5561</v>
          </cell>
          <cell r="G321">
            <v>1768</v>
          </cell>
        </row>
        <row r="322">
          <cell r="A322">
            <v>320</v>
          </cell>
          <cell r="B322" t="str">
            <v>펌프차붐타설(무근S-15)</v>
          </cell>
          <cell r="C322" t="str">
            <v>50 ㎥ 미만</v>
          </cell>
          <cell r="D322" t="str">
            <v>㎥</v>
          </cell>
          <cell r="E322">
            <v>470</v>
          </cell>
          <cell r="F322">
            <v>5876</v>
          </cell>
          <cell r="G322">
            <v>3704</v>
          </cell>
        </row>
        <row r="323">
          <cell r="A323">
            <v>321</v>
          </cell>
          <cell r="B323" t="str">
            <v>펌프차붐타설(무근S-15)</v>
          </cell>
          <cell r="C323" t="str">
            <v>50-100</v>
          </cell>
          <cell r="D323" t="str">
            <v>㎥</v>
          </cell>
          <cell r="E323">
            <v>330</v>
          </cell>
          <cell r="F323">
            <v>5697</v>
          </cell>
          <cell r="G323">
            <v>2603</v>
          </cell>
        </row>
        <row r="324">
          <cell r="A324">
            <v>322</v>
          </cell>
          <cell r="B324" t="str">
            <v>펌프차붐타설(무근S-15)</v>
          </cell>
          <cell r="C324" t="str">
            <v>100㎥ 이상</v>
          </cell>
          <cell r="D324" t="str">
            <v>㎥</v>
          </cell>
          <cell r="E324">
            <v>281</v>
          </cell>
          <cell r="F324">
            <v>5634</v>
          </cell>
          <cell r="G324">
            <v>2215</v>
          </cell>
        </row>
        <row r="325">
          <cell r="A325">
            <v>323</v>
          </cell>
          <cell r="B325" t="str">
            <v>펌프차붐타설(S 8-12)</v>
          </cell>
          <cell r="C325" t="str">
            <v>50 ㎥ 미만</v>
          </cell>
          <cell r="D325" t="str">
            <v>㎥</v>
          </cell>
          <cell r="E325">
            <v>530</v>
          </cell>
          <cell r="F325">
            <v>5952</v>
          </cell>
          <cell r="G325">
            <v>4171</v>
          </cell>
        </row>
        <row r="326">
          <cell r="A326">
            <v>324</v>
          </cell>
          <cell r="B326" t="str">
            <v>펌프차붐타설(S 8-12)</v>
          </cell>
          <cell r="C326" t="str">
            <v>50-100</v>
          </cell>
          <cell r="D326" t="str">
            <v>㎥</v>
          </cell>
          <cell r="E326">
            <v>373</v>
          </cell>
          <cell r="F326">
            <v>5751</v>
          </cell>
          <cell r="G326">
            <v>2936</v>
          </cell>
        </row>
        <row r="327">
          <cell r="A327">
            <v>325</v>
          </cell>
          <cell r="B327" t="str">
            <v>펌프차붐타설(S 8-12)</v>
          </cell>
          <cell r="C327" t="str">
            <v>100㎥ 이상</v>
          </cell>
          <cell r="D327" t="str">
            <v>㎥</v>
          </cell>
          <cell r="E327">
            <v>317</v>
          </cell>
          <cell r="F327">
            <v>5679</v>
          </cell>
          <cell r="G327">
            <v>2496</v>
          </cell>
        </row>
        <row r="328">
          <cell r="A328">
            <v>326</v>
          </cell>
          <cell r="B328" t="str">
            <v>철근가공조립</v>
          </cell>
          <cell r="C328" t="str">
            <v>간단</v>
          </cell>
          <cell r="D328" t="str">
            <v>Ton</v>
          </cell>
          <cell r="E328">
            <v>7635</v>
          </cell>
          <cell r="F328">
            <v>261754</v>
          </cell>
        </row>
        <row r="329">
          <cell r="A329">
            <v>327</v>
          </cell>
          <cell r="B329" t="str">
            <v>철근가공조립</v>
          </cell>
          <cell r="C329" t="str">
            <v>보통</v>
          </cell>
          <cell r="D329" t="str">
            <v>Ton</v>
          </cell>
          <cell r="E329">
            <v>10336</v>
          </cell>
          <cell r="F329">
            <v>360799</v>
          </cell>
        </row>
        <row r="330">
          <cell r="A330">
            <v>328</v>
          </cell>
          <cell r="B330" t="str">
            <v>철근가공조립</v>
          </cell>
          <cell r="C330" t="str">
            <v>복잡</v>
          </cell>
          <cell r="D330" t="str">
            <v>Ton</v>
          </cell>
          <cell r="E330">
            <v>12894</v>
          </cell>
          <cell r="F330">
            <v>452747</v>
          </cell>
        </row>
        <row r="331">
          <cell r="A331">
            <v>329</v>
          </cell>
          <cell r="B331" t="str">
            <v>합판 거푸집</v>
          </cell>
          <cell r="C331" t="str">
            <v>1회</v>
          </cell>
          <cell r="D331" t="str">
            <v>㎡</v>
          </cell>
          <cell r="E331">
            <v>14248</v>
          </cell>
          <cell r="F331">
            <v>29921</v>
          </cell>
        </row>
        <row r="332">
          <cell r="A332">
            <v>330</v>
          </cell>
          <cell r="B332" t="str">
            <v>합판 거푸집</v>
          </cell>
          <cell r="C332" t="str">
            <v>2회</v>
          </cell>
          <cell r="D332" t="str">
            <v>㎡</v>
          </cell>
          <cell r="E332">
            <v>7622</v>
          </cell>
          <cell r="F332">
            <v>17952</v>
          </cell>
        </row>
        <row r="333">
          <cell r="A333">
            <v>331</v>
          </cell>
          <cell r="B333" t="str">
            <v>합판 거푸집</v>
          </cell>
          <cell r="C333" t="str">
            <v>3회</v>
          </cell>
          <cell r="D333" t="str">
            <v>㎡</v>
          </cell>
          <cell r="E333">
            <v>5812</v>
          </cell>
          <cell r="F333">
            <v>14091</v>
          </cell>
        </row>
        <row r="334">
          <cell r="A334">
            <v>332</v>
          </cell>
          <cell r="B334" t="str">
            <v>합판 거푸집</v>
          </cell>
          <cell r="C334" t="str">
            <v>4회</v>
          </cell>
          <cell r="D334" t="str">
            <v>㎡</v>
          </cell>
          <cell r="E334">
            <v>4739</v>
          </cell>
          <cell r="F334">
            <v>11968</v>
          </cell>
        </row>
        <row r="335">
          <cell r="A335">
            <v>333</v>
          </cell>
          <cell r="B335" t="str">
            <v>합판 거푸집</v>
          </cell>
          <cell r="C335" t="str">
            <v>5회</v>
          </cell>
          <cell r="D335" t="str">
            <v>㎡</v>
          </cell>
          <cell r="E335">
            <v>4127</v>
          </cell>
          <cell r="F335">
            <v>10233</v>
          </cell>
        </row>
        <row r="336">
          <cell r="A336">
            <v>334</v>
          </cell>
          <cell r="B336" t="str">
            <v>합판 거푸집</v>
          </cell>
          <cell r="C336" t="str">
            <v>6회</v>
          </cell>
          <cell r="D336" t="str">
            <v>㎡</v>
          </cell>
          <cell r="E336">
            <v>3681</v>
          </cell>
          <cell r="F336">
            <v>9574</v>
          </cell>
        </row>
        <row r="337">
          <cell r="A337">
            <v>335</v>
          </cell>
          <cell r="B337" t="str">
            <v>원형 거푸집</v>
          </cell>
          <cell r="C337" t="str">
            <v>1회</v>
          </cell>
          <cell r="D337" t="str">
            <v>㎡</v>
          </cell>
          <cell r="E337">
            <v>19705</v>
          </cell>
          <cell r="F337">
            <v>58459</v>
          </cell>
        </row>
        <row r="338">
          <cell r="A338">
            <v>336</v>
          </cell>
          <cell r="B338" t="str">
            <v>원형 거푸집</v>
          </cell>
          <cell r="C338" t="str">
            <v>2회</v>
          </cell>
          <cell r="D338" t="str">
            <v>㎡</v>
          </cell>
          <cell r="E338">
            <v>11380</v>
          </cell>
          <cell r="F338">
            <v>36706</v>
          </cell>
        </row>
        <row r="339">
          <cell r="A339">
            <v>337</v>
          </cell>
          <cell r="B339" t="str">
            <v>원형 거푸집</v>
          </cell>
          <cell r="C339" t="str">
            <v>3회</v>
          </cell>
          <cell r="D339" t="str">
            <v>㎡</v>
          </cell>
          <cell r="E339">
            <v>8493</v>
          </cell>
          <cell r="F339">
            <v>30106</v>
          </cell>
        </row>
        <row r="340">
          <cell r="A340">
            <v>338</v>
          </cell>
          <cell r="B340" t="str">
            <v>제치장거푸집</v>
          </cell>
          <cell r="C340" t="str">
            <v>합판 1회</v>
          </cell>
          <cell r="D340" t="str">
            <v>㎡</v>
          </cell>
          <cell r="E340">
            <v>10166</v>
          </cell>
          <cell r="F340">
            <v>36255</v>
          </cell>
        </row>
        <row r="341">
          <cell r="A341">
            <v>339</v>
          </cell>
          <cell r="B341" t="str">
            <v>제치장거푸집</v>
          </cell>
          <cell r="C341" t="str">
            <v>합판 2회</v>
          </cell>
          <cell r="D341" t="str">
            <v>㎡</v>
          </cell>
          <cell r="E341">
            <v>5926</v>
          </cell>
          <cell r="F341">
            <v>21753</v>
          </cell>
        </row>
        <row r="342">
          <cell r="A342">
            <v>340</v>
          </cell>
        </row>
        <row r="343">
          <cell r="A343">
            <v>341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</row>
        <row r="358">
          <cell r="A358">
            <v>356</v>
          </cell>
        </row>
        <row r="359">
          <cell r="A359">
            <v>357</v>
          </cell>
        </row>
        <row r="360">
          <cell r="A360">
            <v>358</v>
          </cell>
        </row>
        <row r="361">
          <cell r="A361">
            <v>359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</row>
        <row r="365">
          <cell r="A365">
            <v>363</v>
          </cell>
        </row>
        <row r="366">
          <cell r="A366">
            <v>364</v>
          </cell>
        </row>
        <row r="367">
          <cell r="A367">
            <v>365</v>
          </cell>
        </row>
        <row r="368">
          <cell r="A368">
            <v>366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</row>
        <row r="374">
          <cell r="A374">
            <v>372</v>
          </cell>
        </row>
        <row r="375">
          <cell r="A375">
            <v>373</v>
          </cell>
        </row>
        <row r="376">
          <cell r="A376">
            <v>374</v>
          </cell>
        </row>
        <row r="377">
          <cell r="A377">
            <v>375</v>
          </cell>
        </row>
        <row r="378">
          <cell r="A378">
            <v>376</v>
          </cell>
        </row>
        <row r="379">
          <cell r="A379">
            <v>377</v>
          </cell>
        </row>
        <row r="380">
          <cell r="A380">
            <v>378</v>
          </cell>
        </row>
        <row r="381">
          <cell r="A381">
            <v>379</v>
          </cell>
        </row>
        <row r="382">
          <cell r="A382">
            <v>380</v>
          </cell>
        </row>
        <row r="383">
          <cell r="A383">
            <v>381</v>
          </cell>
        </row>
        <row r="384">
          <cell r="A384">
            <v>382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</row>
        <row r="400">
          <cell r="A400">
            <v>398</v>
          </cell>
        </row>
        <row r="401">
          <cell r="A401">
            <v>399</v>
          </cell>
        </row>
        <row r="402">
          <cell r="A402">
            <v>400</v>
          </cell>
          <cell r="B402" t="str">
            <v>H 형강</v>
          </cell>
          <cell r="C402" t="str">
            <v>450*200*9*14</v>
          </cell>
          <cell r="D402" t="str">
            <v>Ton</v>
          </cell>
          <cell r="E402">
            <v>390000</v>
          </cell>
        </row>
        <row r="403">
          <cell r="A403">
            <v>401</v>
          </cell>
          <cell r="B403" t="str">
            <v>H 형강</v>
          </cell>
          <cell r="C403" t="str">
            <v>200*200*8*12</v>
          </cell>
          <cell r="D403" t="str">
            <v>Ton</v>
          </cell>
          <cell r="E403">
            <v>390000</v>
          </cell>
        </row>
        <row r="404">
          <cell r="A404">
            <v>402</v>
          </cell>
          <cell r="B404" t="str">
            <v>H 형강</v>
          </cell>
          <cell r="C404" t="str">
            <v>400*200*8*13</v>
          </cell>
          <cell r="D404" t="str">
            <v>Ton</v>
          </cell>
          <cell r="E404">
            <v>390000</v>
          </cell>
        </row>
        <row r="405">
          <cell r="A405">
            <v>403</v>
          </cell>
          <cell r="B405" t="str">
            <v>C 형강</v>
          </cell>
          <cell r="C405" t="str">
            <v>100*50*20*3.2</v>
          </cell>
          <cell r="D405" t="str">
            <v>Ton</v>
          </cell>
          <cell r="E405">
            <v>330000</v>
          </cell>
        </row>
        <row r="406">
          <cell r="A406">
            <v>404</v>
          </cell>
          <cell r="B406" t="str">
            <v>C 형강</v>
          </cell>
          <cell r="C406" t="str">
            <v>75*45*15*3.2</v>
          </cell>
          <cell r="D406" t="str">
            <v>Ton</v>
          </cell>
          <cell r="E406">
            <v>330000</v>
          </cell>
        </row>
        <row r="407">
          <cell r="A407">
            <v>405</v>
          </cell>
          <cell r="B407" t="str">
            <v>C 형강</v>
          </cell>
          <cell r="C407" t="str">
            <v>75*45*15*2.3</v>
          </cell>
          <cell r="D407" t="str">
            <v>Ton</v>
          </cell>
          <cell r="E407">
            <v>330000</v>
          </cell>
        </row>
        <row r="408">
          <cell r="A408">
            <v>406</v>
          </cell>
          <cell r="B408" t="str">
            <v>C 형강</v>
          </cell>
          <cell r="C408" t="str">
            <v>75*45*15*1.8</v>
          </cell>
          <cell r="D408" t="str">
            <v>Ton</v>
          </cell>
          <cell r="E408">
            <v>330000</v>
          </cell>
        </row>
        <row r="409">
          <cell r="A409">
            <v>407</v>
          </cell>
          <cell r="B409" t="str">
            <v>철골세우기</v>
          </cell>
          <cell r="C409" t="str">
            <v>저층</v>
          </cell>
          <cell r="D409" t="str">
            <v>Ton</v>
          </cell>
          <cell r="E409">
            <v>14000</v>
          </cell>
          <cell r="F409">
            <v>35852</v>
          </cell>
        </row>
        <row r="410">
          <cell r="A410">
            <v>408</v>
          </cell>
          <cell r="B410" t="str">
            <v>철골세우기</v>
          </cell>
          <cell r="C410" t="str">
            <v>중층</v>
          </cell>
          <cell r="D410" t="str">
            <v>Ton</v>
          </cell>
          <cell r="E410">
            <v>14000</v>
          </cell>
          <cell r="F410">
            <v>46066</v>
          </cell>
        </row>
        <row r="411">
          <cell r="A411">
            <v>409</v>
          </cell>
          <cell r="B411" t="str">
            <v>앵커볼트설치</v>
          </cell>
          <cell r="C411" t="str">
            <v>φ16-φ19</v>
          </cell>
          <cell r="D411" t="str">
            <v>EA</v>
          </cell>
          <cell r="E411">
            <v>0</v>
          </cell>
          <cell r="F411">
            <v>7925</v>
          </cell>
        </row>
        <row r="412">
          <cell r="A412">
            <v>410</v>
          </cell>
          <cell r="B412" t="str">
            <v>앵커볼트설치</v>
          </cell>
          <cell r="C412" t="str">
            <v>φ22-φ25</v>
          </cell>
          <cell r="D412" t="str">
            <v>EA</v>
          </cell>
          <cell r="E412">
            <v>0</v>
          </cell>
          <cell r="F412">
            <v>15190</v>
          </cell>
        </row>
        <row r="413">
          <cell r="A413">
            <v>411</v>
          </cell>
          <cell r="B413" t="str">
            <v>데크플레이트설치</v>
          </cell>
          <cell r="C413" t="str">
            <v>10층이하</v>
          </cell>
          <cell r="D413" t="str">
            <v>㎡</v>
          </cell>
          <cell r="E413">
            <v>20230</v>
          </cell>
          <cell r="F413">
            <v>7020</v>
          </cell>
        </row>
        <row r="414">
          <cell r="A414">
            <v>412</v>
          </cell>
          <cell r="B414" t="str">
            <v>앵커볼트</v>
          </cell>
          <cell r="C414">
            <v>0</v>
          </cell>
          <cell r="D414" t="str">
            <v>EA</v>
          </cell>
          <cell r="E414">
            <v>1350</v>
          </cell>
        </row>
        <row r="415">
          <cell r="A415">
            <v>413</v>
          </cell>
          <cell r="B415" t="str">
            <v>고장력볼트</v>
          </cell>
          <cell r="C415" t="str">
            <v>M 16</v>
          </cell>
          <cell r="D415" t="str">
            <v>EA</v>
          </cell>
          <cell r="E415">
            <v>213</v>
          </cell>
        </row>
        <row r="416">
          <cell r="A416">
            <v>414</v>
          </cell>
          <cell r="B416" t="str">
            <v>고장력볼트</v>
          </cell>
          <cell r="C416" t="str">
            <v>M 20</v>
          </cell>
          <cell r="D416" t="str">
            <v>EA</v>
          </cell>
          <cell r="E416">
            <v>343</v>
          </cell>
        </row>
        <row r="417">
          <cell r="A417">
            <v>415</v>
          </cell>
          <cell r="B417" t="str">
            <v>일반볼트</v>
          </cell>
          <cell r="C417" t="str">
            <v>φ12</v>
          </cell>
          <cell r="D417" t="str">
            <v>EA</v>
          </cell>
          <cell r="E417">
            <v>49</v>
          </cell>
        </row>
        <row r="418">
          <cell r="A418">
            <v>416</v>
          </cell>
          <cell r="B418" t="str">
            <v>철골가공조립</v>
          </cell>
          <cell r="C418" t="str">
            <v>공장100-300Ton</v>
          </cell>
          <cell r="D418" t="str">
            <v>Ton</v>
          </cell>
          <cell r="E418">
            <v>28400</v>
          </cell>
          <cell r="F418">
            <v>969459</v>
          </cell>
        </row>
        <row r="419">
          <cell r="A419">
            <v>417</v>
          </cell>
          <cell r="B419" t="str">
            <v>조합페인트</v>
          </cell>
          <cell r="C419" t="str">
            <v>철재 2회</v>
          </cell>
          <cell r="D419" t="str">
            <v>㎡</v>
          </cell>
          <cell r="E419">
            <v>716</v>
          </cell>
          <cell r="F419">
            <v>2548</v>
          </cell>
        </row>
        <row r="420">
          <cell r="A420">
            <v>418</v>
          </cell>
          <cell r="B420" t="str">
            <v>방청페인트</v>
          </cell>
          <cell r="C420" t="str">
            <v>철골 2회</v>
          </cell>
          <cell r="D420" t="str">
            <v>㎡</v>
          </cell>
          <cell r="E420">
            <v>1046</v>
          </cell>
          <cell r="F420">
            <v>2493</v>
          </cell>
        </row>
        <row r="421">
          <cell r="A421">
            <v>419</v>
          </cell>
        </row>
        <row r="422">
          <cell r="A422">
            <v>420</v>
          </cell>
        </row>
        <row r="423">
          <cell r="A423">
            <v>421</v>
          </cell>
        </row>
        <row r="424">
          <cell r="A424">
            <v>422</v>
          </cell>
        </row>
        <row r="425">
          <cell r="A425">
            <v>423</v>
          </cell>
        </row>
        <row r="426">
          <cell r="A426">
            <v>424</v>
          </cell>
        </row>
        <row r="427">
          <cell r="A427">
            <v>425</v>
          </cell>
        </row>
        <row r="428">
          <cell r="A428">
            <v>426</v>
          </cell>
        </row>
        <row r="429">
          <cell r="A429">
            <v>427</v>
          </cell>
        </row>
        <row r="430">
          <cell r="A430">
            <v>428</v>
          </cell>
        </row>
        <row r="431">
          <cell r="A431">
            <v>429</v>
          </cell>
        </row>
        <row r="432">
          <cell r="A432">
            <v>430</v>
          </cell>
        </row>
        <row r="433">
          <cell r="A433">
            <v>431</v>
          </cell>
        </row>
        <row r="434">
          <cell r="A434">
            <v>432</v>
          </cell>
        </row>
        <row r="435">
          <cell r="A435">
            <v>433</v>
          </cell>
        </row>
        <row r="436">
          <cell r="A436">
            <v>434</v>
          </cell>
        </row>
        <row r="437">
          <cell r="A437">
            <v>435</v>
          </cell>
        </row>
        <row r="438">
          <cell r="A438">
            <v>436</v>
          </cell>
        </row>
        <row r="439">
          <cell r="A439">
            <v>437</v>
          </cell>
        </row>
        <row r="440">
          <cell r="A440">
            <v>438</v>
          </cell>
        </row>
        <row r="441">
          <cell r="A441">
            <v>439</v>
          </cell>
        </row>
        <row r="442">
          <cell r="A442">
            <v>440</v>
          </cell>
        </row>
        <row r="443">
          <cell r="A443">
            <v>441</v>
          </cell>
        </row>
        <row r="444">
          <cell r="A444">
            <v>442</v>
          </cell>
        </row>
        <row r="445">
          <cell r="A445">
            <v>443</v>
          </cell>
        </row>
        <row r="446">
          <cell r="A446">
            <v>444</v>
          </cell>
        </row>
        <row r="447">
          <cell r="A447">
            <v>445</v>
          </cell>
        </row>
        <row r="448">
          <cell r="A448">
            <v>446</v>
          </cell>
        </row>
        <row r="449">
          <cell r="A449">
            <v>447</v>
          </cell>
        </row>
        <row r="450">
          <cell r="A450">
            <v>448</v>
          </cell>
        </row>
        <row r="451">
          <cell r="A451">
            <v>449</v>
          </cell>
        </row>
        <row r="452">
          <cell r="A452">
            <v>450</v>
          </cell>
        </row>
        <row r="453">
          <cell r="A453">
            <v>451</v>
          </cell>
        </row>
        <row r="454">
          <cell r="A454">
            <v>452</v>
          </cell>
        </row>
        <row r="455">
          <cell r="A455">
            <v>453</v>
          </cell>
        </row>
        <row r="456">
          <cell r="A456">
            <v>454</v>
          </cell>
        </row>
        <row r="457">
          <cell r="A457">
            <v>455</v>
          </cell>
        </row>
        <row r="458">
          <cell r="A458">
            <v>456</v>
          </cell>
        </row>
        <row r="459">
          <cell r="A459">
            <v>457</v>
          </cell>
        </row>
        <row r="460">
          <cell r="A460">
            <v>458</v>
          </cell>
        </row>
        <row r="461">
          <cell r="A461">
            <v>459</v>
          </cell>
        </row>
        <row r="462">
          <cell r="A462">
            <v>460</v>
          </cell>
        </row>
        <row r="463">
          <cell r="A463">
            <v>461</v>
          </cell>
        </row>
        <row r="464">
          <cell r="A464">
            <v>462</v>
          </cell>
        </row>
        <row r="465">
          <cell r="A465">
            <v>463</v>
          </cell>
        </row>
        <row r="466">
          <cell r="A466">
            <v>464</v>
          </cell>
        </row>
        <row r="467">
          <cell r="A467">
            <v>465</v>
          </cell>
        </row>
        <row r="468">
          <cell r="A468">
            <v>466</v>
          </cell>
        </row>
        <row r="469">
          <cell r="A469">
            <v>467</v>
          </cell>
        </row>
        <row r="470">
          <cell r="A470">
            <v>468</v>
          </cell>
        </row>
        <row r="471">
          <cell r="A471">
            <v>469</v>
          </cell>
        </row>
        <row r="472">
          <cell r="A472">
            <v>470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</row>
        <row r="479">
          <cell r="A479">
            <v>477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</row>
        <row r="485">
          <cell r="A485">
            <v>483</v>
          </cell>
        </row>
        <row r="486">
          <cell r="A486">
            <v>484</v>
          </cell>
        </row>
        <row r="487">
          <cell r="A487">
            <v>485</v>
          </cell>
        </row>
        <row r="488">
          <cell r="A488">
            <v>486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대리석판 붙임</v>
          </cell>
          <cell r="C502" t="str">
            <v>바닥</v>
          </cell>
          <cell r="D502" t="str">
            <v>㎡</v>
          </cell>
          <cell r="E502">
            <v>52798</v>
          </cell>
          <cell r="F502">
            <v>31924</v>
          </cell>
        </row>
        <row r="503">
          <cell r="A503">
            <v>501</v>
          </cell>
          <cell r="B503" t="str">
            <v>대리석판 붙임</v>
          </cell>
          <cell r="C503" t="str">
            <v>평벽</v>
          </cell>
          <cell r="D503" t="str">
            <v>㎡</v>
          </cell>
          <cell r="E503">
            <v>62135</v>
          </cell>
          <cell r="F503">
            <v>45209</v>
          </cell>
        </row>
        <row r="504">
          <cell r="A504">
            <v>502</v>
          </cell>
          <cell r="B504" t="str">
            <v>대리석판 붙임</v>
          </cell>
          <cell r="C504" t="str">
            <v>징두리벽</v>
          </cell>
          <cell r="D504" t="str">
            <v>㎡</v>
          </cell>
          <cell r="E504">
            <v>62135</v>
          </cell>
          <cell r="F504">
            <v>54991</v>
          </cell>
        </row>
        <row r="505">
          <cell r="A505">
            <v>503</v>
          </cell>
          <cell r="B505" t="str">
            <v>화강석 붙임</v>
          </cell>
          <cell r="C505" t="str">
            <v>바닥</v>
          </cell>
          <cell r="D505" t="str">
            <v>㎡</v>
          </cell>
          <cell r="E505">
            <v>45553</v>
          </cell>
          <cell r="F505">
            <v>44633</v>
          </cell>
        </row>
        <row r="506">
          <cell r="A506">
            <v>504</v>
          </cell>
          <cell r="B506" t="str">
            <v>화강석 붙임</v>
          </cell>
          <cell r="C506" t="str">
            <v>평벽</v>
          </cell>
          <cell r="D506" t="str">
            <v>㎡</v>
          </cell>
          <cell r="E506">
            <v>54776</v>
          </cell>
          <cell r="F506">
            <v>57423</v>
          </cell>
        </row>
        <row r="507">
          <cell r="A507">
            <v>505</v>
          </cell>
          <cell r="B507" t="str">
            <v>화강석 붙임</v>
          </cell>
          <cell r="C507" t="str">
            <v>징두리벽</v>
          </cell>
          <cell r="D507" t="str">
            <v>㎡</v>
          </cell>
          <cell r="E507">
            <v>54776</v>
          </cell>
          <cell r="F507">
            <v>70004</v>
          </cell>
        </row>
        <row r="508">
          <cell r="A508">
            <v>506</v>
          </cell>
          <cell r="B508" t="str">
            <v>테라죠판 붙임</v>
          </cell>
          <cell r="C508" t="str">
            <v>바닥</v>
          </cell>
          <cell r="D508" t="str">
            <v>㎡</v>
          </cell>
          <cell r="E508">
            <v>28605</v>
          </cell>
          <cell r="F508">
            <v>31924</v>
          </cell>
        </row>
        <row r="509">
          <cell r="A509">
            <v>507</v>
          </cell>
          <cell r="B509" t="str">
            <v>테라죠판 붙임</v>
          </cell>
          <cell r="C509" t="str">
            <v>평벽</v>
          </cell>
          <cell r="D509" t="str">
            <v>㎡</v>
          </cell>
          <cell r="E509">
            <v>37934</v>
          </cell>
          <cell r="F509">
            <v>45209</v>
          </cell>
        </row>
        <row r="510">
          <cell r="A510">
            <v>508</v>
          </cell>
          <cell r="B510" t="str">
            <v>테라죠판 붙임</v>
          </cell>
          <cell r="C510" t="str">
            <v>징두리벽</v>
          </cell>
          <cell r="D510" t="str">
            <v>㎡</v>
          </cell>
          <cell r="E510">
            <v>37934</v>
          </cell>
          <cell r="F510">
            <v>54991</v>
          </cell>
        </row>
        <row r="511">
          <cell r="A511">
            <v>509</v>
          </cell>
          <cell r="B511" t="str">
            <v>마블라이트</v>
          </cell>
          <cell r="C511">
            <v>0</v>
          </cell>
          <cell r="D511" t="str">
            <v>㎡</v>
          </cell>
          <cell r="E511">
            <v>225000</v>
          </cell>
        </row>
        <row r="512">
          <cell r="A512">
            <v>510</v>
          </cell>
          <cell r="B512" t="str">
            <v>창인방-포천석버너</v>
          </cell>
          <cell r="C512" t="str">
            <v>60*150</v>
          </cell>
          <cell r="D512" t="str">
            <v>m</v>
          </cell>
          <cell r="E512">
            <v>7000</v>
          </cell>
        </row>
        <row r="513">
          <cell r="A513">
            <v>511</v>
          </cell>
          <cell r="B513" t="str">
            <v>수입대리석-보타치노</v>
          </cell>
          <cell r="C513" t="str">
            <v>T20</v>
          </cell>
          <cell r="D513" t="str">
            <v>㎡</v>
          </cell>
          <cell r="E513">
            <v>46800</v>
          </cell>
        </row>
        <row r="514">
          <cell r="A514">
            <v>512</v>
          </cell>
          <cell r="B514" t="str">
            <v>화강석(포천석)연마</v>
          </cell>
          <cell r="C514" t="str">
            <v>T 25~30</v>
          </cell>
          <cell r="D514" t="str">
            <v>㎡</v>
          </cell>
          <cell r="E514">
            <v>42000</v>
          </cell>
        </row>
        <row r="515">
          <cell r="A515">
            <v>513</v>
          </cell>
          <cell r="B515" t="str">
            <v>화강석(포천석)버너마감</v>
          </cell>
          <cell r="C515" t="str">
            <v>T 25~30</v>
          </cell>
          <cell r="D515" t="str">
            <v>㎡</v>
          </cell>
          <cell r="E515">
            <v>41000</v>
          </cell>
        </row>
        <row r="516">
          <cell r="A516">
            <v>514</v>
          </cell>
          <cell r="B516" t="str">
            <v>화강석(포천석)잔다듬</v>
          </cell>
          <cell r="C516" t="str">
            <v>T 25~30</v>
          </cell>
          <cell r="D516" t="str">
            <v>㎡</v>
          </cell>
          <cell r="E516">
            <v>41000</v>
          </cell>
        </row>
        <row r="517">
          <cell r="A517">
            <v>515</v>
          </cell>
          <cell r="B517" t="str">
            <v>화강석(문경석)연마</v>
          </cell>
          <cell r="C517" t="str">
            <v>T 25~30</v>
          </cell>
          <cell r="D517" t="str">
            <v>㎡</v>
          </cell>
          <cell r="E517">
            <v>46000</v>
          </cell>
        </row>
        <row r="518">
          <cell r="A518">
            <v>516</v>
          </cell>
          <cell r="B518" t="str">
            <v>화강석(문경석)버너다듬</v>
          </cell>
          <cell r="C518" t="str">
            <v>T 25~30</v>
          </cell>
          <cell r="D518" t="str">
            <v>㎡</v>
          </cell>
          <cell r="E518">
            <v>46000</v>
          </cell>
        </row>
        <row r="519">
          <cell r="A519">
            <v>517</v>
          </cell>
          <cell r="B519" t="str">
            <v>화강석(문경석)잔다듬</v>
          </cell>
          <cell r="C519" t="str">
            <v>T 25~30</v>
          </cell>
          <cell r="D519" t="str">
            <v>㎡</v>
          </cell>
          <cell r="E519">
            <v>46000</v>
          </cell>
        </row>
        <row r="520">
          <cell r="A520">
            <v>518</v>
          </cell>
          <cell r="B520" t="str">
            <v>화강석(마천석)연마</v>
          </cell>
          <cell r="C520" t="str">
            <v>T 20~24</v>
          </cell>
          <cell r="D520" t="str">
            <v>㎡</v>
          </cell>
          <cell r="E520">
            <v>48000</v>
          </cell>
        </row>
        <row r="521">
          <cell r="A521">
            <v>519</v>
          </cell>
          <cell r="B521" t="str">
            <v>국산대리석(취옥석)연마</v>
          </cell>
          <cell r="C521" t="str">
            <v>T 20~24</v>
          </cell>
          <cell r="D521" t="str">
            <v>㎡</v>
          </cell>
          <cell r="E521">
            <v>12300</v>
          </cell>
        </row>
        <row r="522">
          <cell r="A522">
            <v>520</v>
          </cell>
          <cell r="B522" t="str">
            <v>석재판 건식</v>
          </cell>
          <cell r="C522" t="str">
            <v>앵커지지공법</v>
          </cell>
          <cell r="D522" t="str">
            <v>㎡</v>
          </cell>
          <cell r="E522">
            <v>5247</v>
          </cell>
          <cell r="F522">
            <v>41889</v>
          </cell>
        </row>
        <row r="523">
          <cell r="A523">
            <v>521</v>
          </cell>
          <cell r="B523" t="str">
            <v>화강석 두겁돌</v>
          </cell>
          <cell r="C523">
            <v>0</v>
          </cell>
          <cell r="D523" t="str">
            <v>㎡</v>
          </cell>
          <cell r="E523">
            <v>81000</v>
          </cell>
          <cell r="F523">
            <v>30494</v>
          </cell>
        </row>
        <row r="524">
          <cell r="A524">
            <v>522</v>
          </cell>
          <cell r="B524" t="str">
            <v>화강석 혹두기</v>
          </cell>
          <cell r="C524" t="str">
            <v>건식</v>
          </cell>
          <cell r="D524" t="str">
            <v>㎡</v>
          </cell>
          <cell r="E524">
            <v>86400</v>
          </cell>
          <cell r="F524">
            <v>41571</v>
          </cell>
        </row>
        <row r="525">
          <cell r="A525">
            <v>523</v>
          </cell>
          <cell r="B525" t="str">
            <v>화강석 창대돌</v>
          </cell>
          <cell r="C525" t="str">
            <v>T24 W=25</v>
          </cell>
          <cell r="D525" t="str">
            <v>㎡</v>
          </cell>
          <cell r="E525">
            <v>42000</v>
          </cell>
          <cell r="F525">
            <v>52428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</row>
        <row r="533">
          <cell r="A533">
            <v>531</v>
          </cell>
        </row>
        <row r="534">
          <cell r="A534">
            <v>532</v>
          </cell>
        </row>
        <row r="535">
          <cell r="A535">
            <v>533</v>
          </cell>
        </row>
        <row r="536">
          <cell r="A536">
            <v>534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</row>
        <row r="553">
          <cell r="A553">
            <v>551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</row>
        <row r="564">
          <cell r="A564">
            <v>562</v>
          </cell>
        </row>
        <row r="565">
          <cell r="A565">
            <v>563</v>
          </cell>
        </row>
        <row r="566">
          <cell r="A566">
            <v>564</v>
          </cell>
        </row>
        <row r="567">
          <cell r="A567">
            <v>565</v>
          </cell>
        </row>
        <row r="568">
          <cell r="A568">
            <v>566</v>
          </cell>
        </row>
        <row r="569">
          <cell r="A569">
            <v>567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</row>
        <row r="573">
          <cell r="A573">
            <v>571</v>
          </cell>
        </row>
        <row r="574">
          <cell r="A574">
            <v>572</v>
          </cell>
        </row>
        <row r="575">
          <cell r="A575">
            <v>573</v>
          </cell>
        </row>
        <row r="576">
          <cell r="A576">
            <v>574</v>
          </cell>
        </row>
        <row r="577">
          <cell r="A577">
            <v>575</v>
          </cell>
        </row>
        <row r="578">
          <cell r="A578">
            <v>576</v>
          </cell>
        </row>
        <row r="579">
          <cell r="A579">
            <v>577</v>
          </cell>
        </row>
        <row r="580">
          <cell r="A580">
            <v>578</v>
          </cell>
        </row>
        <row r="581">
          <cell r="A581">
            <v>579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</row>
        <row r="586">
          <cell r="A586">
            <v>584</v>
          </cell>
        </row>
        <row r="587">
          <cell r="A587">
            <v>585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  <cell r="B602" t="str">
            <v>먹 메 김</v>
          </cell>
          <cell r="C602" t="str">
            <v>주택(보통)</v>
          </cell>
          <cell r="D602" t="str">
            <v>㎡</v>
          </cell>
          <cell r="E602">
            <v>0</v>
          </cell>
          <cell r="F602">
            <v>4373</v>
          </cell>
        </row>
        <row r="603">
          <cell r="A603">
            <v>601</v>
          </cell>
          <cell r="B603" t="str">
            <v>먹 메 김</v>
          </cell>
          <cell r="C603" t="str">
            <v>주택(고급)</v>
          </cell>
          <cell r="D603" t="str">
            <v>㎡</v>
          </cell>
          <cell r="E603">
            <v>0</v>
          </cell>
          <cell r="F603">
            <v>5584</v>
          </cell>
        </row>
        <row r="604">
          <cell r="A604">
            <v>602</v>
          </cell>
          <cell r="B604" t="str">
            <v>먹 메 김</v>
          </cell>
          <cell r="C604" t="str">
            <v>학교.공장</v>
          </cell>
          <cell r="D604" t="str">
            <v>㎡</v>
          </cell>
          <cell r="E604">
            <v>0</v>
          </cell>
          <cell r="F604">
            <v>2220</v>
          </cell>
        </row>
        <row r="605">
          <cell r="A605">
            <v>603</v>
          </cell>
          <cell r="B605" t="str">
            <v>먹 메 김</v>
          </cell>
          <cell r="C605" t="str">
            <v>사무소</v>
          </cell>
          <cell r="D605" t="str">
            <v>㎡</v>
          </cell>
          <cell r="E605">
            <v>0</v>
          </cell>
          <cell r="F605">
            <v>3364</v>
          </cell>
        </row>
        <row r="606">
          <cell r="A606">
            <v>604</v>
          </cell>
          <cell r="B606" t="str">
            <v>먹 메 김</v>
          </cell>
          <cell r="C606" t="str">
            <v>은행</v>
          </cell>
          <cell r="D606" t="str">
            <v>㎡</v>
          </cell>
          <cell r="E606">
            <v>0</v>
          </cell>
          <cell r="F606">
            <v>4373</v>
          </cell>
        </row>
        <row r="607">
          <cell r="A607">
            <v>605</v>
          </cell>
          <cell r="B607" t="str">
            <v>목재몰딩</v>
          </cell>
          <cell r="C607" t="str">
            <v>36*36천정접착</v>
          </cell>
          <cell r="D607" t="str">
            <v>m</v>
          </cell>
          <cell r="E607">
            <v>563</v>
          </cell>
          <cell r="F607">
            <v>2193</v>
          </cell>
        </row>
        <row r="608">
          <cell r="A608">
            <v>606</v>
          </cell>
          <cell r="B608" t="str">
            <v>벽체합판붙이기</v>
          </cell>
          <cell r="C608" t="str">
            <v>일반</v>
          </cell>
          <cell r="D608" t="str">
            <v>㎡</v>
          </cell>
          <cell r="E608">
            <v>20</v>
          </cell>
          <cell r="F608">
            <v>6405</v>
          </cell>
        </row>
        <row r="609">
          <cell r="A609">
            <v>607</v>
          </cell>
          <cell r="B609" t="str">
            <v>벽체합판붙이기</v>
          </cell>
          <cell r="C609" t="str">
            <v>수장용</v>
          </cell>
          <cell r="D609" t="str">
            <v>㎡</v>
          </cell>
          <cell r="E609">
            <v>231</v>
          </cell>
          <cell r="F609">
            <v>6405</v>
          </cell>
        </row>
        <row r="610">
          <cell r="A610">
            <v>608</v>
          </cell>
          <cell r="B610" t="str">
            <v>천정틀설치</v>
          </cell>
          <cell r="C610" t="str">
            <v>달대무.석고판(T9)</v>
          </cell>
          <cell r="D610" t="str">
            <v>㎡</v>
          </cell>
          <cell r="E610">
            <v>2786</v>
          </cell>
          <cell r="F610">
            <v>8982</v>
          </cell>
        </row>
        <row r="611">
          <cell r="A611">
            <v>609</v>
          </cell>
          <cell r="B611" t="str">
            <v>천정틀설치</v>
          </cell>
          <cell r="C611" t="str">
            <v>달대유.석고판(T9)</v>
          </cell>
          <cell r="D611" t="str">
            <v>㎡</v>
          </cell>
          <cell r="E611">
            <v>2867</v>
          </cell>
          <cell r="F611">
            <v>18339</v>
          </cell>
        </row>
        <row r="612">
          <cell r="A612">
            <v>610</v>
          </cell>
          <cell r="B612" t="str">
            <v>마루널깔기</v>
          </cell>
          <cell r="C612" t="str">
            <v>콘크리트바탕위마루틀</v>
          </cell>
          <cell r="D612">
            <v>0</v>
          </cell>
          <cell r="E612">
            <v>16</v>
          </cell>
          <cell r="F612">
            <v>4979</v>
          </cell>
        </row>
        <row r="613">
          <cell r="A613">
            <v>611</v>
          </cell>
          <cell r="B613" t="str">
            <v>목조천정틀</v>
          </cell>
          <cell r="C613">
            <v>0</v>
          </cell>
          <cell r="D613" t="str">
            <v>㎡</v>
          </cell>
          <cell r="E613">
            <v>5643</v>
          </cell>
          <cell r="F613">
            <v>22584</v>
          </cell>
        </row>
        <row r="614">
          <cell r="A614">
            <v>612</v>
          </cell>
          <cell r="B614" t="str">
            <v>목재핸드레일</v>
          </cell>
          <cell r="C614" t="str">
            <v>H900 60*120</v>
          </cell>
          <cell r="D614" t="str">
            <v>m</v>
          </cell>
          <cell r="E614">
            <v>18527</v>
          </cell>
          <cell r="F614">
            <v>9524</v>
          </cell>
          <cell r="G614">
            <v>9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</row>
        <row r="623">
          <cell r="A623">
            <v>621</v>
          </cell>
        </row>
        <row r="624">
          <cell r="A624">
            <v>622</v>
          </cell>
        </row>
        <row r="625">
          <cell r="A625">
            <v>623</v>
          </cell>
        </row>
        <row r="626">
          <cell r="A626">
            <v>624</v>
          </cell>
        </row>
        <row r="627">
          <cell r="A627">
            <v>625</v>
          </cell>
        </row>
        <row r="628">
          <cell r="A628">
            <v>626</v>
          </cell>
        </row>
        <row r="629">
          <cell r="A629">
            <v>627</v>
          </cell>
        </row>
        <row r="630">
          <cell r="A630">
            <v>628</v>
          </cell>
        </row>
        <row r="631">
          <cell r="A631">
            <v>629</v>
          </cell>
        </row>
        <row r="632">
          <cell r="A632">
            <v>630</v>
          </cell>
        </row>
        <row r="633">
          <cell r="A633">
            <v>631</v>
          </cell>
        </row>
        <row r="634">
          <cell r="A634">
            <v>632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</row>
        <row r="638">
          <cell r="A638">
            <v>636</v>
          </cell>
        </row>
        <row r="639">
          <cell r="A639">
            <v>637</v>
          </cell>
        </row>
        <row r="640">
          <cell r="A640">
            <v>638</v>
          </cell>
        </row>
        <row r="641">
          <cell r="A641">
            <v>639</v>
          </cell>
        </row>
        <row r="642">
          <cell r="A642">
            <v>640</v>
          </cell>
        </row>
        <row r="643">
          <cell r="A643">
            <v>641</v>
          </cell>
        </row>
        <row r="644">
          <cell r="A644">
            <v>642</v>
          </cell>
        </row>
        <row r="645">
          <cell r="A645">
            <v>643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</row>
        <row r="649">
          <cell r="A649">
            <v>647</v>
          </cell>
        </row>
        <row r="650">
          <cell r="A650">
            <v>648</v>
          </cell>
        </row>
        <row r="651">
          <cell r="A651">
            <v>649</v>
          </cell>
        </row>
        <row r="652">
          <cell r="A652">
            <v>650</v>
          </cell>
        </row>
        <row r="653">
          <cell r="A653">
            <v>651</v>
          </cell>
        </row>
        <row r="654">
          <cell r="A654">
            <v>652</v>
          </cell>
        </row>
        <row r="655">
          <cell r="A655">
            <v>653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</row>
        <row r="665">
          <cell r="A665">
            <v>663</v>
          </cell>
        </row>
        <row r="666">
          <cell r="A666">
            <v>664</v>
          </cell>
        </row>
        <row r="667">
          <cell r="A667">
            <v>665</v>
          </cell>
        </row>
        <row r="668">
          <cell r="A668">
            <v>666</v>
          </cell>
        </row>
        <row r="669">
          <cell r="A669">
            <v>667</v>
          </cell>
        </row>
        <row r="670">
          <cell r="A670">
            <v>668</v>
          </cell>
        </row>
        <row r="671">
          <cell r="A671">
            <v>669</v>
          </cell>
        </row>
        <row r="672">
          <cell r="A672">
            <v>670</v>
          </cell>
        </row>
        <row r="673">
          <cell r="A673">
            <v>671</v>
          </cell>
        </row>
        <row r="674">
          <cell r="A674">
            <v>672</v>
          </cell>
        </row>
        <row r="675">
          <cell r="A675">
            <v>673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</row>
        <row r="687">
          <cell r="A687">
            <v>685</v>
          </cell>
        </row>
        <row r="688">
          <cell r="A688">
            <v>686</v>
          </cell>
        </row>
        <row r="689">
          <cell r="A689">
            <v>687</v>
          </cell>
        </row>
        <row r="690">
          <cell r="A690">
            <v>688</v>
          </cell>
        </row>
        <row r="691">
          <cell r="A691">
            <v>689</v>
          </cell>
        </row>
        <row r="692">
          <cell r="A692">
            <v>690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벽돌 소운반</v>
          </cell>
          <cell r="C702" t="str">
            <v>1층</v>
          </cell>
          <cell r="D702" t="str">
            <v>천매</v>
          </cell>
          <cell r="E702">
            <v>0</v>
          </cell>
          <cell r="F702">
            <v>17473</v>
          </cell>
        </row>
        <row r="703">
          <cell r="A703">
            <v>701</v>
          </cell>
          <cell r="B703" t="str">
            <v>벽돌 소운반</v>
          </cell>
          <cell r="C703" t="str">
            <v>2층</v>
          </cell>
          <cell r="D703" t="str">
            <v>천매</v>
          </cell>
          <cell r="E703">
            <v>0</v>
          </cell>
          <cell r="F703">
            <v>20968</v>
          </cell>
        </row>
        <row r="704">
          <cell r="A704">
            <v>702</v>
          </cell>
          <cell r="B704" t="str">
            <v>벽돌 소운반</v>
          </cell>
          <cell r="C704" t="str">
            <v>3층</v>
          </cell>
          <cell r="D704" t="str">
            <v>천매</v>
          </cell>
          <cell r="E704">
            <v>0</v>
          </cell>
          <cell r="F704">
            <v>27957</v>
          </cell>
        </row>
        <row r="705">
          <cell r="A705">
            <v>703</v>
          </cell>
          <cell r="B705" t="str">
            <v>벽돌 소운반</v>
          </cell>
          <cell r="C705" t="str">
            <v>4층</v>
          </cell>
          <cell r="D705" t="str">
            <v>천매</v>
          </cell>
          <cell r="E705">
            <v>0</v>
          </cell>
          <cell r="F705">
            <v>34947</v>
          </cell>
        </row>
        <row r="706">
          <cell r="A706">
            <v>704</v>
          </cell>
          <cell r="B706" t="str">
            <v>시멘트벽돌쌓기</v>
          </cell>
          <cell r="C706" t="str">
            <v>0.5B(10,000매이상기준)</v>
          </cell>
          <cell r="D706" t="str">
            <v>천매</v>
          </cell>
          <cell r="E706">
            <v>8992</v>
          </cell>
          <cell r="F706">
            <v>155969</v>
          </cell>
        </row>
        <row r="707">
          <cell r="A707">
            <v>705</v>
          </cell>
          <cell r="B707" t="str">
            <v>시멘트벽돌쌓기</v>
          </cell>
          <cell r="C707" t="str">
            <v>1.0B(10,000매이상기준)</v>
          </cell>
          <cell r="D707" t="str">
            <v>천매</v>
          </cell>
          <cell r="E707">
            <v>11869</v>
          </cell>
          <cell r="F707">
            <v>155969</v>
          </cell>
        </row>
        <row r="708">
          <cell r="A708">
            <v>706</v>
          </cell>
          <cell r="B708" t="str">
            <v>내화벽돌 SK32</v>
          </cell>
          <cell r="C708" t="str">
            <v>230*114*65</v>
          </cell>
          <cell r="D708" t="str">
            <v>매</v>
          </cell>
          <cell r="E708">
            <v>500</v>
          </cell>
        </row>
        <row r="709">
          <cell r="A709">
            <v>707</v>
          </cell>
          <cell r="B709" t="str">
            <v>내화벽돌쌓기</v>
          </cell>
          <cell r="C709" t="str">
            <v>줄눈 4mm</v>
          </cell>
          <cell r="D709" t="str">
            <v>천매</v>
          </cell>
          <cell r="E709">
            <v>39000</v>
          </cell>
          <cell r="F709">
            <v>416746</v>
          </cell>
        </row>
        <row r="710">
          <cell r="A710">
            <v>708</v>
          </cell>
          <cell r="B710" t="str">
            <v>내화벽돌쌓기</v>
          </cell>
          <cell r="C710" t="str">
            <v>줄눈 5mm</v>
          </cell>
          <cell r="D710" t="str">
            <v>천매</v>
          </cell>
          <cell r="E710">
            <v>52000</v>
          </cell>
          <cell r="F710">
            <v>416746</v>
          </cell>
        </row>
        <row r="711">
          <cell r="A711">
            <v>709</v>
          </cell>
          <cell r="B711" t="str">
            <v>내화벽돌쌓기</v>
          </cell>
          <cell r="C711" t="str">
            <v>줄눈 6mm</v>
          </cell>
          <cell r="D711" t="str">
            <v>천매</v>
          </cell>
          <cell r="E711">
            <v>70200</v>
          </cell>
          <cell r="F711">
            <v>416746</v>
          </cell>
        </row>
        <row r="712">
          <cell r="A712">
            <v>710</v>
          </cell>
          <cell r="B712" t="str">
            <v>붉은벽돌</v>
          </cell>
          <cell r="C712">
            <v>0</v>
          </cell>
          <cell r="D712" t="str">
            <v>매</v>
          </cell>
          <cell r="E712">
            <v>140</v>
          </cell>
        </row>
        <row r="713">
          <cell r="A713">
            <v>711</v>
          </cell>
          <cell r="B713" t="str">
            <v>붉은벽돌쌓기</v>
          </cell>
          <cell r="C713" t="str">
            <v>0.5B 쌓기</v>
          </cell>
          <cell r="D713" t="str">
            <v>천매</v>
          </cell>
          <cell r="E713">
            <v>8992</v>
          </cell>
          <cell r="F713">
            <v>155969</v>
          </cell>
        </row>
        <row r="714">
          <cell r="A714">
            <v>712</v>
          </cell>
          <cell r="B714" t="str">
            <v>붉은벽돌쌓기</v>
          </cell>
          <cell r="C714" t="str">
            <v>1.0B 쌓기</v>
          </cell>
          <cell r="D714" t="str">
            <v>천매</v>
          </cell>
          <cell r="E714">
            <v>11869</v>
          </cell>
          <cell r="F714">
            <v>142794</v>
          </cell>
        </row>
        <row r="715">
          <cell r="A715">
            <v>713</v>
          </cell>
          <cell r="B715" t="str">
            <v>시멘트블럭 4〃</v>
          </cell>
          <cell r="C715" t="str">
            <v>100*190*390</v>
          </cell>
          <cell r="D715" t="str">
            <v>매</v>
          </cell>
          <cell r="E715">
            <v>410</v>
          </cell>
        </row>
        <row r="716">
          <cell r="A716">
            <v>714</v>
          </cell>
          <cell r="B716" t="str">
            <v>시멘트블럭쌓기</v>
          </cell>
          <cell r="C716" t="str">
            <v>100*190*390</v>
          </cell>
          <cell r="D716" t="str">
            <v>천매</v>
          </cell>
          <cell r="E716">
            <v>382</v>
          </cell>
          <cell r="F716">
            <v>16320</v>
          </cell>
        </row>
        <row r="717">
          <cell r="A717">
            <v>715</v>
          </cell>
          <cell r="B717" t="str">
            <v>시멘트블럭 6〃</v>
          </cell>
          <cell r="C717" t="str">
            <v>150*190*390</v>
          </cell>
          <cell r="D717" t="str">
            <v>매</v>
          </cell>
          <cell r="E717">
            <v>550</v>
          </cell>
        </row>
        <row r="718">
          <cell r="A718">
            <v>716</v>
          </cell>
          <cell r="B718" t="str">
            <v>시멘트블럭쌓기</v>
          </cell>
          <cell r="C718" t="str">
            <v>150*190*390</v>
          </cell>
          <cell r="D718" t="str">
            <v>천매</v>
          </cell>
          <cell r="E718">
            <v>324</v>
          </cell>
          <cell r="F718">
            <v>13714</v>
          </cell>
        </row>
        <row r="719">
          <cell r="A719">
            <v>717</v>
          </cell>
          <cell r="B719" t="str">
            <v>시멘트블럭 8〃</v>
          </cell>
          <cell r="C719" t="str">
            <v>190*190*390</v>
          </cell>
          <cell r="D719" t="str">
            <v>매</v>
          </cell>
          <cell r="E719">
            <v>650</v>
          </cell>
        </row>
        <row r="720">
          <cell r="A720">
            <v>718</v>
          </cell>
          <cell r="B720" t="str">
            <v>시멘트블럭쌓기</v>
          </cell>
          <cell r="C720" t="str">
            <v>190*190*390</v>
          </cell>
          <cell r="D720" t="str">
            <v>천매</v>
          </cell>
          <cell r="E720">
            <v>359</v>
          </cell>
          <cell r="F720">
            <v>16320</v>
          </cell>
        </row>
        <row r="721">
          <cell r="A721">
            <v>719</v>
          </cell>
          <cell r="B721" t="str">
            <v>치장줄눈</v>
          </cell>
          <cell r="C721" t="str">
            <v>한면치장</v>
          </cell>
          <cell r="D721" t="str">
            <v>㎡</v>
          </cell>
          <cell r="E721">
            <v>54</v>
          </cell>
          <cell r="F721">
            <v>2185</v>
          </cell>
        </row>
        <row r="722">
          <cell r="A722">
            <v>720</v>
          </cell>
          <cell r="B722" t="str">
            <v>치장줄눈</v>
          </cell>
          <cell r="C722" t="str">
            <v>양면치장</v>
          </cell>
          <cell r="D722" t="str">
            <v>㎡</v>
          </cell>
          <cell r="E722">
            <v>109</v>
          </cell>
          <cell r="F722">
            <v>4315</v>
          </cell>
        </row>
        <row r="723">
          <cell r="A723">
            <v>721</v>
          </cell>
          <cell r="B723" t="str">
            <v>한면치장벽돌쌓기및줄눈</v>
          </cell>
          <cell r="C723" t="str">
            <v>0.5B</v>
          </cell>
          <cell r="D723" t="str">
            <v>천매</v>
          </cell>
          <cell r="E723">
            <v>11082</v>
          </cell>
          <cell r="F723">
            <v>342815</v>
          </cell>
        </row>
        <row r="724">
          <cell r="A724">
            <v>722</v>
          </cell>
          <cell r="B724" t="str">
            <v>한면치장벽돌쌓기및줄눈</v>
          </cell>
          <cell r="C724" t="str">
            <v>1.0B</v>
          </cell>
          <cell r="D724" t="str">
            <v>천매</v>
          </cell>
          <cell r="E724">
            <v>13003</v>
          </cell>
          <cell r="F724">
            <v>272963</v>
          </cell>
        </row>
        <row r="725">
          <cell r="A725">
            <v>723</v>
          </cell>
          <cell r="B725" t="str">
            <v>양면치장벽돌쌓기및줄눈</v>
          </cell>
          <cell r="C725" t="str">
            <v>0.5B</v>
          </cell>
          <cell r="D725" t="str">
            <v>천매</v>
          </cell>
          <cell r="E725">
            <v>13173</v>
          </cell>
          <cell r="F725">
            <v>417005</v>
          </cell>
        </row>
        <row r="726">
          <cell r="A726">
            <v>724</v>
          </cell>
          <cell r="B726" t="str">
            <v>양면치장벽돌쌓기및줄눈</v>
          </cell>
          <cell r="C726" t="str">
            <v>1.0B</v>
          </cell>
          <cell r="D726" t="str">
            <v>천매</v>
          </cell>
          <cell r="E726">
            <v>14138</v>
          </cell>
          <cell r="F726">
            <v>310110</v>
          </cell>
        </row>
        <row r="727">
          <cell r="A727">
            <v>725</v>
          </cell>
          <cell r="B727" t="str">
            <v>인방제작설치</v>
          </cell>
          <cell r="C727" t="str">
            <v>200*200</v>
          </cell>
          <cell r="D727" t="str">
            <v>m</v>
          </cell>
          <cell r="E727">
            <v>4125</v>
          </cell>
          <cell r="F727">
            <v>14382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</row>
        <row r="732">
          <cell r="A732">
            <v>730</v>
          </cell>
        </row>
        <row r="733">
          <cell r="A733">
            <v>731</v>
          </cell>
        </row>
        <row r="734">
          <cell r="A734">
            <v>732</v>
          </cell>
        </row>
        <row r="735">
          <cell r="A735">
            <v>733</v>
          </cell>
        </row>
        <row r="736">
          <cell r="A736">
            <v>734</v>
          </cell>
        </row>
        <row r="737">
          <cell r="A737">
            <v>735</v>
          </cell>
        </row>
        <row r="738">
          <cell r="A738">
            <v>736</v>
          </cell>
        </row>
        <row r="739">
          <cell r="A739">
            <v>737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</row>
        <row r="753">
          <cell r="A753">
            <v>751</v>
          </cell>
        </row>
        <row r="754">
          <cell r="A754">
            <v>752</v>
          </cell>
        </row>
        <row r="755">
          <cell r="A755">
            <v>753</v>
          </cell>
        </row>
        <row r="756">
          <cell r="A756">
            <v>754</v>
          </cell>
        </row>
        <row r="757">
          <cell r="A757">
            <v>755</v>
          </cell>
        </row>
        <row r="758">
          <cell r="A758">
            <v>756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</row>
        <row r="762">
          <cell r="A762">
            <v>760</v>
          </cell>
        </row>
        <row r="763">
          <cell r="A763">
            <v>761</v>
          </cell>
        </row>
        <row r="764">
          <cell r="A764">
            <v>762</v>
          </cell>
        </row>
        <row r="765">
          <cell r="A765">
            <v>763</v>
          </cell>
        </row>
        <row r="766">
          <cell r="A766">
            <v>764</v>
          </cell>
        </row>
        <row r="767">
          <cell r="A767">
            <v>765</v>
          </cell>
        </row>
        <row r="768">
          <cell r="A768">
            <v>766</v>
          </cell>
        </row>
        <row r="769">
          <cell r="A769">
            <v>767</v>
          </cell>
        </row>
        <row r="770">
          <cell r="A770">
            <v>768</v>
          </cell>
        </row>
        <row r="771">
          <cell r="A771">
            <v>769</v>
          </cell>
        </row>
        <row r="772">
          <cell r="A772">
            <v>770</v>
          </cell>
        </row>
        <row r="773">
          <cell r="A773">
            <v>771</v>
          </cell>
        </row>
        <row r="774">
          <cell r="A774">
            <v>772</v>
          </cell>
        </row>
        <row r="775">
          <cell r="A775">
            <v>773</v>
          </cell>
        </row>
        <row r="776">
          <cell r="A776">
            <v>774</v>
          </cell>
        </row>
        <row r="777">
          <cell r="A777">
            <v>775</v>
          </cell>
        </row>
        <row r="778">
          <cell r="A778">
            <v>776</v>
          </cell>
        </row>
        <row r="779">
          <cell r="A779">
            <v>777</v>
          </cell>
        </row>
        <row r="780">
          <cell r="A780">
            <v>778</v>
          </cell>
        </row>
        <row r="781">
          <cell r="A781">
            <v>779</v>
          </cell>
        </row>
        <row r="782">
          <cell r="A782">
            <v>780</v>
          </cell>
        </row>
        <row r="783">
          <cell r="A783">
            <v>781</v>
          </cell>
        </row>
        <row r="784">
          <cell r="A784">
            <v>782</v>
          </cell>
        </row>
        <row r="785">
          <cell r="A785">
            <v>783</v>
          </cell>
        </row>
        <row r="786">
          <cell r="A786">
            <v>784</v>
          </cell>
        </row>
        <row r="787">
          <cell r="A787">
            <v>785</v>
          </cell>
        </row>
        <row r="788">
          <cell r="A788">
            <v>786</v>
          </cell>
        </row>
        <row r="789">
          <cell r="A789">
            <v>787</v>
          </cell>
        </row>
        <row r="790">
          <cell r="A790">
            <v>788</v>
          </cell>
        </row>
        <row r="791">
          <cell r="A791">
            <v>789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  <cell r="B802" t="str">
            <v>벽 타일붙이기</v>
          </cell>
          <cell r="C802" t="str">
            <v>90*90(15mm)</v>
          </cell>
          <cell r="D802" t="str">
            <v>㎡</v>
          </cell>
          <cell r="E802">
            <v>9885</v>
          </cell>
          <cell r="F802">
            <v>30206</v>
          </cell>
        </row>
        <row r="803">
          <cell r="A803">
            <v>801</v>
          </cell>
          <cell r="B803" t="str">
            <v>벽 타일붙이기</v>
          </cell>
          <cell r="C803" t="str">
            <v>90*90(18mm)</v>
          </cell>
          <cell r="D803" t="str">
            <v>㎡</v>
          </cell>
          <cell r="E803">
            <v>9996</v>
          </cell>
          <cell r="F803">
            <v>30311</v>
          </cell>
        </row>
        <row r="804">
          <cell r="A804">
            <v>802</v>
          </cell>
          <cell r="B804" t="str">
            <v>벽 타일붙이기</v>
          </cell>
          <cell r="C804" t="str">
            <v>150*150(15mm)</v>
          </cell>
          <cell r="D804" t="str">
            <v>㎡</v>
          </cell>
          <cell r="E804">
            <v>7736</v>
          </cell>
          <cell r="F804">
            <v>27232</v>
          </cell>
        </row>
        <row r="805">
          <cell r="A805">
            <v>803</v>
          </cell>
          <cell r="B805" t="str">
            <v>벽 타일붙이기</v>
          </cell>
          <cell r="C805" t="str">
            <v>150*150(18mm)</v>
          </cell>
          <cell r="D805" t="str">
            <v>㎡</v>
          </cell>
          <cell r="E805">
            <v>7847</v>
          </cell>
          <cell r="F805">
            <v>27337</v>
          </cell>
        </row>
        <row r="806">
          <cell r="A806">
            <v>804</v>
          </cell>
          <cell r="B806" t="str">
            <v>바닥 타일붙이기</v>
          </cell>
          <cell r="C806" t="str">
            <v>90*90(15mm)</v>
          </cell>
          <cell r="D806" t="str">
            <v>㎡</v>
          </cell>
          <cell r="E806">
            <v>9464</v>
          </cell>
          <cell r="F806">
            <v>23822</v>
          </cell>
        </row>
        <row r="807">
          <cell r="A807">
            <v>805</v>
          </cell>
          <cell r="B807" t="str">
            <v>바닥 타일붙이기</v>
          </cell>
          <cell r="C807" t="str">
            <v>90*90(18mm)</v>
          </cell>
          <cell r="D807" t="str">
            <v>㎡</v>
          </cell>
          <cell r="E807">
            <v>9718</v>
          </cell>
          <cell r="F807">
            <v>23926</v>
          </cell>
        </row>
        <row r="808">
          <cell r="A808">
            <v>806</v>
          </cell>
          <cell r="B808" t="str">
            <v>바닥 타일붙이기</v>
          </cell>
          <cell r="C808" t="str">
            <v>150*150(15mm)</v>
          </cell>
          <cell r="D808" t="str">
            <v>㎡</v>
          </cell>
          <cell r="E808">
            <v>9392</v>
          </cell>
          <cell r="F808">
            <v>21441</v>
          </cell>
        </row>
        <row r="809">
          <cell r="A809">
            <v>807</v>
          </cell>
          <cell r="B809" t="str">
            <v>바닥 타일붙이기</v>
          </cell>
          <cell r="C809" t="str">
            <v>150*150(18mm)</v>
          </cell>
          <cell r="D809" t="str">
            <v>㎡</v>
          </cell>
          <cell r="E809">
            <v>9503</v>
          </cell>
          <cell r="F809">
            <v>21546</v>
          </cell>
        </row>
        <row r="810">
          <cell r="A810">
            <v>808</v>
          </cell>
          <cell r="B810" t="str">
            <v>크링커타일붙임(바름두께15)</v>
          </cell>
          <cell r="C810" t="str">
            <v>바닥 120*120mm</v>
          </cell>
          <cell r="D810" t="str">
            <v>㎡</v>
          </cell>
          <cell r="E810">
            <v>12669</v>
          </cell>
          <cell r="F810">
            <v>23034</v>
          </cell>
        </row>
        <row r="811">
          <cell r="A811">
            <v>809</v>
          </cell>
          <cell r="B811" t="str">
            <v>크링커타일붙임(바름두께18)</v>
          </cell>
          <cell r="C811" t="str">
            <v>바닥 120*120mm</v>
          </cell>
          <cell r="D811" t="str">
            <v>㎡</v>
          </cell>
          <cell r="E811">
            <v>12780</v>
          </cell>
          <cell r="F811">
            <v>23139</v>
          </cell>
        </row>
        <row r="812">
          <cell r="A812">
            <v>810</v>
          </cell>
          <cell r="B812" t="str">
            <v>크링커타일붙임(바름두께15)</v>
          </cell>
          <cell r="C812" t="str">
            <v>바닥 180*180mm</v>
          </cell>
          <cell r="D812" t="str">
            <v>㎡</v>
          </cell>
          <cell r="E812">
            <v>19562</v>
          </cell>
          <cell r="F812">
            <v>21441</v>
          </cell>
        </row>
        <row r="813">
          <cell r="A813">
            <v>811</v>
          </cell>
          <cell r="B813" t="str">
            <v>크링커타일붙임(바름두께18)</v>
          </cell>
          <cell r="C813" t="str">
            <v>바닥 180*180mm</v>
          </cell>
          <cell r="D813" t="str">
            <v>㎡</v>
          </cell>
          <cell r="E813">
            <v>19673</v>
          </cell>
          <cell r="F813">
            <v>21546</v>
          </cell>
        </row>
        <row r="814">
          <cell r="A814">
            <v>812</v>
          </cell>
          <cell r="B814" t="str">
            <v>모자이크타일(바름두께 7)</v>
          </cell>
          <cell r="C814" t="str">
            <v>바닥</v>
          </cell>
          <cell r="D814">
            <v>0</v>
          </cell>
          <cell r="E814">
            <v>9117</v>
          </cell>
          <cell r="F814">
            <v>22129</v>
          </cell>
        </row>
        <row r="815">
          <cell r="A815">
            <v>813</v>
          </cell>
          <cell r="B815" t="str">
            <v>석재타일</v>
          </cell>
          <cell r="C815" t="str">
            <v>200*200*12</v>
          </cell>
          <cell r="D815">
            <v>0</v>
          </cell>
          <cell r="E815">
            <v>25000</v>
          </cell>
        </row>
        <row r="816">
          <cell r="A816">
            <v>814</v>
          </cell>
          <cell r="B816" t="str">
            <v>디럭스타일</v>
          </cell>
          <cell r="C816" t="str">
            <v>3.0 300*300(시공비포함)</v>
          </cell>
          <cell r="D816">
            <v>0</v>
          </cell>
          <cell r="E816">
            <v>62000</v>
          </cell>
        </row>
        <row r="817">
          <cell r="A817">
            <v>815</v>
          </cell>
          <cell r="B817" t="str">
            <v>데코타일</v>
          </cell>
          <cell r="C817" t="str">
            <v>3.0 300*300</v>
          </cell>
          <cell r="D817" t="str">
            <v>평</v>
          </cell>
          <cell r="E817">
            <v>44550</v>
          </cell>
        </row>
        <row r="818">
          <cell r="A818">
            <v>816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</row>
        <row r="833">
          <cell r="A833">
            <v>831</v>
          </cell>
        </row>
        <row r="834">
          <cell r="A834">
            <v>832</v>
          </cell>
        </row>
        <row r="835">
          <cell r="A835">
            <v>833</v>
          </cell>
        </row>
        <row r="836">
          <cell r="A836">
            <v>834</v>
          </cell>
        </row>
        <row r="837">
          <cell r="A837">
            <v>835</v>
          </cell>
        </row>
        <row r="838">
          <cell r="A838">
            <v>836</v>
          </cell>
        </row>
        <row r="839">
          <cell r="A839">
            <v>837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</row>
        <row r="853">
          <cell r="A853">
            <v>851</v>
          </cell>
        </row>
        <row r="854">
          <cell r="A854">
            <v>852</v>
          </cell>
        </row>
        <row r="855">
          <cell r="A855">
            <v>853</v>
          </cell>
        </row>
        <row r="856">
          <cell r="A856">
            <v>854</v>
          </cell>
        </row>
        <row r="857">
          <cell r="A857">
            <v>855</v>
          </cell>
        </row>
        <row r="858">
          <cell r="A858">
            <v>856</v>
          </cell>
        </row>
        <row r="859">
          <cell r="A859">
            <v>857</v>
          </cell>
        </row>
        <row r="860">
          <cell r="A860">
            <v>858</v>
          </cell>
        </row>
        <row r="861">
          <cell r="A861">
            <v>859</v>
          </cell>
        </row>
        <row r="862">
          <cell r="A862">
            <v>860</v>
          </cell>
        </row>
        <row r="863">
          <cell r="A863">
            <v>861</v>
          </cell>
        </row>
        <row r="864">
          <cell r="A864">
            <v>862</v>
          </cell>
        </row>
        <row r="865">
          <cell r="A865">
            <v>863</v>
          </cell>
        </row>
        <row r="866">
          <cell r="A866">
            <v>864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</row>
        <row r="878">
          <cell r="A878">
            <v>876</v>
          </cell>
        </row>
        <row r="879">
          <cell r="A879">
            <v>877</v>
          </cell>
        </row>
        <row r="880">
          <cell r="A880">
            <v>878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  <cell r="B902" t="str">
            <v>시멘트액체방수</v>
          </cell>
          <cell r="C902" t="str">
            <v>A 종</v>
          </cell>
          <cell r="D902" t="str">
            <v>㎡</v>
          </cell>
          <cell r="E902">
            <v>895</v>
          </cell>
          <cell r="F902">
            <v>22530</v>
          </cell>
        </row>
        <row r="903">
          <cell r="A903">
            <v>901</v>
          </cell>
          <cell r="B903" t="str">
            <v>시멘트액체방수</v>
          </cell>
          <cell r="C903" t="str">
            <v>B 종</v>
          </cell>
          <cell r="D903" t="str">
            <v>㎡</v>
          </cell>
          <cell r="E903">
            <v>843</v>
          </cell>
          <cell r="F903">
            <v>19084</v>
          </cell>
        </row>
        <row r="904">
          <cell r="A904">
            <v>902</v>
          </cell>
          <cell r="B904" t="str">
            <v>시멘트액체방수</v>
          </cell>
          <cell r="C904" t="str">
            <v>C 종</v>
          </cell>
          <cell r="D904" t="str">
            <v>㎡</v>
          </cell>
          <cell r="E904">
            <v>2428</v>
          </cell>
          <cell r="F904">
            <v>16193</v>
          </cell>
        </row>
        <row r="905">
          <cell r="A905">
            <v>903</v>
          </cell>
          <cell r="B905" t="str">
            <v>시멘트액체방수</v>
          </cell>
          <cell r="C905" t="str">
            <v>D 종</v>
          </cell>
          <cell r="D905" t="str">
            <v>㎡</v>
          </cell>
          <cell r="E905">
            <v>446</v>
          </cell>
          <cell r="F905">
            <v>11594</v>
          </cell>
        </row>
        <row r="906">
          <cell r="A906">
            <v>904</v>
          </cell>
          <cell r="B906" t="str">
            <v>시트방수</v>
          </cell>
          <cell r="C906">
            <v>0</v>
          </cell>
          <cell r="D906" t="str">
            <v>㎡</v>
          </cell>
          <cell r="E906">
            <v>6026</v>
          </cell>
          <cell r="F906">
            <v>6504</v>
          </cell>
        </row>
        <row r="907">
          <cell r="A907">
            <v>905</v>
          </cell>
          <cell r="B907" t="str">
            <v>수밀코킹</v>
          </cell>
          <cell r="C907" t="str">
            <v xml:space="preserve"> 1Cm 각</v>
          </cell>
          <cell r="D907" t="str">
            <v>㎡</v>
          </cell>
          <cell r="E907">
            <v>1147</v>
          </cell>
          <cell r="F907">
            <v>2223</v>
          </cell>
        </row>
        <row r="908">
          <cell r="A908">
            <v>906</v>
          </cell>
          <cell r="B908" t="str">
            <v>신축줄눈</v>
          </cell>
          <cell r="C908" t="str">
            <v>간단</v>
          </cell>
          <cell r="D908" t="str">
            <v>㎡</v>
          </cell>
          <cell r="E908">
            <v>1430</v>
          </cell>
          <cell r="F908">
            <v>833</v>
          </cell>
        </row>
        <row r="909">
          <cell r="A909">
            <v>907</v>
          </cell>
          <cell r="B909" t="str">
            <v>신축줄눈</v>
          </cell>
          <cell r="C909" t="str">
            <v>보통</v>
          </cell>
          <cell r="D909" t="str">
            <v>㎡</v>
          </cell>
          <cell r="E909">
            <v>1920</v>
          </cell>
          <cell r="F909">
            <v>3129</v>
          </cell>
        </row>
        <row r="910">
          <cell r="A910">
            <v>908</v>
          </cell>
          <cell r="B910" t="str">
            <v>도막방수</v>
          </cell>
          <cell r="C910" t="str">
            <v>고무아스팔트에멀죤계</v>
          </cell>
          <cell r="D910" t="str">
            <v>㎡</v>
          </cell>
          <cell r="E910">
            <v>9535</v>
          </cell>
          <cell r="F910">
            <v>14983</v>
          </cell>
        </row>
        <row r="911">
          <cell r="A911">
            <v>909</v>
          </cell>
          <cell r="B911" t="str">
            <v>우레탄 도막방수</v>
          </cell>
          <cell r="C911" t="str">
            <v>우레탄계</v>
          </cell>
          <cell r="D911" t="str">
            <v>㎡</v>
          </cell>
          <cell r="E911">
            <v>17862</v>
          </cell>
          <cell r="F911">
            <v>9049</v>
          </cell>
        </row>
        <row r="912">
          <cell r="A912">
            <v>910</v>
          </cell>
          <cell r="B912" t="str">
            <v>노출 우레탄방수</v>
          </cell>
          <cell r="C912" t="str">
            <v>3mm노출</v>
          </cell>
          <cell r="D912" t="str">
            <v>㎡</v>
          </cell>
          <cell r="E912">
            <v>14120</v>
          </cell>
          <cell r="F912">
            <v>9608</v>
          </cell>
        </row>
        <row r="913">
          <cell r="A913">
            <v>911</v>
          </cell>
          <cell r="B913" t="str">
            <v>비노출 우레탄방수</v>
          </cell>
          <cell r="C913" t="str">
            <v>3mm</v>
          </cell>
          <cell r="D913" t="str">
            <v>㎡</v>
          </cell>
          <cell r="E913">
            <v>10505</v>
          </cell>
          <cell r="F913">
            <v>9608</v>
          </cell>
        </row>
        <row r="914">
          <cell r="A914">
            <v>912</v>
          </cell>
          <cell r="B914" t="str">
            <v>옥상바닥방수</v>
          </cell>
          <cell r="C914" t="str">
            <v>데카덱스공법</v>
          </cell>
          <cell r="D914" t="str">
            <v>㎡</v>
          </cell>
          <cell r="E914">
            <v>11760</v>
          </cell>
          <cell r="F914">
            <v>10719</v>
          </cell>
        </row>
        <row r="915">
          <cell r="A915">
            <v>913</v>
          </cell>
          <cell r="B915" t="str">
            <v>적벽돌,타일,석재,벽면방수</v>
          </cell>
          <cell r="C915" t="str">
            <v>K-154 침투방수공법</v>
          </cell>
          <cell r="D915" t="str">
            <v>㎡</v>
          </cell>
          <cell r="E915">
            <v>2100</v>
          </cell>
          <cell r="F915">
            <v>6336</v>
          </cell>
        </row>
        <row r="916">
          <cell r="A916">
            <v>914</v>
          </cell>
          <cell r="B916" t="str">
            <v>코킹(유리)</v>
          </cell>
          <cell r="C916" t="str">
            <v>5*5</v>
          </cell>
          <cell r="D916" t="str">
            <v>m</v>
          </cell>
          <cell r="E916">
            <v>222</v>
          </cell>
          <cell r="F916">
            <v>2158</v>
          </cell>
        </row>
        <row r="917">
          <cell r="A917">
            <v>915</v>
          </cell>
          <cell r="B917" t="str">
            <v>코킹(창주위)</v>
          </cell>
          <cell r="C917" t="str">
            <v>10*10</v>
          </cell>
          <cell r="D917" t="str">
            <v>m</v>
          </cell>
          <cell r="E917">
            <v>890</v>
          </cell>
          <cell r="F917">
            <v>2158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</row>
        <row r="928">
          <cell r="A928">
            <v>926</v>
          </cell>
        </row>
        <row r="929">
          <cell r="A929">
            <v>927</v>
          </cell>
        </row>
        <row r="930">
          <cell r="A930">
            <v>928</v>
          </cell>
        </row>
        <row r="931">
          <cell r="A931">
            <v>929</v>
          </cell>
        </row>
        <row r="932">
          <cell r="A932">
            <v>930</v>
          </cell>
        </row>
        <row r="933">
          <cell r="A933">
            <v>931</v>
          </cell>
        </row>
        <row r="934">
          <cell r="A934">
            <v>932</v>
          </cell>
        </row>
        <row r="935">
          <cell r="A935">
            <v>933</v>
          </cell>
        </row>
        <row r="936">
          <cell r="A936">
            <v>934</v>
          </cell>
        </row>
        <row r="937">
          <cell r="A937">
            <v>935</v>
          </cell>
        </row>
        <row r="938">
          <cell r="A938">
            <v>936</v>
          </cell>
        </row>
        <row r="939">
          <cell r="A939">
            <v>937</v>
          </cell>
        </row>
        <row r="940">
          <cell r="A940">
            <v>938</v>
          </cell>
        </row>
        <row r="941">
          <cell r="A941">
            <v>939</v>
          </cell>
        </row>
        <row r="942">
          <cell r="A942">
            <v>940</v>
          </cell>
        </row>
        <row r="943">
          <cell r="A943">
            <v>941</v>
          </cell>
        </row>
        <row r="944">
          <cell r="A944">
            <v>942</v>
          </cell>
        </row>
        <row r="945">
          <cell r="A945">
            <v>943</v>
          </cell>
        </row>
        <row r="946">
          <cell r="A946">
            <v>944</v>
          </cell>
        </row>
        <row r="947">
          <cell r="A947">
            <v>945</v>
          </cell>
        </row>
        <row r="948">
          <cell r="A948">
            <v>946</v>
          </cell>
        </row>
        <row r="949">
          <cell r="A949">
            <v>947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</row>
        <row r="972">
          <cell r="A972">
            <v>970</v>
          </cell>
        </row>
        <row r="973">
          <cell r="A973">
            <v>971</v>
          </cell>
        </row>
        <row r="974">
          <cell r="A974">
            <v>972</v>
          </cell>
        </row>
        <row r="975">
          <cell r="A975">
            <v>973</v>
          </cell>
        </row>
        <row r="976">
          <cell r="A976">
            <v>974</v>
          </cell>
        </row>
        <row r="977">
          <cell r="A977">
            <v>975</v>
          </cell>
        </row>
        <row r="978">
          <cell r="A978">
            <v>976</v>
          </cell>
        </row>
        <row r="979">
          <cell r="A979">
            <v>977</v>
          </cell>
        </row>
        <row r="980">
          <cell r="A980">
            <v>978</v>
          </cell>
        </row>
        <row r="981">
          <cell r="A981">
            <v>979</v>
          </cell>
        </row>
        <row r="982">
          <cell r="A982">
            <v>980</v>
          </cell>
        </row>
        <row r="983">
          <cell r="A983">
            <v>981</v>
          </cell>
        </row>
        <row r="984">
          <cell r="A984">
            <v>982</v>
          </cell>
        </row>
        <row r="985">
          <cell r="A985">
            <v>983</v>
          </cell>
        </row>
        <row r="986">
          <cell r="A986">
            <v>984</v>
          </cell>
        </row>
        <row r="987">
          <cell r="A987">
            <v>985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</row>
        <row r="1000">
          <cell r="A1000">
            <v>998</v>
          </cell>
        </row>
        <row r="1001">
          <cell r="A1001">
            <v>999</v>
          </cell>
        </row>
        <row r="1002">
          <cell r="A1002">
            <v>1000</v>
          </cell>
          <cell r="B1002" t="str">
            <v>아스팔트슁글</v>
          </cell>
          <cell r="C1002">
            <v>0</v>
          </cell>
          <cell r="D1002" t="str">
            <v>㎡</v>
          </cell>
          <cell r="E1002">
            <v>15960</v>
          </cell>
          <cell r="F1002">
            <v>7730</v>
          </cell>
        </row>
        <row r="1003">
          <cell r="A1003">
            <v>1001</v>
          </cell>
          <cell r="B1003" t="str">
            <v>칼라아스팔트슁글</v>
          </cell>
          <cell r="C1003">
            <v>0</v>
          </cell>
          <cell r="D1003" t="str">
            <v>㎡</v>
          </cell>
          <cell r="E1003">
            <v>129736</v>
          </cell>
          <cell r="F1003">
            <v>16651</v>
          </cell>
        </row>
        <row r="1004">
          <cell r="A1004">
            <v>1002</v>
          </cell>
          <cell r="B1004" t="str">
            <v>루프드레인</v>
          </cell>
          <cell r="C1004" t="str">
            <v>φ100</v>
          </cell>
          <cell r="D1004" t="str">
            <v>EA</v>
          </cell>
          <cell r="E1004">
            <v>3564</v>
          </cell>
          <cell r="F1004">
            <v>13808</v>
          </cell>
        </row>
        <row r="1005">
          <cell r="A1005">
            <v>1003</v>
          </cell>
          <cell r="B1005" t="str">
            <v>루프드레인</v>
          </cell>
          <cell r="C1005" t="str">
            <v>φ150</v>
          </cell>
          <cell r="D1005" t="str">
            <v>EA</v>
          </cell>
          <cell r="E1005">
            <v>5664</v>
          </cell>
          <cell r="F1005">
            <v>13808</v>
          </cell>
        </row>
        <row r="1006">
          <cell r="A1006">
            <v>1004</v>
          </cell>
          <cell r="B1006" t="str">
            <v>동판 선홈통</v>
          </cell>
          <cell r="C1006" t="str">
            <v>φ75</v>
          </cell>
          <cell r="D1006" t="str">
            <v>m</v>
          </cell>
          <cell r="E1006">
            <v>3275</v>
          </cell>
          <cell r="F1006">
            <v>10921</v>
          </cell>
        </row>
        <row r="1007">
          <cell r="A1007">
            <v>1005</v>
          </cell>
          <cell r="B1007" t="str">
            <v>동판 선홈통</v>
          </cell>
          <cell r="C1007" t="str">
            <v>φ100</v>
          </cell>
          <cell r="D1007" t="str">
            <v>m</v>
          </cell>
          <cell r="E1007">
            <v>4127</v>
          </cell>
          <cell r="F1007">
            <v>13258</v>
          </cell>
        </row>
        <row r="1008">
          <cell r="A1008">
            <v>1006</v>
          </cell>
          <cell r="B1008" t="str">
            <v>선홈통(염화비닐)</v>
          </cell>
          <cell r="C1008" t="str">
            <v>φ75</v>
          </cell>
          <cell r="D1008" t="str">
            <v>m</v>
          </cell>
          <cell r="E1008">
            <v>2324</v>
          </cell>
          <cell r="F1008">
            <v>3471</v>
          </cell>
        </row>
        <row r="1009">
          <cell r="A1009">
            <v>1007</v>
          </cell>
          <cell r="B1009" t="str">
            <v>선홈통(염화비닐)</v>
          </cell>
          <cell r="C1009" t="str">
            <v>φ100</v>
          </cell>
          <cell r="D1009" t="str">
            <v>m</v>
          </cell>
          <cell r="E1009">
            <v>2932</v>
          </cell>
          <cell r="F1009">
            <v>4112</v>
          </cell>
        </row>
        <row r="1010">
          <cell r="A1010">
            <v>1008</v>
          </cell>
          <cell r="B1010" t="str">
            <v>강관선홈통</v>
          </cell>
          <cell r="C1010" t="str">
            <v>φ100</v>
          </cell>
          <cell r="D1010" t="str">
            <v>EA</v>
          </cell>
          <cell r="E1010">
            <v>6695</v>
          </cell>
          <cell r="F1010">
            <v>9613</v>
          </cell>
        </row>
        <row r="1011">
          <cell r="A1011">
            <v>1009</v>
          </cell>
          <cell r="B1011" t="str">
            <v>강관선홈통</v>
          </cell>
          <cell r="C1011" t="str">
            <v>φ150</v>
          </cell>
          <cell r="D1011" t="str">
            <v>EA</v>
          </cell>
          <cell r="E1011">
            <v>11083</v>
          </cell>
          <cell r="F1011">
            <v>11749</v>
          </cell>
        </row>
        <row r="1012">
          <cell r="A1012">
            <v>1010</v>
          </cell>
          <cell r="B1012" t="str">
            <v>처마홈통및카바</v>
          </cell>
          <cell r="C1012" t="str">
            <v>0.4t 500</v>
          </cell>
          <cell r="D1012" t="str">
            <v>m</v>
          </cell>
          <cell r="E1012">
            <v>26000</v>
          </cell>
        </row>
        <row r="1013">
          <cell r="A1013">
            <v>1011</v>
          </cell>
        </row>
        <row r="1014">
          <cell r="A1014">
            <v>1012</v>
          </cell>
        </row>
        <row r="1015">
          <cell r="A1015">
            <v>1013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</row>
        <row r="1026">
          <cell r="A1026">
            <v>1024</v>
          </cell>
        </row>
        <row r="1027">
          <cell r="A1027">
            <v>1025</v>
          </cell>
        </row>
        <row r="1028">
          <cell r="A1028">
            <v>1026</v>
          </cell>
        </row>
        <row r="1029">
          <cell r="A1029">
            <v>1027</v>
          </cell>
        </row>
        <row r="1030">
          <cell r="A1030">
            <v>1028</v>
          </cell>
        </row>
        <row r="1031">
          <cell r="A1031">
            <v>1029</v>
          </cell>
        </row>
        <row r="1032">
          <cell r="A1032">
            <v>1030</v>
          </cell>
        </row>
        <row r="1033">
          <cell r="A1033">
            <v>1031</v>
          </cell>
        </row>
        <row r="1034">
          <cell r="A1034">
            <v>1032</v>
          </cell>
        </row>
        <row r="1035">
          <cell r="A1035">
            <v>1033</v>
          </cell>
        </row>
        <row r="1036">
          <cell r="A1036">
            <v>1034</v>
          </cell>
        </row>
        <row r="1037">
          <cell r="A1037">
            <v>1035</v>
          </cell>
        </row>
        <row r="1038">
          <cell r="A1038">
            <v>1036</v>
          </cell>
        </row>
        <row r="1039">
          <cell r="A1039">
            <v>1037</v>
          </cell>
        </row>
        <row r="1040">
          <cell r="A1040">
            <v>1038</v>
          </cell>
        </row>
        <row r="1041">
          <cell r="A1041">
            <v>1039</v>
          </cell>
        </row>
        <row r="1042">
          <cell r="A1042">
            <v>1040</v>
          </cell>
        </row>
        <row r="1043">
          <cell r="A1043">
            <v>1041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</row>
        <row r="1047">
          <cell r="A1047">
            <v>1045</v>
          </cell>
        </row>
        <row r="1048">
          <cell r="A1048">
            <v>1046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</row>
        <row r="1061">
          <cell r="A1061">
            <v>1059</v>
          </cell>
        </row>
        <row r="1062">
          <cell r="A1062">
            <v>1060</v>
          </cell>
        </row>
        <row r="1063">
          <cell r="A1063">
            <v>1061</v>
          </cell>
        </row>
        <row r="1064">
          <cell r="A1064">
            <v>1062</v>
          </cell>
        </row>
        <row r="1065">
          <cell r="A1065">
            <v>1063</v>
          </cell>
        </row>
        <row r="1066">
          <cell r="A1066">
            <v>1064</v>
          </cell>
        </row>
        <row r="1067">
          <cell r="A1067">
            <v>1065</v>
          </cell>
        </row>
        <row r="1068">
          <cell r="A1068">
            <v>1066</v>
          </cell>
        </row>
        <row r="1069">
          <cell r="A1069">
            <v>1067</v>
          </cell>
        </row>
        <row r="1070">
          <cell r="A1070">
            <v>1068</v>
          </cell>
        </row>
        <row r="1071">
          <cell r="A1071">
            <v>1069</v>
          </cell>
        </row>
        <row r="1072">
          <cell r="A1072">
            <v>1070</v>
          </cell>
        </row>
        <row r="1073">
          <cell r="A1073">
            <v>1071</v>
          </cell>
        </row>
        <row r="1074">
          <cell r="A1074">
            <v>1072</v>
          </cell>
        </row>
        <row r="1075">
          <cell r="A1075">
            <v>1073</v>
          </cell>
        </row>
        <row r="1076">
          <cell r="A1076">
            <v>1074</v>
          </cell>
        </row>
        <row r="1077">
          <cell r="A1077">
            <v>1075</v>
          </cell>
        </row>
        <row r="1078">
          <cell r="A1078">
            <v>1076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</row>
        <row r="1084">
          <cell r="A1084">
            <v>1082</v>
          </cell>
        </row>
        <row r="1085">
          <cell r="A1085">
            <v>1083</v>
          </cell>
        </row>
        <row r="1086">
          <cell r="A1086">
            <v>1084</v>
          </cell>
        </row>
        <row r="1087">
          <cell r="A1087">
            <v>1085</v>
          </cell>
        </row>
        <row r="1088">
          <cell r="A1088">
            <v>1086</v>
          </cell>
        </row>
        <row r="1089">
          <cell r="A1089">
            <v>1087</v>
          </cell>
        </row>
        <row r="1090">
          <cell r="A1090">
            <v>1088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  <cell r="B1102" t="str">
            <v>경량철골천정틀</v>
          </cell>
          <cell r="C1102" t="str">
            <v>M.BAR</v>
          </cell>
          <cell r="D1102" t="str">
            <v>㎡</v>
          </cell>
          <cell r="E1102">
            <v>2574</v>
          </cell>
          <cell r="F1102">
            <v>25524</v>
          </cell>
        </row>
        <row r="1103">
          <cell r="A1103">
            <v>1101</v>
          </cell>
          <cell r="B1103" t="str">
            <v>경량철골천정틀</v>
          </cell>
          <cell r="C1103" t="str">
            <v>H.BAR</v>
          </cell>
          <cell r="D1103" t="str">
            <v>㎡</v>
          </cell>
          <cell r="E1103">
            <v>2680</v>
          </cell>
          <cell r="F1103">
            <v>25524</v>
          </cell>
        </row>
        <row r="1104">
          <cell r="A1104">
            <v>1102</v>
          </cell>
          <cell r="B1104" t="str">
            <v>계단논스립</v>
          </cell>
          <cell r="C1104" t="str">
            <v>CONC</v>
          </cell>
          <cell r="D1104" t="str">
            <v>m</v>
          </cell>
          <cell r="E1104">
            <v>1600</v>
          </cell>
          <cell r="F1104">
            <v>6746</v>
          </cell>
        </row>
        <row r="1105">
          <cell r="A1105">
            <v>1103</v>
          </cell>
          <cell r="B1105" t="str">
            <v>바닥줄눈대</v>
          </cell>
          <cell r="C1105" t="str">
            <v>황동</v>
          </cell>
          <cell r="D1105" t="str">
            <v>m</v>
          </cell>
          <cell r="E1105">
            <v>337</v>
          </cell>
          <cell r="F1105">
            <v>3373</v>
          </cell>
        </row>
        <row r="1106">
          <cell r="A1106">
            <v>1104</v>
          </cell>
          <cell r="B1106" t="str">
            <v>코너비드 설치</v>
          </cell>
          <cell r="C1106">
            <v>0</v>
          </cell>
          <cell r="D1106" t="str">
            <v>m</v>
          </cell>
          <cell r="E1106">
            <v>320</v>
          </cell>
          <cell r="F1106">
            <v>2361</v>
          </cell>
        </row>
        <row r="1107">
          <cell r="A1107">
            <v>1105</v>
          </cell>
          <cell r="B1107" t="str">
            <v>잡철물제작설치</v>
          </cell>
          <cell r="C1107" t="str">
            <v>철물제작</v>
          </cell>
          <cell r="D1107" t="str">
            <v>Ton당</v>
          </cell>
          <cell r="E1107">
            <v>73383</v>
          </cell>
          <cell r="F1107">
            <v>1679305</v>
          </cell>
        </row>
        <row r="1108">
          <cell r="A1108">
            <v>1106</v>
          </cell>
          <cell r="B1108" t="str">
            <v>잡철물제작설치</v>
          </cell>
          <cell r="C1108" t="str">
            <v>철물설치</v>
          </cell>
          <cell r="D1108" t="str">
            <v>Ton당</v>
          </cell>
          <cell r="E1108">
            <v>18278</v>
          </cell>
          <cell r="F1108">
            <v>432324</v>
          </cell>
        </row>
        <row r="1109">
          <cell r="A1109">
            <v>1107</v>
          </cell>
          <cell r="B1109" t="str">
            <v>잡철물제작설치</v>
          </cell>
          <cell r="C1109" t="str">
            <v>제작설치</v>
          </cell>
          <cell r="D1109" t="str">
            <v>Ton당</v>
          </cell>
          <cell r="E1109">
            <v>99419</v>
          </cell>
          <cell r="F1109">
            <v>2111630</v>
          </cell>
        </row>
        <row r="1110">
          <cell r="A1110">
            <v>1108</v>
          </cell>
          <cell r="B1110" t="str">
            <v>천정점검구설치</v>
          </cell>
          <cell r="C1110" t="str">
            <v>450*450mm</v>
          </cell>
          <cell r="D1110" t="str">
            <v>EA</v>
          </cell>
          <cell r="E1110">
            <v>12670</v>
          </cell>
          <cell r="F1110">
            <v>26835</v>
          </cell>
        </row>
        <row r="1111">
          <cell r="A1111">
            <v>1109</v>
          </cell>
          <cell r="B1111" t="str">
            <v>천정점검구설치</v>
          </cell>
          <cell r="C1111" t="str">
            <v>650*650mm</v>
          </cell>
          <cell r="D1111" t="str">
            <v>EA</v>
          </cell>
          <cell r="E1111">
            <v>15119</v>
          </cell>
          <cell r="F1111">
            <v>31490</v>
          </cell>
        </row>
        <row r="1112">
          <cell r="A1112">
            <v>1110</v>
          </cell>
          <cell r="B1112" t="str">
            <v>와이어매쉬바닥깔기</v>
          </cell>
          <cell r="C1112" t="str">
            <v>#4</v>
          </cell>
          <cell r="D1112" t="str">
            <v>㎡</v>
          </cell>
          <cell r="E1112">
            <v>1740</v>
          </cell>
          <cell r="F1112">
            <v>851</v>
          </cell>
        </row>
        <row r="1113">
          <cell r="A1113">
            <v>1111</v>
          </cell>
          <cell r="B1113" t="str">
            <v>와이어매쉬바닥깔기</v>
          </cell>
          <cell r="C1113" t="str">
            <v>#8</v>
          </cell>
          <cell r="D1113" t="str">
            <v>㎡</v>
          </cell>
          <cell r="E1113">
            <v>842</v>
          </cell>
          <cell r="F1113">
            <v>851</v>
          </cell>
        </row>
        <row r="1114">
          <cell r="A1114">
            <v>1112</v>
          </cell>
          <cell r="B1114" t="str">
            <v>스텐계단난간</v>
          </cell>
          <cell r="C1114" t="str">
            <v>50.8*25.4</v>
          </cell>
          <cell r="D1114" t="str">
            <v>m</v>
          </cell>
          <cell r="E1114">
            <v>30000</v>
          </cell>
        </row>
        <row r="1115">
          <cell r="A1115">
            <v>1113</v>
          </cell>
          <cell r="B1115" t="str">
            <v>스텐발코니난간</v>
          </cell>
          <cell r="C1115" t="str">
            <v>50.8자형</v>
          </cell>
          <cell r="D1115" t="str">
            <v>m</v>
          </cell>
          <cell r="E1115">
            <v>22000</v>
          </cell>
        </row>
        <row r="1116">
          <cell r="A1116">
            <v>1114</v>
          </cell>
          <cell r="B1116" t="str">
            <v>스텐레스논스립</v>
          </cell>
          <cell r="C1116" t="str">
            <v>박킹 2줄</v>
          </cell>
          <cell r="D1116" t="str">
            <v>m</v>
          </cell>
          <cell r="E1116">
            <v>3200</v>
          </cell>
        </row>
        <row r="1117">
          <cell r="A1117">
            <v>1115</v>
          </cell>
          <cell r="B1117" t="str">
            <v>스텐레스파이프샷다</v>
          </cell>
          <cell r="C1117" t="str">
            <v>이중1.2mm*φ16</v>
          </cell>
          <cell r="D1117" t="str">
            <v>㎡</v>
          </cell>
          <cell r="E1117">
            <v>110000</v>
          </cell>
        </row>
        <row r="1118">
          <cell r="A1118">
            <v>1116</v>
          </cell>
          <cell r="B1118" t="str">
            <v>스텐레스핸드레일</v>
          </cell>
          <cell r="C1118">
            <v>1.2</v>
          </cell>
          <cell r="D1118" t="str">
            <v>m</v>
          </cell>
          <cell r="E1118">
            <v>70000</v>
          </cell>
        </row>
        <row r="1119">
          <cell r="A1119">
            <v>1117</v>
          </cell>
          <cell r="B1119" t="str">
            <v>스텐레스파이프핸드레일</v>
          </cell>
          <cell r="C1119">
            <v>1.2</v>
          </cell>
          <cell r="D1119" t="str">
            <v>m</v>
          </cell>
          <cell r="E1119">
            <v>35000</v>
          </cell>
        </row>
        <row r="1120">
          <cell r="A1120">
            <v>1118</v>
          </cell>
          <cell r="B1120" t="str">
            <v>트렌치</v>
          </cell>
          <cell r="C1120" t="str">
            <v>W200 그레이팅</v>
          </cell>
          <cell r="D1120" t="str">
            <v>m</v>
          </cell>
          <cell r="E1120">
            <v>8098</v>
          </cell>
          <cell r="F1120">
            <v>5620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</row>
        <row r="1126">
          <cell r="A1126">
            <v>1124</v>
          </cell>
        </row>
        <row r="1127">
          <cell r="A1127">
            <v>1125</v>
          </cell>
        </row>
        <row r="1128">
          <cell r="A1128">
            <v>1126</v>
          </cell>
        </row>
        <row r="1129">
          <cell r="A1129">
            <v>1127</v>
          </cell>
        </row>
        <row r="1130">
          <cell r="A1130">
            <v>1128</v>
          </cell>
        </row>
        <row r="1131">
          <cell r="A1131">
            <v>1129</v>
          </cell>
        </row>
        <row r="1132">
          <cell r="A1132">
            <v>1130</v>
          </cell>
        </row>
        <row r="1133">
          <cell r="A1133">
            <v>1131</v>
          </cell>
        </row>
        <row r="1134">
          <cell r="A1134">
            <v>1132</v>
          </cell>
        </row>
        <row r="1135">
          <cell r="A1135">
            <v>1133</v>
          </cell>
        </row>
        <row r="1136">
          <cell r="A1136">
            <v>1134</v>
          </cell>
        </row>
        <row r="1137">
          <cell r="A1137">
            <v>1135</v>
          </cell>
        </row>
        <row r="1138">
          <cell r="A1138">
            <v>1136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  <row r="1194">
          <cell r="A1194">
            <v>1192</v>
          </cell>
        </row>
        <row r="1195">
          <cell r="A1195">
            <v>1193</v>
          </cell>
        </row>
        <row r="1196">
          <cell r="A1196">
            <v>1194</v>
          </cell>
        </row>
        <row r="1197">
          <cell r="A1197">
            <v>1195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  <cell r="B1202" t="str">
            <v>바닥 몰탈바르기</v>
          </cell>
          <cell r="C1202" t="str">
            <v>24mm</v>
          </cell>
          <cell r="D1202" t="str">
            <v>㎡</v>
          </cell>
          <cell r="E1202">
            <v>906</v>
          </cell>
          <cell r="F1202">
            <v>5959</v>
          </cell>
        </row>
        <row r="1203">
          <cell r="A1203">
            <v>1201</v>
          </cell>
          <cell r="B1203" t="str">
            <v>내벽 몰탈바르기</v>
          </cell>
          <cell r="C1203" t="str">
            <v>18mm</v>
          </cell>
          <cell r="D1203" t="str">
            <v>㎡</v>
          </cell>
          <cell r="E1203">
            <v>744</v>
          </cell>
          <cell r="F1203">
            <v>13942</v>
          </cell>
        </row>
        <row r="1204">
          <cell r="A1204">
            <v>1202</v>
          </cell>
          <cell r="B1204" t="str">
            <v>천정 몰탈바르기</v>
          </cell>
          <cell r="C1204" t="str">
            <v xml:space="preserve"> 9mm</v>
          </cell>
          <cell r="D1204" t="str">
            <v>㎡</v>
          </cell>
          <cell r="E1204">
            <v>348</v>
          </cell>
          <cell r="F1204">
            <v>9980</v>
          </cell>
        </row>
        <row r="1205">
          <cell r="A1205">
            <v>1203</v>
          </cell>
          <cell r="B1205" t="str">
            <v>천정 몰탈바르기</v>
          </cell>
          <cell r="C1205" t="str">
            <v>15mm</v>
          </cell>
          <cell r="D1205" t="str">
            <v>㎡</v>
          </cell>
          <cell r="E1205">
            <v>581</v>
          </cell>
          <cell r="F1205">
            <v>15987</v>
          </cell>
        </row>
        <row r="1206">
          <cell r="A1206">
            <v>1204</v>
          </cell>
          <cell r="B1206" t="str">
            <v>외벽 몰탈바르기</v>
          </cell>
          <cell r="C1206" t="str">
            <v>15mm</v>
          </cell>
          <cell r="D1206" t="str">
            <v>㎡</v>
          </cell>
          <cell r="E1206">
            <v>688</v>
          </cell>
          <cell r="F1206">
            <v>8717</v>
          </cell>
        </row>
        <row r="1207">
          <cell r="A1207">
            <v>1205</v>
          </cell>
          <cell r="B1207" t="str">
            <v>외벽 몰탈바르기</v>
          </cell>
          <cell r="C1207" t="str">
            <v>24mm</v>
          </cell>
          <cell r="D1207" t="str">
            <v>㎡</v>
          </cell>
          <cell r="E1207">
            <v>1059</v>
          </cell>
          <cell r="F1207">
            <v>14152</v>
          </cell>
        </row>
        <row r="1208">
          <cell r="A1208">
            <v>1206</v>
          </cell>
          <cell r="B1208" t="str">
            <v>창문틀주위 몰탈충진</v>
          </cell>
          <cell r="C1208">
            <v>0</v>
          </cell>
          <cell r="D1208" t="str">
            <v>㎡</v>
          </cell>
          <cell r="E1208">
            <v>271</v>
          </cell>
          <cell r="F1208">
            <v>1556</v>
          </cell>
        </row>
        <row r="1209">
          <cell r="A1209">
            <v>1207</v>
          </cell>
          <cell r="B1209" t="str">
            <v>후로아하드너</v>
          </cell>
          <cell r="C1209" t="str">
            <v>콘크리트타설과동시시공</v>
          </cell>
          <cell r="D1209" t="str">
            <v>㎡</v>
          </cell>
          <cell r="E1209">
            <v>0</v>
          </cell>
          <cell r="F1209">
            <v>11192</v>
          </cell>
        </row>
        <row r="1210">
          <cell r="A1210">
            <v>1208</v>
          </cell>
          <cell r="B1210" t="str">
            <v>후로아하드너</v>
          </cell>
          <cell r="C1210" t="str">
            <v>몰탈마감후시공</v>
          </cell>
          <cell r="D1210" t="str">
            <v>㎡</v>
          </cell>
          <cell r="E1210">
            <v>0</v>
          </cell>
          <cell r="F1210">
            <v>9217</v>
          </cell>
        </row>
        <row r="1211">
          <cell r="A1211">
            <v>1209</v>
          </cell>
          <cell r="B1211" t="str">
            <v>바닥몰탈바르기</v>
          </cell>
          <cell r="C1211" t="str">
            <v>24mm줄눈유</v>
          </cell>
          <cell r="D1211" t="str">
            <v>㎡</v>
          </cell>
          <cell r="E1211">
            <v>906</v>
          </cell>
          <cell r="F1211">
            <v>10055</v>
          </cell>
        </row>
        <row r="1212">
          <cell r="A1212">
            <v>1210</v>
          </cell>
          <cell r="B1212" t="str">
            <v>인조석테라죠현장바름및갈기</v>
          </cell>
          <cell r="C1212" t="str">
            <v>3회손갈기바닥 15mm</v>
          </cell>
          <cell r="D1212" t="str">
            <v>㎡</v>
          </cell>
          <cell r="E1212">
            <v>3503</v>
          </cell>
          <cell r="F1212">
            <v>46223</v>
          </cell>
        </row>
        <row r="1213">
          <cell r="A1213">
            <v>1211</v>
          </cell>
          <cell r="B1213" t="str">
            <v>인조석테라죠현장바름및갈기</v>
          </cell>
          <cell r="C1213" t="str">
            <v>기계갈기(바닥)</v>
          </cell>
          <cell r="D1213" t="str">
            <v>㎡</v>
          </cell>
          <cell r="E1213">
            <v>6347</v>
          </cell>
          <cell r="F1213">
            <v>28439</v>
          </cell>
        </row>
        <row r="1214">
          <cell r="A1214">
            <v>1212</v>
          </cell>
          <cell r="B1214" t="str">
            <v>쇠흙손 마감</v>
          </cell>
          <cell r="C1214">
            <v>0</v>
          </cell>
          <cell r="D1214" t="str">
            <v>㎡</v>
          </cell>
          <cell r="E1214">
            <v>0</v>
          </cell>
          <cell r="F1214">
            <v>3373</v>
          </cell>
        </row>
        <row r="1215">
          <cell r="A1215">
            <v>1213</v>
          </cell>
          <cell r="B1215" t="str">
            <v>CONC 면 마무리</v>
          </cell>
          <cell r="C1215">
            <v>0</v>
          </cell>
          <cell r="D1215" t="str">
            <v>㎡</v>
          </cell>
          <cell r="E1215">
            <v>87</v>
          </cell>
          <cell r="F1215">
            <v>3479</v>
          </cell>
        </row>
        <row r="1216">
          <cell r="A1216">
            <v>1214</v>
          </cell>
          <cell r="B1216" t="str">
            <v>인조석 잔다듬</v>
          </cell>
          <cell r="C1216">
            <v>0</v>
          </cell>
          <cell r="D1216" t="str">
            <v>㎡</v>
          </cell>
          <cell r="E1216">
            <v>1863</v>
          </cell>
          <cell r="F1216">
            <v>84906</v>
          </cell>
        </row>
        <row r="1217">
          <cell r="A1217">
            <v>1215</v>
          </cell>
          <cell r="B1217" t="str">
            <v>스톤코트</v>
          </cell>
          <cell r="C1217" t="str">
            <v>내장용(화강석)</v>
          </cell>
          <cell r="D1217" t="str">
            <v>㎡</v>
          </cell>
          <cell r="E1217">
            <v>16000</v>
          </cell>
        </row>
        <row r="1218">
          <cell r="A1218">
            <v>1216</v>
          </cell>
          <cell r="B1218" t="str">
            <v>스톤코트</v>
          </cell>
          <cell r="C1218" t="str">
            <v>내.외장(자연석)</v>
          </cell>
          <cell r="D1218" t="str">
            <v>㎡</v>
          </cell>
          <cell r="E1218">
            <v>22000</v>
          </cell>
        </row>
        <row r="1219">
          <cell r="A1219">
            <v>1217</v>
          </cell>
          <cell r="B1219" t="str">
            <v>스톤코트</v>
          </cell>
          <cell r="C1219" t="str">
            <v>내.외장(대리석)</v>
          </cell>
          <cell r="D1219" t="str">
            <v>㎡</v>
          </cell>
          <cell r="E1219">
            <v>25000</v>
          </cell>
        </row>
        <row r="1220">
          <cell r="A1220">
            <v>1218</v>
          </cell>
          <cell r="B1220" t="str">
            <v>세라믹하드너바닥</v>
          </cell>
          <cell r="C1220">
            <v>0</v>
          </cell>
          <cell r="D1220" t="str">
            <v>㎡</v>
          </cell>
          <cell r="E1220">
            <v>6500</v>
          </cell>
        </row>
        <row r="1221">
          <cell r="A1221">
            <v>1219</v>
          </cell>
          <cell r="B1221" t="str">
            <v>댁콜셈</v>
          </cell>
          <cell r="C1221" t="str">
            <v>외장</v>
          </cell>
          <cell r="D1221" t="str">
            <v>㎡</v>
          </cell>
          <cell r="E1221">
            <v>9680</v>
          </cell>
        </row>
        <row r="1222">
          <cell r="A1222">
            <v>1220</v>
          </cell>
          <cell r="B1222" t="str">
            <v>댁콜셈</v>
          </cell>
          <cell r="C1222" t="str">
            <v>내장</v>
          </cell>
          <cell r="D1222" t="str">
            <v>㎡</v>
          </cell>
          <cell r="E1222">
            <v>6400</v>
          </cell>
        </row>
        <row r="1223">
          <cell r="A1223">
            <v>1221</v>
          </cell>
          <cell r="B1223" t="str">
            <v>칼라하드너</v>
          </cell>
          <cell r="C1223" t="str">
            <v>CONC바닥강화제(녹)</v>
          </cell>
          <cell r="D1223" t="str">
            <v>㎡</v>
          </cell>
          <cell r="E1223">
            <v>6066</v>
          </cell>
        </row>
        <row r="1224">
          <cell r="A1224">
            <v>1222</v>
          </cell>
          <cell r="B1224" t="str">
            <v>칼라하드너</v>
          </cell>
          <cell r="C1224" t="str">
            <v>CONC바닥강화제(적)</v>
          </cell>
          <cell r="D1224" t="str">
            <v>㎡</v>
          </cell>
          <cell r="E1224">
            <v>5166</v>
          </cell>
        </row>
        <row r="1225">
          <cell r="A1225">
            <v>1223</v>
          </cell>
          <cell r="B1225" t="str">
            <v>액체 하드너</v>
          </cell>
          <cell r="C1225" t="str">
            <v>CONC표면강화제</v>
          </cell>
          <cell r="D1225" t="str">
            <v>㎡</v>
          </cell>
          <cell r="E1225">
            <v>4820</v>
          </cell>
        </row>
        <row r="1226">
          <cell r="A1226">
            <v>1224</v>
          </cell>
          <cell r="B1226" t="str">
            <v>대보스톤</v>
          </cell>
          <cell r="C1226" t="str">
            <v>내장</v>
          </cell>
          <cell r="D1226" t="str">
            <v>㎡</v>
          </cell>
          <cell r="E1226">
            <v>16300</v>
          </cell>
        </row>
        <row r="1227">
          <cell r="A1227">
            <v>1225</v>
          </cell>
          <cell r="B1227" t="str">
            <v>대보스톤</v>
          </cell>
          <cell r="C1227" t="str">
            <v>외장</v>
          </cell>
          <cell r="D1227" t="str">
            <v>㎡</v>
          </cell>
          <cell r="E1227">
            <v>22600</v>
          </cell>
        </row>
        <row r="1228">
          <cell r="A1228">
            <v>1226</v>
          </cell>
          <cell r="B1228" t="str">
            <v>콩자갈 깔기</v>
          </cell>
          <cell r="C1228">
            <v>0</v>
          </cell>
          <cell r="D1228" t="str">
            <v>㎥</v>
          </cell>
          <cell r="E1228">
            <v>9600</v>
          </cell>
          <cell r="F1228">
            <v>16620</v>
          </cell>
        </row>
        <row r="1229">
          <cell r="A1229">
            <v>1227</v>
          </cell>
          <cell r="B1229" t="str">
            <v>석면 스프레이</v>
          </cell>
          <cell r="C1229" t="str">
            <v>포천석컬러 내장</v>
          </cell>
          <cell r="D1229" t="str">
            <v>㎡</v>
          </cell>
          <cell r="E1229">
            <v>17000</v>
          </cell>
        </row>
        <row r="1230">
          <cell r="A1230">
            <v>1228</v>
          </cell>
          <cell r="B1230" t="str">
            <v>석면 스프레이</v>
          </cell>
          <cell r="C1230" t="str">
            <v>포천석컬러 외장</v>
          </cell>
          <cell r="D1230" t="str">
            <v>㎡</v>
          </cell>
          <cell r="E1230">
            <v>19500</v>
          </cell>
        </row>
        <row r="1231">
          <cell r="A1231">
            <v>1229</v>
          </cell>
          <cell r="B1231" t="str">
            <v>석면 스프레이</v>
          </cell>
          <cell r="C1231" t="str">
            <v>대리석질감 뿜칠재</v>
          </cell>
          <cell r="D1231" t="str">
            <v>㎡</v>
          </cell>
          <cell r="E1231">
            <v>13500</v>
          </cell>
        </row>
        <row r="1232">
          <cell r="A1232">
            <v>1230</v>
          </cell>
          <cell r="B1232" t="str">
            <v>세라코트</v>
          </cell>
          <cell r="C1232" t="str">
            <v>계단벽면,복도</v>
          </cell>
          <cell r="D1232" t="str">
            <v>㎡</v>
          </cell>
          <cell r="E1232">
            <v>10000</v>
          </cell>
        </row>
        <row r="1233">
          <cell r="A1233">
            <v>1231</v>
          </cell>
          <cell r="B1233" t="str">
            <v>세라코트</v>
          </cell>
          <cell r="C1233" t="str">
            <v>내장</v>
          </cell>
          <cell r="D1233" t="str">
            <v>㎡</v>
          </cell>
          <cell r="E1233">
            <v>12600</v>
          </cell>
        </row>
        <row r="1234">
          <cell r="A1234">
            <v>1232</v>
          </cell>
          <cell r="B1234" t="str">
            <v>세라코트</v>
          </cell>
          <cell r="C1234" t="str">
            <v>외장</v>
          </cell>
          <cell r="D1234" t="str">
            <v>㎡</v>
          </cell>
          <cell r="E1234">
            <v>16000</v>
          </cell>
        </row>
        <row r="1235">
          <cell r="A1235">
            <v>1233</v>
          </cell>
          <cell r="B1235" t="str">
            <v>후로아하드너</v>
          </cell>
          <cell r="C1235" t="str">
            <v>콘크리트타설동시</v>
          </cell>
          <cell r="D1235" t="str">
            <v>㎡</v>
          </cell>
          <cell r="E1235">
            <v>2000</v>
          </cell>
          <cell r="F1235">
            <v>10703</v>
          </cell>
        </row>
        <row r="1236">
          <cell r="A1236">
            <v>1234</v>
          </cell>
          <cell r="B1236" t="str">
            <v>창틀주위몰탈충진</v>
          </cell>
          <cell r="C1236">
            <v>0</v>
          </cell>
          <cell r="D1236" t="str">
            <v>m</v>
          </cell>
          <cell r="E1236">
            <v>243</v>
          </cell>
          <cell r="F1236">
            <v>1366</v>
          </cell>
        </row>
        <row r="1237">
          <cell r="A1237">
            <v>1235</v>
          </cell>
          <cell r="B1237" t="str">
            <v>판넬히팅</v>
          </cell>
          <cell r="C1237" t="str">
            <v>T 150</v>
          </cell>
          <cell r="D1237" t="str">
            <v>㎡</v>
          </cell>
          <cell r="E1237">
            <v>3898</v>
          </cell>
          <cell r="F1237">
            <v>6131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  <row r="1253">
          <cell r="A1253">
            <v>1251</v>
          </cell>
        </row>
        <row r="1254">
          <cell r="A1254">
            <v>1252</v>
          </cell>
        </row>
        <row r="1255">
          <cell r="A1255">
            <v>1253</v>
          </cell>
        </row>
        <row r="1256">
          <cell r="A1256">
            <v>1254</v>
          </cell>
        </row>
        <row r="1257">
          <cell r="A1257">
            <v>1255</v>
          </cell>
        </row>
        <row r="1258">
          <cell r="A1258">
            <v>1256</v>
          </cell>
        </row>
        <row r="1259">
          <cell r="A1259">
            <v>1257</v>
          </cell>
        </row>
        <row r="1260">
          <cell r="A1260">
            <v>1258</v>
          </cell>
        </row>
        <row r="1261">
          <cell r="A1261">
            <v>1259</v>
          </cell>
        </row>
        <row r="1262">
          <cell r="A1262">
            <v>1260</v>
          </cell>
        </row>
        <row r="1263">
          <cell r="A1263">
            <v>1261</v>
          </cell>
        </row>
        <row r="1264">
          <cell r="A1264">
            <v>1262</v>
          </cell>
        </row>
        <row r="1265">
          <cell r="A1265">
            <v>1263</v>
          </cell>
        </row>
        <row r="1266">
          <cell r="A1266">
            <v>1264</v>
          </cell>
        </row>
        <row r="1267">
          <cell r="A1267">
            <v>1265</v>
          </cell>
        </row>
        <row r="1268">
          <cell r="A1268">
            <v>1266</v>
          </cell>
        </row>
        <row r="1269">
          <cell r="A1269">
            <v>1267</v>
          </cell>
        </row>
        <row r="1270">
          <cell r="A1270">
            <v>1268</v>
          </cell>
        </row>
        <row r="1271">
          <cell r="A1271">
            <v>1269</v>
          </cell>
        </row>
        <row r="1272">
          <cell r="A1272">
            <v>1270</v>
          </cell>
        </row>
        <row r="1273">
          <cell r="A1273">
            <v>1271</v>
          </cell>
        </row>
        <row r="1274">
          <cell r="A1274">
            <v>1272</v>
          </cell>
        </row>
        <row r="1275">
          <cell r="A1275">
            <v>1273</v>
          </cell>
        </row>
        <row r="1276">
          <cell r="A1276">
            <v>1274</v>
          </cell>
        </row>
        <row r="1277">
          <cell r="A1277">
            <v>1275</v>
          </cell>
        </row>
        <row r="1278">
          <cell r="A1278">
            <v>1276</v>
          </cell>
        </row>
        <row r="1279">
          <cell r="A1279">
            <v>1277</v>
          </cell>
        </row>
        <row r="1280">
          <cell r="A1280">
            <v>1278</v>
          </cell>
        </row>
        <row r="1281">
          <cell r="A1281">
            <v>1279</v>
          </cell>
        </row>
        <row r="1282">
          <cell r="A1282">
            <v>1280</v>
          </cell>
        </row>
        <row r="1283">
          <cell r="A1283">
            <v>1281</v>
          </cell>
        </row>
        <row r="1284">
          <cell r="A1284">
            <v>1282</v>
          </cell>
        </row>
        <row r="1285">
          <cell r="A1285">
            <v>1283</v>
          </cell>
        </row>
        <row r="1286">
          <cell r="A1286">
            <v>1284</v>
          </cell>
        </row>
        <row r="1287">
          <cell r="A1287">
            <v>1285</v>
          </cell>
        </row>
        <row r="1288">
          <cell r="A1288">
            <v>1286</v>
          </cell>
        </row>
        <row r="1289">
          <cell r="A1289">
            <v>1287</v>
          </cell>
        </row>
        <row r="1290">
          <cell r="A1290">
            <v>1288</v>
          </cell>
        </row>
        <row r="1291">
          <cell r="A1291">
            <v>1289</v>
          </cell>
        </row>
        <row r="1292">
          <cell r="A1292">
            <v>1290</v>
          </cell>
        </row>
        <row r="1293">
          <cell r="A1293">
            <v>1291</v>
          </cell>
        </row>
        <row r="1294">
          <cell r="A1294">
            <v>1292</v>
          </cell>
        </row>
        <row r="1295">
          <cell r="A1295">
            <v>1293</v>
          </cell>
        </row>
        <row r="1296">
          <cell r="A1296">
            <v>1294</v>
          </cell>
        </row>
        <row r="1297">
          <cell r="A1297">
            <v>1295</v>
          </cell>
        </row>
        <row r="1298">
          <cell r="A1298">
            <v>1296</v>
          </cell>
        </row>
        <row r="1299">
          <cell r="A1299">
            <v>1297</v>
          </cell>
        </row>
        <row r="1300">
          <cell r="A1300">
            <v>1298</v>
          </cell>
        </row>
        <row r="1301">
          <cell r="A1301">
            <v>1299</v>
          </cell>
        </row>
        <row r="1302">
          <cell r="A1302">
            <v>1300</v>
          </cell>
          <cell r="B1302" t="str">
            <v>도아체크달기</v>
          </cell>
          <cell r="C1302" t="str">
            <v>목재창호</v>
          </cell>
          <cell r="D1302" t="str">
            <v>EA</v>
          </cell>
          <cell r="E1302">
            <v>0</v>
          </cell>
          <cell r="F1302">
            <v>5081</v>
          </cell>
        </row>
        <row r="1303">
          <cell r="A1303">
            <v>1301</v>
          </cell>
          <cell r="B1303" t="str">
            <v>도아체크달기</v>
          </cell>
          <cell r="C1303" t="str">
            <v>강제(AL)</v>
          </cell>
          <cell r="D1303" t="str">
            <v>EA</v>
          </cell>
          <cell r="E1303">
            <v>0</v>
          </cell>
          <cell r="F1303">
            <v>5081</v>
          </cell>
        </row>
        <row r="1304">
          <cell r="A1304">
            <v>1302</v>
          </cell>
          <cell r="B1304" t="str">
            <v>도아첵</v>
          </cell>
          <cell r="C1304" t="str">
            <v>상급</v>
          </cell>
          <cell r="D1304" t="str">
            <v>EA</v>
          </cell>
          <cell r="E1304">
            <v>41000</v>
          </cell>
        </row>
        <row r="1305">
          <cell r="A1305">
            <v>1303</v>
          </cell>
          <cell r="B1305" t="str">
            <v>플로어힌지</v>
          </cell>
          <cell r="C1305" t="str">
            <v>강화유리(중급)</v>
          </cell>
          <cell r="D1305" t="str">
            <v>EA</v>
          </cell>
          <cell r="E1305">
            <v>44000</v>
          </cell>
        </row>
        <row r="1306">
          <cell r="A1306">
            <v>1304</v>
          </cell>
          <cell r="B1306" t="str">
            <v>플로어힌지</v>
          </cell>
          <cell r="C1306" t="str">
            <v>4호 강화문 8400</v>
          </cell>
          <cell r="D1306" t="str">
            <v>EA</v>
          </cell>
          <cell r="E1306">
            <v>56000</v>
          </cell>
        </row>
        <row r="1307">
          <cell r="A1307">
            <v>1305</v>
          </cell>
          <cell r="B1307" t="str">
            <v>플로어힌지 달기</v>
          </cell>
          <cell r="C1307">
            <v>0</v>
          </cell>
          <cell r="D1307" t="str">
            <v>EA</v>
          </cell>
          <cell r="E1307">
            <v>0</v>
          </cell>
          <cell r="F1307">
            <v>8282</v>
          </cell>
        </row>
        <row r="1308">
          <cell r="A1308">
            <v>1306</v>
          </cell>
          <cell r="B1308" t="str">
            <v>플로어힌지 설치</v>
          </cell>
          <cell r="C1308" t="str">
            <v>90도용 (K8300S 3호)</v>
          </cell>
          <cell r="D1308" t="str">
            <v>EA</v>
          </cell>
          <cell r="E1308">
            <v>37800</v>
          </cell>
        </row>
        <row r="1309">
          <cell r="A1309">
            <v>1307</v>
          </cell>
          <cell r="B1309" t="str">
            <v>플로어힌지 설치</v>
          </cell>
          <cell r="C1309" t="str">
            <v>180도용(K8300N 3호)</v>
          </cell>
          <cell r="D1309" t="str">
            <v>EA</v>
          </cell>
          <cell r="E1309">
            <v>51000</v>
          </cell>
        </row>
        <row r="1310">
          <cell r="A1310">
            <v>1308</v>
          </cell>
          <cell r="B1310" t="str">
            <v>손잡이</v>
          </cell>
          <cell r="C1310" t="str">
            <v>스텐 소</v>
          </cell>
          <cell r="D1310" t="str">
            <v>조</v>
          </cell>
          <cell r="E1310">
            <v>400</v>
          </cell>
        </row>
        <row r="1311">
          <cell r="A1311">
            <v>1309</v>
          </cell>
          <cell r="B1311" t="str">
            <v>손잡이</v>
          </cell>
          <cell r="C1311" t="str">
            <v>중</v>
          </cell>
          <cell r="D1311" t="str">
            <v>조</v>
          </cell>
          <cell r="E1311">
            <v>500</v>
          </cell>
        </row>
        <row r="1312">
          <cell r="A1312">
            <v>1310</v>
          </cell>
          <cell r="B1312" t="str">
            <v>손잡이</v>
          </cell>
          <cell r="C1312" t="str">
            <v>대</v>
          </cell>
          <cell r="D1312" t="str">
            <v>조</v>
          </cell>
          <cell r="E1312">
            <v>700</v>
          </cell>
        </row>
        <row r="1313">
          <cell r="A1313">
            <v>1311</v>
          </cell>
          <cell r="B1313" t="str">
            <v>도어스톱</v>
          </cell>
          <cell r="C1313" t="str">
            <v>황동</v>
          </cell>
          <cell r="D1313" t="str">
            <v>조</v>
          </cell>
          <cell r="E1313">
            <v>1300</v>
          </cell>
        </row>
        <row r="1314">
          <cell r="A1314">
            <v>1312</v>
          </cell>
          <cell r="B1314" t="str">
            <v>자물쇠</v>
          </cell>
          <cell r="C1314" t="str">
            <v>중품</v>
          </cell>
          <cell r="D1314" t="str">
            <v>조</v>
          </cell>
          <cell r="E1314">
            <v>800</v>
          </cell>
        </row>
        <row r="1315">
          <cell r="A1315">
            <v>1313</v>
          </cell>
          <cell r="B1315" t="str">
            <v>P.J</v>
          </cell>
          <cell r="C1315" t="str">
            <v>칼라</v>
          </cell>
          <cell r="D1315" t="str">
            <v>set</v>
          </cell>
          <cell r="E1315">
            <v>60000</v>
          </cell>
        </row>
        <row r="1316">
          <cell r="A1316">
            <v>1314</v>
          </cell>
          <cell r="B1316" t="str">
            <v>샷다</v>
          </cell>
          <cell r="C1316" t="str">
            <v>철제 1.2t</v>
          </cell>
          <cell r="D1316" t="str">
            <v>㎡</v>
          </cell>
          <cell r="E1316">
            <v>75000</v>
          </cell>
        </row>
        <row r="1317">
          <cell r="A1317">
            <v>1315</v>
          </cell>
          <cell r="B1317" t="str">
            <v>샷다</v>
          </cell>
          <cell r="C1317" t="str">
            <v>알루미늄</v>
          </cell>
          <cell r="D1317" t="str">
            <v>㎡</v>
          </cell>
          <cell r="E1317">
            <v>55000</v>
          </cell>
        </row>
        <row r="1318">
          <cell r="A1318">
            <v>1316</v>
          </cell>
          <cell r="B1318" t="str">
            <v>샷다</v>
          </cell>
          <cell r="C1318" t="str">
            <v>스텐</v>
          </cell>
          <cell r="D1318" t="str">
            <v>㎡</v>
          </cell>
          <cell r="E1318">
            <v>80000</v>
          </cell>
        </row>
        <row r="1319">
          <cell r="A1319">
            <v>1317</v>
          </cell>
          <cell r="B1319" t="str">
            <v>자바라(접이문)</v>
          </cell>
          <cell r="C1319" t="str">
            <v>AL 1.2t</v>
          </cell>
          <cell r="D1319" t="str">
            <v>평</v>
          </cell>
          <cell r="E1319">
            <v>5000</v>
          </cell>
        </row>
        <row r="1320">
          <cell r="A1320">
            <v>1318</v>
          </cell>
          <cell r="B1320" t="str">
            <v>자바라(접이문)</v>
          </cell>
          <cell r="C1320" t="str">
            <v>스텐레스 1.2t</v>
          </cell>
          <cell r="D1320" t="str">
            <v>평</v>
          </cell>
          <cell r="E1320">
            <v>95000</v>
          </cell>
        </row>
        <row r="1321">
          <cell r="A1321">
            <v>1319</v>
          </cell>
          <cell r="B1321" t="str">
            <v>스팬드럴</v>
          </cell>
          <cell r="C1321" t="str">
            <v>AL 1.2t</v>
          </cell>
          <cell r="D1321" t="str">
            <v>㎡</v>
          </cell>
          <cell r="E1321">
            <v>29000</v>
          </cell>
        </row>
        <row r="1322">
          <cell r="A1322">
            <v>1320</v>
          </cell>
          <cell r="B1322" t="str">
            <v>스팬드럴</v>
          </cell>
          <cell r="C1322" t="str">
            <v>스텐레스 1.2t</v>
          </cell>
          <cell r="D1322" t="str">
            <v>㎡</v>
          </cell>
          <cell r="E1322">
            <v>120000</v>
          </cell>
        </row>
        <row r="1323">
          <cell r="A1323">
            <v>1321</v>
          </cell>
          <cell r="B1323" t="str">
            <v>피봇힌지</v>
          </cell>
          <cell r="C1323">
            <v>0</v>
          </cell>
          <cell r="D1323" t="str">
            <v>조</v>
          </cell>
          <cell r="E1323">
            <v>13000</v>
          </cell>
        </row>
        <row r="1324">
          <cell r="A1324">
            <v>1322</v>
          </cell>
          <cell r="B1324" t="str">
            <v>크리센트</v>
          </cell>
          <cell r="C1324">
            <v>0</v>
          </cell>
          <cell r="D1324" t="str">
            <v>조</v>
          </cell>
          <cell r="E1324">
            <v>280</v>
          </cell>
        </row>
        <row r="1325">
          <cell r="A1325">
            <v>1323</v>
          </cell>
          <cell r="B1325" t="str">
            <v>창문.창틀</v>
          </cell>
          <cell r="C1325" t="str">
            <v>5*5</v>
          </cell>
          <cell r="D1325" t="str">
            <v>m</v>
          </cell>
          <cell r="E1325">
            <v>1418</v>
          </cell>
        </row>
        <row r="1326">
          <cell r="A1326">
            <v>1324</v>
          </cell>
          <cell r="B1326" t="str">
            <v>실리콘코킹</v>
          </cell>
          <cell r="C1326" t="str">
            <v>10*10</v>
          </cell>
          <cell r="D1326" t="str">
            <v>m</v>
          </cell>
          <cell r="E1326">
            <v>2279</v>
          </cell>
        </row>
        <row r="1327">
          <cell r="A1327">
            <v>1325</v>
          </cell>
          <cell r="B1327" t="str">
            <v>재료 분리대</v>
          </cell>
          <cell r="C1327" t="str">
            <v>SST 1.5T</v>
          </cell>
          <cell r="D1327" t="str">
            <v>m</v>
          </cell>
          <cell r="E1327">
            <v>25000</v>
          </cell>
        </row>
        <row r="1328">
          <cell r="A1328">
            <v>1326</v>
          </cell>
          <cell r="B1328" t="str">
            <v>방충망</v>
          </cell>
          <cell r="C1328" t="str">
            <v>칼라</v>
          </cell>
          <cell r="D1328" t="str">
            <v>㎡</v>
          </cell>
          <cell r="E1328">
            <v>29000</v>
          </cell>
        </row>
        <row r="1329">
          <cell r="A1329">
            <v>1327</v>
          </cell>
          <cell r="B1329" t="str">
            <v>커텐박스</v>
          </cell>
          <cell r="C1329" t="str">
            <v>철제</v>
          </cell>
          <cell r="D1329" t="str">
            <v>m</v>
          </cell>
          <cell r="E1329">
            <v>16000</v>
          </cell>
        </row>
        <row r="1330">
          <cell r="A1330">
            <v>1328</v>
          </cell>
          <cell r="B1330" t="str">
            <v>핸드레일</v>
          </cell>
          <cell r="C1330" t="str">
            <v>스텐레스 φ75</v>
          </cell>
          <cell r="D1330" t="str">
            <v>m</v>
          </cell>
          <cell r="E1330">
            <v>75000</v>
          </cell>
        </row>
        <row r="1331">
          <cell r="A1331">
            <v>1329</v>
          </cell>
          <cell r="B1331" t="str">
            <v>핸드레일</v>
          </cell>
          <cell r="C1331" t="str">
            <v>브론즈 φ100</v>
          </cell>
          <cell r="D1331" t="str">
            <v>m</v>
          </cell>
          <cell r="E1331">
            <v>200000</v>
          </cell>
        </row>
        <row r="1332">
          <cell r="A1332">
            <v>1330</v>
          </cell>
          <cell r="B1332" t="str">
            <v>큐비클 칸막이</v>
          </cell>
          <cell r="C1332" t="str">
            <v>20 나무라이트</v>
          </cell>
          <cell r="D1332" t="str">
            <v>㎡</v>
          </cell>
          <cell r="E1332">
            <v>58000</v>
          </cell>
        </row>
        <row r="1333">
          <cell r="A1333">
            <v>1331</v>
          </cell>
          <cell r="B1333" t="str">
            <v>큐비클 칸막이</v>
          </cell>
          <cell r="C1333" t="str">
            <v>스텐레스 20</v>
          </cell>
          <cell r="D1333" t="str">
            <v>㎡</v>
          </cell>
          <cell r="E1333">
            <v>45000</v>
          </cell>
        </row>
        <row r="1334">
          <cell r="A1334">
            <v>1332</v>
          </cell>
          <cell r="B1334" t="str">
            <v>유리끼우기 및 닦기</v>
          </cell>
          <cell r="C1334" t="str">
            <v>목재창호2mm이하</v>
          </cell>
          <cell r="D1334" t="str">
            <v>㎡</v>
          </cell>
          <cell r="E1334">
            <v>31</v>
          </cell>
          <cell r="F1334">
            <v>8313</v>
          </cell>
        </row>
        <row r="1335">
          <cell r="A1335">
            <v>1333</v>
          </cell>
          <cell r="B1335" t="str">
            <v>유리끼우기 및 닦기</v>
          </cell>
          <cell r="C1335" t="str">
            <v>3mm이하</v>
          </cell>
          <cell r="D1335" t="str">
            <v>㎡</v>
          </cell>
          <cell r="E1335">
            <v>31</v>
          </cell>
          <cell r="F1335">
            <v>8313</v>
          </cell>
        </row>
        <row r="1336">
          <cell r="A1336">
            <v>1334</v>
          </cell>
          <cell r="B1336" t="str">
            <v>유리끼우기 및 닦기</v>
          </cell>
          <cell r="C1336" t="str">
            <v>AL.플라스틱3mm이하</v>
          </cell>
          <cell r="D1336" t="str">
            <v>㎡</v>
          </cell>
          <cell r="E1336">
            <v>31</v>
          </cell>
          <cell r="F1336">
            <v>8910</v>
          </cell>
        </row>
        <row r="1337">
          <cell r="A1337">
            <v>1335</v>
          </cell>
          <cell r="B1337" t="str">
            <v>유리끼우기 및 닦기</v>
          </cell>
          <cell r="C1337" t="str">
            <v>5mm이하</v>
          </cell>
          <cell r="D1337" t="str">
            <v>㎡</v>
          </cell>
          <cell r="E1337">
            <v>31</v>
          </cell>
          <cell r="F1337">
            <v>12488</v>
          </cell>
        </row>
        <row r="1338">
          <cell r="A1338">
            <v>1336</v>
          </cell>
          <cell r="B1338" t="str">
            <v>유리끼우기 및 닦기</v>
          </cell>
          <cell r="C1338" t="str">
            <v>강재창호3mm이하</v>
          </cell>
          <cell r="D1338" t="str">
            <v>㎡</v>
          </cell>
          <cell r="E1338">
            <v>832</v>
          </cell>
          <cell r="F1338">
            <v>9506</v>
          </cell>
        </row>
        <row r="1339">
          <cell r="A1339">
            <v>1337</v>
          </cell>
          <cell r="B1339" t="str">
            <v>유리끼우기 및 닦기</v>
          </cell>
          <cell r="C1339" t="str">
            <v>AL3mm이하 유리양면</v>
          </cell>
          <cell r="D1339" t="str">
            <v>㎡</v>
          </cell>
          <cell r="E1339">
            <v>31</v>
          </cell>
          <cell r="F1339">
            <v>9506</v>
          </cell>
        </row>
        <row r="1340">
          <cell r="A1340">
            <v>1338</v>
          </cell>
          <cell r="B1340" t="str">
            <v>유리끼우기 및 닦기</v>
          </cell>
          <cell r="C1340" t="str">
            <v>강재창호5mm이하</v>
          </cell>
          <cell r="D1340" t="str">
            <v>㎡</v>
          </cell>
          <cell r="E1340">
            <v>832</v>
          </cell>
          <cell r="F1340">
            <v>13681</v>
          </cell>
        </row>
        <row r="1341">
          <cell r="A1341">
            <v>1339</v>
          </cell>
          <cell r="B1341" t="str">
            <v>유리끼우기 및 닦기</v>
          </cell>
          <cell r="C1341" t="str">
            <v>AL5mm이하 유리양면</v>
          </cell>
          <cell r="D1341" t="str">
            <v>㎡</v>
          </cell>
          <cell r="E1341">
            <v>31</v>
          </cell>
          <cell r="F1341">
            <v>13681</v>
          </cell>
        </row>
        <row r="1342">
          <cell r="A1342">
            <v>1340</v>
          </cell>
          <cell r="B1342" t="str">
            <v>유리끼우기 및 닦기</v>
          </cell>
          <cell r="C1342" t="str">
            <v>두꺼운유리 10mm이상</v>
          </cell>
          <cell r="D1342" t="str">
            <v>㎡</v>
          </cell>
          <cell r="E1342">
            <v>832</v>
          </cell>
          <cell r="F1342">
            <v>35154</v>
          </cell>
        </row>
        <row r="1343">
          <cell r="A1343">
            <v>1341</v>
          </cell>
          <cell r="B1343" t="str">
            <v>유리끼우기 및 닦기</v>
          </cell>
          <cell r="C1343" t="str">
            <v>두꺼운유리 10mm미만</v>
          </cell>
          <cell r="D1343" t="str">
            <v>㎡</v>
          </cell>
          <cell r="E1343">
            <v>832</v>
          </cell>
          <cell r="F1343">
            <v>25611</v>
          </cell>
        </row>
        <row r="1344">
          <cell r="A1344">
            <v>1342</v>
          </cell>
          <cell r="B1344" t="str">
            <v>복층유리끼우기</v>
          </cell>
          <cell r="C1344" t="str">
            <v>12mm</v>
          </cell>
          <cell r="D1344" t="str">
            <v>㎡</v>
          </cell>
          <cell r="E1344">
            <v>15507</v>
          </cell>
        </row>
        <row r="1345">
          <cell r="A1345">
            <v>1343</v>
          </cell>
          <cell r="B1345" t="str">
            <v>복층유리끼우기</v>
          </cell>
          <cell r="C1345" t="str">
            <v>16mm</v>
          </cell>
          <cell r="D1345" t="str">
            <v>㎡</v>
          </cell>
          <cell r="E1345">
            <v>17297</v>
          </cell>
        </row>
        <row r="1346">
          <cell r="A1346">
            <v>1344</v>
          </cell>
          <cell r="B1346" t="str">
            <v>복층유리끼우기</v>
          </cell>
          <cell r="C1346" t="str">
            <v>18mm</v>
          </cell>
          <cell r="D1346" t="str">
            <v>㎡</v>
          </cell>
          <cell r="E1346">
            <v>18490</v>
          </cell>
        </row>
        <row r="1347">
          <cell r="A1347">
            <v>1345</v>
          </cell>
          <cell r="B1347" t="str">
            <v>스테인리스파이프샷다</v>
          </cell>
          <cell r="C1347" t="str">
            <v>단중</v>
          </cell>
          <cell r="D1347" t="str">
            <v>㎡</v>
          </cell>
          <cell r="E1347">
            <v>90000</v>
          </cell>
        </row>
        <row r="1348">
          <cell r="A1348">
            <v>1346</v>
          </cell>
          <cell r="B1348" t="str">
            <v>스테인리스파이프샷다</v>
          </cell>
          <cell r="C1348" t="str">
            <v>이중</v>
          </cell>
          <cell r="D1348" t="str">
            <v>㎡</v>
          </cell>
          <cell r="E1348">
            <v>110000</v>
          </cell>
        </row>
        <row r="1349">
          <cell r="A1349">
            <v>1347</v>
          </cell>
          <cell r="B1349" t="str">
            <v>강화유리도어</v>
          </cell>
          <cell r="C1349" t="str">
            <v>투명</v>
          </cell>
          <cell r="D1349" t="str">
            <v>짝</v>
          </cell>
          <cell r="E1349">
            <v>210000</v>
          </cell>
        </row>
        <row r="1350">
          <cell r="A1350">
            <v>1348</v>
          </cell>
          <cell r="B1350" t="str">
            <v>강화유리도어</v>
          </cell>
          <cell r="C1350" t="str">
            <v>칼라</v>
          </cell>
          <cell r="D1350" t="str">
            <v>짝</v>
          </cell>
          <cell r="E1350">
            <v>230000</v>
          </cell>
        </row>
        <row r="1351">
          <cell r="A1351">
            <v>1349</v>
          </cell>
          <cell r="B1351" t="str">
            <v>도아록(스텐)</v>
          </cell>
          <cell r="C1351" t="str">
            <v>코파트 R-1000</v>
          </cell>
          <cell r="D1351" t="str">
            <v>조</v>
          </cell>
          <cell r="E1351">
            <v>8000</v>
          </cell>
        </row>
        <row r="1352">
          <cell r="A1352">
            <v>1350</v>
          </cell>
          <cell r="B1352" t="str">
            <v>도아록(스텐)</v>
          </cell>
          <cell r="C1352" t="str">
            <v>코파트 R60SS</v>
          </cell>
          <cell r="D1352" t="str">
            <v>조</v>
          </cell>
          <cell r="E1352">
            <v>6500</v>
          </cell>
        </row>
        <row r="1353">
          <cell r="A1353">
            <v>1351</v>
          </cell>
          <cell r="B1353" t="str">
            <v>도아록 공정</v>
          </cell>
          <cell r="C1353">
            <v>0</v>
          </cell>
          <cell r="D1353" t="str">
            <v>조</v>
          </cell>
          <cell r="E1353">
            <v>3500</v>
          </cell>
        </row>
        <row r="1354">
          <cell r="A1354">
            <v>1352</v>
          </cell>
          <cell r="B1354" t="str">
            <v>황동정첩</v>
          </cell>
          <cell r="C1354" t="str">
            <v>4¨</v>
          </cell>
          <cell r="D1354" t="str">
            <v>개</v>
          </cell>
          <cell r="E1354">
            <v>1500</v>
          </cell>
        </row>
        <row r="1355">
          <cell r="A1355">
            <v>1353</v>
          </cell>
          <cell r="B1355" t="str">
            <v>오르내리 꽂이쇠</v>
          </cell>
          <cell r="C1355">
            <v>0</v>
          </cell>
          <cell r="D1355" t="str">
            <v>개</v>
          </cell>
          <cell r="E1355">
            <v>1000</v>
          </cell>
        </row>
        <row r="1356">
          <cell r="A1356">
            <v>1354</v>
          </cell>
        </row>
        <row r="1357">
          <cell r="A1357">
            <v>1355</v>
          </cell>
        </row>
        <row r="1358">
          <cell r="A1358">
            <v>1356</v>
          </cell>
        </row>
        <row r="1359">
          <cell r="A1359">
            <v>1357</v>
          </cell>
        </row>
        <row r="1360">
          <cell r="A1360">
            <v>1358</v>
          </cell>
        </row>
        <row r="1361">
          <cell r="A1361">
            <v>1359</v>
          </cell>
        </row>
        <row r="1362">
          <cell r="A1362">
            <v>1360</v>
          </cell>
        </row>
        <row r="1363">
          <cell r="A1363">
            <v>1361</v>
          </cell>
        </row>
        <row r="1364">
          <cell r="A1364">
            <v>1362</v>
          </cell>
        </row>
        <row r="1365">
          <cell r="A1365">
            <v>1363</v>
          </cell>
        </row>
        <row r="1366">
          <cell r="A1366">
            <v>1364</v>
          </cell>
        </row>
        <row r="1367">
          <cell r="A1367">
            <v>1365</v>
          </cell>
        </row>
        <row r="1368">
          <cell r="A1368">
            <v>1366</v>
          </cell>
        </row>
        <row r="1369">
          <cell r="A1369">
            <v>1367</v>
          </cell>
        </row>
        <row r="1370">
          <cell r="A1370">
            <v>1368</v>
          </cell>
        </row>
        <row r="1371">
          <cell r="A1371">
            <v>1369</v>
          </cell>
        </row>
        <row r="1372">
          <cell r="A1372">
            <v>1370</v>
          </cell>
        </row>
        <row r="1373">
          <cell r="A1373">
            <v>1371</v>
          </cell>
        </row>
        <row r="1374">
          <cell r="A1374">
            <v>1372</v>
          </cell>
        </row>
        <row r="1375">
          <cell r="A1375">
            <v>1373</v>
          </cell>
        </row>
        <row r="1376">
          <cell r="A1376">
            <v>1374</v>
          </cell>
        </row>
        <row r="1377">
          <cell r="A1377">
            <v>1375</v>
          </cell>
        </row>
        <row r="1378">
          <cell r="A1378">
            <v>1376</v>
          </cell>
        </row>
        <row r="1379">
          <cell r="A1379">
            <v>1377</v>
          </cell>
        </row>
        <row r="1380">
          <cell r="A1380">
            <v>1378</v>
          </cell>
        </row>
        <row r="1381">
          <cell r="A1381">
            <v>1379</v>
          </cell>
        </row>
        <row r="1382">
          <cell r="A1382">
            <v>1380</v>
          </cell>
        </row>
        <row r="1383">
          <cell r="A1383">
            <v>1381</v>
          </cell>
        </row>
        <row r="1384">
          <cell r="A1384">
            <v>1382</v>
          </cell>
        </row>
        <row r="1385">
          <cell r="A1385">
            <v>1383</v>
          </cell>
        </row>
        <row r="1386">
          <cell r="A1386">
            <v>1384</v>
          </cell>
        </row>
        <row r="1387">
          <cell r="A1387">
            <v>1385</v>
          </cell>
        </row>
        <row r="1388">
          <cell r="A1388">
            <v>1386</v>
          </cell>
        </row>
        <row r="1389">
          <cell r="A1389">
            <v>1387</v>
          </cell>
        </row>
        <row r="1390">
          <cell r="A1390">
            <v>1388</v>
          </cell>
        </row>
        <row r="1391">
          <cell r="A1391">
            <v>1389</v>
          </cell>
        </row>
        <row r="1392">
          <cell r="A1392">
            <v>1390</v>
          </cell>
        </row>
        <row r="1393">
          <cell r="A1393">
            <v>1391</v>
          </cell>
        </row>
        <row r="1394">
          <cell r="A1394">
            <v>1392</v>
          </cell>
        </row>
        <row r="1395">
          <cell r="A1395">
            <v>1393</v>
          </cell>
        </row>
        <row r="1396">
          <cell r="A1396">
            <v>1394</v>
          </cell>
        </row>
        <row r="1397">
          <cell r="A1397">
            <v>1395</v>
          </cell>
        </row>
        <row r="1398">
          <cell r="A1398">
            <v>1396</v>
          </cell>
        </row>
        <row r="1399">
          <cell r="A1399">
            <v>1397</v>
          </cell>
        </row>
        <row r="1400">
          <cell r="A1400">
            <v>1398</v>
          </cell>
        </row>
        <row r="1401">
          <cell r="A1401">
            <v>1399</v>
          </cell>
        </row>
        <row r="1402">
          <cell r="A1402">
            <v>1400</v>
          </cell>
          <cell r="B1402" t="str">
            <v>맑은유리</v>
          </cell>
          <cell r="C1402" t="str">
            <v>3mm</v>
          </cell>
          <cell r="D1402" t="str">
            <v>㎡</v>
          </cell>
          <cell r="E1402">
            <v>2960</v>
          </cell>
        </row>
        <row r="1403">
          <cell r="A1403">
            <v>1401</v>
          </cell>
          <cell r="B1403" t="str">
            <v>맑은유리</v>
          </cell>
          <cell r="C1403" t="str">
            <v>5mm</v>
          </cell>
          <cell r="D1403" t="str">
            <v>㎡</v>
          </cell>
          <cell r="E1403">
            <v>4413</v>
          </cell>
        </row>
        <row r="1404">
          <cell r="A1404">
            <v>1402</v>
          </cell>
        </row>
        <row r="1405">
          <cell r="A1405">
            <v>1403</v>
          </cell>
          <cell r="B1405" t="str">
            <v>색유리</v>
          </cell>
          <cell r="C1405" t="str">
            <v>3mm</v>
          </cell>
          <cell r="D1405" t="str">
            <v>㎡</v>
          </cell>
          <cell r="E1405">
            <v>4957</v>
          </cell>
        </row>
        <row r="1406">
          <cell r="A1406">
            <v>1404</v>
          </cell>
          <cell r="B1406" t="str">
            <v>색유리</v>
          </cell>
          <cell r="C1406" t="str">
            <v>5mm</v>
          </cell>
          <cell r="D1406" t="str">
            <v>㎡</v>
          </cell>
          <cell r="E1406">
            <v>7319</v>
          </cell>
        </row>
        <row r="1407">
          <cell r="A1407">
            <v>1405</v>
          </cell>
          <cell r="B1407" t="str">
            <v>색유리</v>
          </cell>
          <cell r="C1407" t="str">
            <v>12mm</v>
          </cell>
          <cell r="D1407" t="str">
            <v>㎡</v>
          </cell>
          <cell r="E1407">
            <v>21850</v>
          </cell>
        </row>
        <row r="1408">
          <cell r="A1408">
            <v>1406</v>
          </cell>
        </row>
        <row r="1409">
          <cell r="A1409">
            <v>1407</v>
          </cell>
          <cell r="B1409" t="str">
            <v>무늬유리</v>
          </cell>
          <cell r="C1409" t="str">
            <v>3mm</v>
          </cell>
          <cell r="D1409" t="str">
            <v>㎡</v>
          </cell>
          <cell r="E1409">
            <v>3321</v>
          </cell>
        </row>
        <row r="1410">
          <cell r="A1410">
            <v>1408</v>
          </cell>
        </row>
        <row r="1411">
          <cell r="A1411">
            <v>1409</v>
          </cell>
          <cell r="B1411" t="str">
            <v>투명복층유리</v>
          </cell>
          <cell r="C1411" t="str">
            <v>12mm</v>
          </cell>
          <cell r="D1411" t="str">
            <v>㎡</v>
          </cell>
          <cell r="E1411">
            <v>13563</v>
          </cell>
        </row>
        <row r="1412">
          <cell r="A1412">
            <v>1410</v>
          </cell>
          <cell r="B1412" t="str">
            <v>투명복층유리</v>
          </cell>
          <cell r="C1412" t="str">
            <v>16mm</v>
          </cell>
          <cell r="D1412" t="str">
            <v>㎡</v>
          </cell>
          <cell r="E1412">
            <v>18729</v>
          </cell>
        </row>
        <row r="1413">
          <cell r="A1413">
            <v>1411</v>
          </cell>
          <cell r="B1413" t="str">
            <v>투명복층유리</v>
          </cell>
          <cell r="C1413" t="str">
            <v>18mm</v>
          </cell>
          <cell r="D1413" t="str">
            <v>㎡</v>
          </cell>
          <cell r="E1413">
            <v>24542</v>
          </cell>
        </row>
        <row r="1414">
          <cell r="A1414">
            <v>1412</v>
          </cell>
          <cell r="B1414" t="str">
            <v>투명복층유리</v>
          </cell>
          <cell r="C1414" t="str">
            <v>24mm</v>
          </cell>
          <cell r="D1414" t="str">
            <v>㎡</v>
          </cell>
          <cell r="E1414">
            <v>28417</v>
          </cell>
        </row>
        <row r="1415">
          <cell r="A1415">
            <v>1413</v>
          </cell>
        </row>
        <row r="1416">
          <cell r="A1416">
            <v>1414</v>
          </cell>
          <cell r="B1416" t="str">
            <v>칼라복층유리</v>
          </cell>
          <cell r="C1416" t="str">
            <v>12mm</v>
          </cell>
          <cell r="D1416" t="str">
            <v>㎡</v>
          </cell>
          <cell r="E1416">
            <v>16146</v>
          </cell>
        </row>
        <row r="1417">
          <cell r="A1417">
            <v>1415</v>
          </cell>
          <cell r="B1417" t="str">
            <v>칼라복층유리</v>
          </cell>
          <cell r="C1417" t="str">
            <v>16mm</v>
          </cell>
          <cell r="D1417" t="str">
            <v>㎡</v>
          </cell>
          <cell r="E1417">
            <v>21313</v>
          </cell>
        </row>
        <row r="1418">
          <cell r="A1418">
            <v>1416</v>
          </cell>
          <cell r="B1418" t="str">
            <v>칼라복층유리</v>
          </cell>
          <cell r="C1418" t="str">
            <v>18mm</v>
          </cell>
          <cell r="D1418" t="str">
            <v>㎡</v>
          </cell>
          <cell r="E1418">
            <v>28417</v>
          </cell>
        </row>
        <row r="1419">
          <cell r="A1419">
            <v>1417</v>
          </cell>
          <cell r="B1419" t="str">
            <v>칼라복층유리</v>
          </cell>
          <cell r="C1419" t="str">
            <v>24mm</v>
          </cell>
          <cell r="D1419" t="str">
            <v>㎡</v>
          </cell>
          <cell r="E1419">
            <v>32292</v>
          </cell>
        </row>
        <row r="1420">
          <cell r="A1420">
            <v>1418</v>
          </cell>
        </row>
        <row r="1421">
          <cell r="A1421">
            <v>1419</v>
          </cell>
          <cell r="B1421" t="str">
            <v>반사복층유리</v>
          </cell>
          <cell r="C1421" t="str">
            <v>18mm</v>
          </cell>
          <cell r="D1421" t="str">
            <v>㎡</v>
          </cell>
          <cell r="E1421">
            <v>41334</v>
          </cell>
        </row>
        <row r="1422">
          <cell r="A1422">
            <v>1420</v>
          </cell>
          <cell r="B1422" t="str">
            <v>반사복층유리</v>
          </cell>
          <cell r="C1422" t="str">
            <v>24mm</v>
          </cell>
          <cell r="D1422" t="str">
            <v>㎡</v>
          </cell>
          <cell r="E1422">
            <v>45209</v>
          </cell>
        </row>
        <row r="1423">
          <cell r="A1423">
            <v>1421</v>
          </cell>
        </row>
        <row r="1424">
          <cell r="A1424">
            <v>1422</v>
          </cell>
          <cell r="B1424" t="str">
            <v>반사유리</v>
          </cell>
          <cell r="C1424" t="str">
            <v>6mm</v>
          </cell>
          <cell r="D1424" t="str">
            <v>㎡</v>
          </cell>
          <cell r="E1424">
            <v>21636</v>
          </cell>
        </row>
        <row r="1425">
          <cell r="A1425">
            <v>1423</v>
          </cell>
        </row>
        <row r="1426">
          <cell r="A1426">
            <v>1424</v>
          </cell>
          <cell r="B1426" t="str">
            <v>강화유리(반사유리)</v>
          </cell>
          <cell r="C1426" t="str">
            <v>6mm</v>
          </cell>
          <cell r="D1426" t="str">
            <v>㎡</v>
          </cell>
          <cell r="E1426">
            <v>33476</v>
          </cell>
        </row>
        <row r="1427">
          <cell r="A1427">
            <v>1425</v>
          </cell>
        </row>
        <row r="1428">
          <cell r="A1428">
            <v>1426</v>
          </cell>
          <cell r="B1428" t="str">
            <v>스팬드럴유리</v>
          </cell>
          <cell r="C1428" t="str">
            <v>6mm</v>
          </cell>
          <cell r="D1428" t="str">
            <v>㎡</v>
          </cell>
          <cell r="E1428">
            <v>28632</v>
          </cell>
        </row>
        <row r="1429">
          <cell r="A1429">
            <v>1427</v>
          </cell>
          <cell r="B1429" t="str">
            <v>강화유리(맑은유리)</v>
          </cell>
          <cell r="C1429" t="str">
            <v>3mm</v>
          </cell>
          <cell r="D1429" t="str">
            <v>㎡</v>
          </cell>
          <cell r="E1429">
            <v>9903</v>
          </cell>
        </row>
        <row r="1430">
          <cell r="A1430">
            <v>1428</v>
          </cell>
          <cell r="B1430" t="str">
            <v>강화유리(맑은유리)</v>
          </cell>
          <cell r="C1430" t="str">
            <v>5mm</v>
          </cell>
          <cell r="D1430" t="str">
            <v>㎡</v>
          </cell>
          <cell r="E1430">
            <v>12702</v>
          </cell>
        </row>
        <row r="1431">
          <cell r="A1431">
            <v>1429</v>
          </cell>
          <cell r="B1431" t="str">
            <v>강화유리(맑은유리)</v>
          </cell>
          <cell r="C1431" t="str">
            <v>6mm</v>
          </cell>
          <cell r="D1431" t="str">
            <v>㎡</v>
          </cell>
          <cell r="E1431">
            <v>16038</v>
          </cell>
        </row>
        <row r="1432">
          <cell r="A1432">
            <v>1430</v>
          </cell>
          <cell r="B1432" t="str">
            <v>강화유리(맑은유리)</v>
          </cell>
          <cell r="C1432" t="str">
            <v>8mm</v>
          </cell>
          <cell r="D1432" t="str">
            <v>㎡</v>
          </cell>
          <cell r="E1432">
            <v>23896</v>
          </cell>
        </row>
        <row r="1433">
          <cell r="A1433">
            <v>1431</v>
          </cell>
          <cell r="B1433" t="str">
            <v>강화유리(맑은유리)</v>
          </cell>
          <cell r="C1433" t="str">
            <v>10mm</v>
          </cell>
          <cell r="D1433" t="str">
            <v>㎡</v>
          </cell>
          <cell r="E1433">
            <v>30570</v>
          </cell>
        </row>
        <row r="1434">
          <cell r="A1434">
            <v>1432</v>
          </cell>
          <cell r="B1434" t="str">
            <v>강화유리(맑은유리)</v>
          </cell>
          <cell r="C1434" t="str">
            <v>12mm</v>
          </cell>
          <cell r="D1434" t="str">
            <v>㎡</v>
          </cell>
          <cell r="E1434">
            <v>40257</v>
          </cell>
        </row>
        <row r="1435">
          <cell r="A1435">
            <v>1433</v>
          </cell>
        </row>
        <row r="1436">
          <cell r="A1436">
            <v>1434</v>
          </cell>
          <cell r="B1436" t="str">
            <v>강화유리(색유리)</v>
          </cell>
          <cell r="C1436" t="str">
            <v>3mm</v>
          </cell>
          <cell r="D1436" t="str">
            <v>㎡</v>
          </cell>
          <cell r="E1436">
            <v>12702</v>
          </cell>
        </row>
        <row r="1437">
          <cell r="A1437">
            <v>1435</v>
          </cell>
          <cell r="B1437" t="str">
            <v>강화유리(색유리)</v>
          </cell>
          <cell r="C1437" t="str">
            <v>5mm</v>
          </cell>
          <cell r="D1437" t="str">
            <v>㎡</v>
          </cell>
          <cell r="E1437">
            <v>16469</v>
          </cell>
        </row>
        <row r="1438">
          <cell r="A1438">
            <v>1436</v>
          </cell>
          <cell r="B1438" t="str">
            <v>강화유리(색유리)</v>
          </cell>
          <cell r="C1438" t="str">
            <v>6mm</v>
          </cell>
          <cell r="D1438" t="str">
            <v>㎡</v>
          </cell>
          <cell r="E1438">
            <v>20775</v>
          </cell>
        </row>
        <row r="1439">
          <cell r="A1439">
            <v>1437</v>
          </cell>
          <cell r="B1439" t="str">
            <v>강화유리(색유리)</v>
          </cell>
          <cell r="C1439" t="str">
            <v>8mm</v>
          </cell>
          <cell r="D1439" t="str">
            <v>㎡</v>
          </cell>
          <cell r="E1439">
            <v>31646</v>
          </cell>
        </row>
        <row r="1440">
          <cell r="A1440">
            <v>1438</v>
          </cell>
          <cell r="B1440" t="str">
            <v>강화유리(색유리)</v>
          </cell>
          <cell r="C1440" t="str">
            <v>10mm</v>
          </cell>
          <cell r="D1440" t="str">
            <v>㎡</v>
          </cell>
          <cell r="E1440">
            <v>39719</v>
          </cell>
        </row>
        <row r="1441">
          <cell r="A1441">
            <v>1439</v>
          </cell>
          <cell r="B1441" t="str">
            <v>강화유리(색유리)</v>
          </cell>
          <cell r="C1441" t="str">
            <v>12mm</v>
          </cell>
          <cell r="D1441" t="str">
            <v>㎡</v>
          </cell>
          <cell r="E1441">
            <v>48653</v>
          </cell>
        </row>
        <row r="1442">
          <cell r="A1442">
            <v>1440</v>
          </cell>
        </row>
        <row r="1443">
          <cell r="A1443">
            <v>1441</v>
          </cell>
          <cell r="B1443" t="str">
            <v>유리블럭</v>
          </cell>
          <cell r="C1443" t="str">
            <v>190*190*80</v>
          </cell>
          <cell r="D1443" t="str">
            <v>조</v>
          </cell>
          <cell r="E1443">
            <v>2800</v>
          </cell>
        </row>
        <row r="1444">
          <cell r="A1444">
            <v>1442</v>
          </cell>
        </row>
        <row r="1445">
          <cell r="A1445">
            <v>1443</v>
          </cell>
          <cell r="B1445" t="str">
            <v>마블라이트</v>
          </cell>
          <cell r="C1445" t="str">
            <v>900*900*15</v>
          </cell>
          <cell r="D1445" t="str">
            <v>㎡</v>
          </cell>
          <cell r="E1445">
            <v>225000</v>
          </cell>
        </row>
        <row r="1446">
          <cell r="A1446">
            <v>1444</v>
          </cell>
        </row>
        <row r="1447">
          <cell r="A1447">
            <v>1445</v>
          </cell>
        </row>
        <row r="1448">
          <cell r="A1448">
            <v>1446</v>
          </cell>
        </row>
        <row r="1449">
          <cell r="A1449">
            <v>1447</v>
          </cell>
        </row>
        <row r="1450">
          <cell r="A1450">
            <v>1448</v>
          </cell>
        </row>
        <row r="1451">
          <cell r="A1451">
            <v>1449</v>
          </cell>
        </row>
        <row r="1452">
          <cell r="A1452">
            <v>1450</v>
          </cell>
        </row>
        <row r="1453">
          <cell r="A1453">
            <v>1451</v>
          </cell>
        </row>
        <row r="1454">
          <cell r="A1454">
            <v>1452</v>
          </cell>
        </row>
        <row r="1455">
          <cell r="A1455">
            <v>1453</v>
          </cell>
        </row>
        <row r="1456">
          <cell r="A1456">
            <v>1454</v>
          </cell>
        </row>
        <row r="1457">
          <cell r="A1457">
            <v>1455</v>
          </cell>
        </row>
        <row r="1458">
          <cell r="A1458">
            <v>1456</v>
          </cell>
        </row>
        <row r="1459">
          <cell r="A1459">
            <v>1457</v>
          </cell>
        </row>
        <row r="1460">
          <cell r="A1460">
            <v>1458</v>
          </cell>
        </row>
        <row r="1461">
          <cell r="A1461">
            <v>1459</v>
          </cell>
        </row>
        <row r="1462">
          <cell r="A1462">
            <v>1460</v>
          </cell>
        </row>
        <row r="1463">
          <cell r="A1463">
            <v>1461</v>
          </cell>
        </row>
        <row r="1464">
          <cell r="A1464">
            <v>1462</v>
          </cell>
        </row>
        <row r="1465">
          <cell r="A1465">
            <v>1463</v>
          </cell>
        </row>
        <row r="1466">
          <cell r="A1466">
            <v>1464</v>
          </cell>
        </row>
        <row r="1467">
          <cell r="A1467">
            <v>1465</v>
          </cell>
        </row>
        <row r="1468">
          <cell r="A1468">
            <v>1466</v>
          </cell>
        </row>
        <row r="1469">
          <cell r="A1469">
            <v>1467</v>
          </cell>
        </row>
        <row r="1470">
          <cell r="A1470">
            <v>1468</v>
          </cell>
        </row>
        <row r="1471">
          <cell r="A1471">
            <v>1469</v>
          </cell>
        </row>
        <row r="1472">
          <cell r="A1472">
            <v>1470</v>
          </cell>
        </row>
        <row r="1473">
          <cell r="A1473">
            <v>1471</v>
          </cell>
        </row>
        <row r="1474">
          <cell r="A1474">
            <v>1472</v>
          </cell>
        </row>
        <row r="1475">
          <cell r="A1475">
            <v>1473</v>
          </cell>
        </row>
        <row r="1476">
          <cell r="A1476">
            <v>1474</v>
          </cell>
        </row>
        <row r="1477">
          <cell r="A1477">
            <v>1475</v>
          </cell>
        </row>
        <row r="1478">
          <cell r="A1478">
            <v>1476</v>
          </cell>
        </row>
        <row r="1479">
          <cell r="A1479">
            <v>1477</v>
          </cell>
        </row>
        <row r="1480">
          <cell r="A1480">
            <v>1478</v>
          </cell>
        </row>
        <row r="1481">
          <cell r="A1481">
            <v>1479</v>
          </cell>
        </row>
        <row r="1482">
          <cell r="A1482">
            <v>1480</v>
          </cell>
        </row>
        <row r="1483">
          <cell r="A1483">
            <v>1481</v>
          </cell>
        </row>
        <row r="1484">
          <cell r="A1484">
            <v>1482</v>
          </cell>
        </row>
        <row r="1485">
          <cell r="A1485">
            <v>1483</v>
          </cell>
        </row>
        <row r="1486">
          <cell r="A1486">
            <v>1484</v>
          </cell>
        </row>
        <row r="1487">
          <cell r="A1487">
            <v>1485</v>
          </cell>
        </row>
        <row r="1488">
          <cell r="A1488">
            <v>1486</v>
          </cell>
        </row>
        <row r="1489">
          <cell r="A1489">
            <v>1487</v>
          </cell>
        </row>
        <row r="1490">
          <cell r="A1490">
            <v>1488</v>
          </cell>
        </row>
        <row r="1491">
          <cell r="A1491">
            <v>1489</v>
          </cell>
        </row>
        <row r="1492">
          <cell r="A1492">
            <v>1490</v>
          </cell>
        </row>
        <row r="1493">
          <cell r="A1493">
            <v>1491</v>
          </cell>
        </row>
        <row r="1494">
          <cell r="A1494">
            <v>1492</v>
          </cell>
        </row>
        <row r="1495">
          <cell r="A1495">
            <v>1493</v>
          </cell>
        </row>
        <row r="1496">
          <cell r="A1496">
            <v>1494</v>
          </cell>
        </row>
        <row r="1497">
          <cell r="A1497">
            <v>1495</v>
          </cell>
        </row>
        <row r="1498">
          <cell r="A1498">
            <v>1496</v>
          </cell>
        </row>
        <row r="1499">
          <cell r="A1499">
            <v>1497</v>
          </cell>
        </row>
        <row r="1500">
          <cell r="A1500">
            <v>1498</v>
          </cell>
        </row>
        <row r="1501">
          <cell r="A1501">
            <v>1499</v>
          </cell>
        </row>
        <row r="1502">
          <cell r="A1502">
            <v>1500</v>
          </cell>
        </row>
        <row r="1503">
          <cell r="A1503">
            <v>1501</v>
          </cell>
          <cell r="B1503" t="str">
            <v>조합페인트</v>
          </cell>
          <cell r="C1503" t="str">
            <v>목재면 1회</v>
          </cell>
          <cell r="D1503" t="str">
            <v>㎡</v>
          </cell>
          <cell r="E1503">
            <v>308</v>
          </cell>
          <cell r="F1503">
            <v>1191</v>
          </cell>
        </row>
        <row r="1504">
          <cell r="A1504">
            <v>1502</v>
          </cell>
          <cell r="B1504" t="str">
            <v>조합페인트</v>
          </cell>
          <cell r="C1504" t="str">
            <v>목재면 2회</v>
          </cell>
          <cell r="D1504" t="str">
            <v>㎡</v>
          </cell>
          <cell r="E1504">
            <v>589</v>
          </cell>
          <cell r="F1504">
            <v>2442</v>
          </cell>
        </row>
        <row r="1505">
          <cell r="A1505">
            <v>1503</v>
          </cell>
          <cell r="B1505" t="str">
            <v>조합페인트</v>
          </cell>
          <cell r="C1505" t="str">
            <v>목재면 3회</v>
          </cell>
          <cell r="D1505" t="str">
            <v>㎡</v>
          </cell>
          <cell r="E1505">
            <v>805</v>
          </cell>
          <cell r="F1505">
            <v>3633</v>
          </cell>
        </row>
        <row r="1506">
          <cell r="A1506">
            <v>1504</v>
          </cell>
          <cell r="B1506" t="str">
            <v>조합페인트</v>
          </cell>
          <cell r="C1506" t="str">
            <v>철재면 1회</v>
          </cell>
          <cell r="D1506" t="str">
            <v>㎡</v>
          </cell>
          <cell r="E1506">
            <v>382</v>
          </cell>
          <cell r="F1506">
            <v>1370</v>
          </cell>
        </row>
        <row r="1507">
          <cell r="A1507">
            <v>1505</v>
          </cell>
          <cell r="B1507" t="str">
            <v>조합페인트</v>
          </cell>
          <cell r="C1507" t="str">
            <v>철재면 2회</v>
          </cell>
          <cell r="D1507" t="str">
            <v>㎡</v>
          </cell>
          <cell r="E1507">
            <v>634</v>
          </cell>
          <cell r="F1507">
            <v>2740</v>
          </cell>
        </row>
        <row r="1508">
          <cell r="A1508">
            <v>1506</v>
          </cell>
          <cell r="B1508" t="str">
            <v>조합페인트</v>
          </cell>
          <cell r="C1508" t="str">
            <v>철재면 3회</v>
          </cell>
          <cell r="D1508" t="str">
            <v>㎡</v>
          </cell>
          <cell r="E1508">
            <v>868</v>
          </cell>
          <cell r="F1508">
            <v>3871</v>
          </cell>
        </row>
        <row r="1509">
          <cell r="A1509">
            <v>1507</v>
          </cell>
          <cell r="B1509" t="str">
            <v>녹막이페인트</v>
          </cell>
          <cell r="C1509" t="str">
            <v>벽면</v>
          </cell>
          <cell r="D1509" t="str">
            <v>㎡</v>
          </cell>
          <cell r="E1509">
            <v>305</v>
          </cell>
          <cell r="F1509">
            <v>1131</v>
          </cell>
        </row>
        <row r="1510">
          <cell r="A1510">
            <v>1508</v>
          </cell>
          <cell r="B1510" t="str">
            <v>녹막이페인트</v>
          </cell>
          <cell r="C1510" t="str">
            <v>벽면</v>
          </cell>
          <cell r="D1510" t="str">
            <v>㎡</v>
          </cell>
          <cell r="E1510">
            <v>555</v>
          </cell>
          <cell r="F1510">
            <v>1787</v>
          </cell>
        </row>
        <row r="1511">
          <cell r="A1511">
            <v>1509</v>
          </cell>
          <cell r="B1511" t="str">
            <v>녹막이페인트</v>
          </cell>
          <cell r="C1511" t="str">
            <v>벽면</v>
          </cell>
          <cell r="D1511" t="str">
            <v>㎡</v>
          </cell>
          <cell r="E1511">
            <v>637</v>
          </cell>
          <cell r="F1511">
            <v>2740</v>
          </cell>
        </row>
        <row r="1512">
          <cell r="A1512">
            <v>1510</v>
          </cell>
          <cell r="B1512" t="str">
            <v>에나멜페인트</v>
          </cell>
          <cell r="C1512" t="str">
            <v>목재면 1회</v>
          </cell>
          <cell r="D1512" t="str">
            <v>㎡</v>
          </cell>
          <cell r="E1512">
            <v>249</v>
          </cell>
          <cell r="F1512">
            <v>2561</v>
          </cell>
        </row>
        <row r="1513">
          <cell r="A1513">
            <v>1511</v>
          </cell>
          <cell r="B1513" t="str">
            <v>에나멜페인트</v>
          </cell>
          <cell r="C1513" t="str">
            <v>목재면 2회</v>
          </cell>
          <cell r="D1513" t="str">
            <v>㎡</v>
          </cell>
          <cell r="E1513">
            <v>418</v>
          </cell>
          <cell r="F1513">
            <v>4646</v>
          </cell>
        </row>
        <row r="1514">
          <cell r="A1514">
            <v>1512</v>
          </cell>
          <cell r="B1514" t="str">
            <v>에나멜페인트</v>
          </cell>
          <cell r="C1514" t="str">
            <v>목재면 3회</v>
          </cell>
          <cell r="D1514" t="str">
            <v>㎡</v>
          </cell>
          <cell r="E1514">
            <v>571</v>
          </cell>
          <cell r="F1514">
            <v>6731</v>
          </cell>
        </row>
        <row r="1515">
          <cell r="A1515">
            <v>1513</v>
          </cell>
          <cell r="B1515" t="str">
            <v>에나멜페인트</v>
          </cell>
          <cell r="C1515" t="str">
            <v>철재면 1회</v>
          </cell>
          <cell r="D1515" t="str">
            <v>㎡</v>
          </cell>
          <cell r="E1515">
            <v>230</v>
          </cell>
          <cell r="F1515">
            <v>3097</v>
          </cell>
        </row>
        <row r="1516">
          <cell r="A1516">
            <v>1514</v>
          </cell>
          <cell r="B1516" t="str">
            <v>에나멜페인트</v>
          </cell>
          <cell r="C1516" t="str">
            <v>철재면 2회</v>
          </cell>
          <cell r="D1516" t="str">
            <v>㎡</v>
          </cell>
          <cell r="E1516">
            <v>418</v>
          </cell>
          <cell r="F1516">
            <v>6195</v>
          </cell>
        </row>
        <row r="1517">
          <cell r="A1517">
            <v>1515</v>
          </cell>
          <cell r="B1517" t="str">
            <v>에나멜페인트</v>
          </cell>
          <cell r="C1517" t="str">
            <v>철재면 3회</v>
          </cell>
          <cell r="D1517" t="str">
            <v>㎡</v>
          </cell>
          <cell r="E1517">
            <v>552</v>
          </cell>
          <cell r="F1517">
            <v>8041</v>
          </cell>
        </row>
        <row r="1518">
          <cell r="A1518">
            <v>1516</v>
          </cell>
          <cell r="B1518" t="str">
            <v>바니쉬칠</v>
          </cell>
          <cell r="C1518" t="str">
            <v>목재면 1회</v>
          </cell>
          <cell r="D1518" t="str">
            <v>㎡</v>
          </cell>
          <cell r="E1518">
            <v>137</v>
          </cell>
          <cell r="F1518">
            <v>1250</v>
          </cell>
        </row>
        <row r="1519">
          <cell r="A1519">
            <v>1517</v>
          </cell>
          <cell r="B1519" t="str">
            <v>바니쉬칠</v>
          </cell>
          <cell r="C1519" t="str">
            <v>목재면 2회</v>
          </cell>
          <cell r="D1519" t="str">
            <v>㎡</v>
          </cell>
          <cell r="E1519">
            <v>271</v>
          </cell>
          <cell r="F1519">
            <v>2859</v>
          </cell>
        </row>
        <row r="1520">
          <cell r="A1520">
            <v>1518</v>
          </cell>
          <cell r="B1520" t="str">
            <v>바니쉬칠</v>
          </cell>
          <cell r="C1520" t="str">
            <v>목재면 3회</v>
          </cell>
          <cell r="D1520" t="str">
            <v>㎡</v>
          </cell>
          <cell r="E1520">
            <v>455</v>
          </cell>
          <cell r="F1520">
            <v>4467</v>
          </cell>
        </row>
        <row r="1521">
          <cell r="A1521">
            <v>1519</v>
          </cell>
          <cell r="B1521" t="str">
            <v>크리어 락카칠</v>
          </cell>
          <cell r="C1521" t="str">
            <v>목재면 7회</v>
          </cell>
          <cell r="D1521" t="str">
            <v>㎡</v>
          </cell>
          <cell r="E1521">
            <v>2107</v>
          </cell>
          <cell r="F1521">
            <v>23231</v>
          </cell>
        </row>
        <row r="1522">
          <cell r="A1522">
            <v>1520</v>
          </cell>
          <cell r="B1522" t="str">
            <v>락카 에나멜칠</v>
          </cell>
          <cell r="C1522" t="str">
            <v>뿜칠 목재</v>
          </cell>
          <cell r="D1522" t="str">
            <v>㎡</v>
          </cell>
          <cell r="E1522">
            <v>2310</v>
          </cell>
          <cell r="F1522">
            <v>20849</v>
          </cell>
        </row>
        <row r="1523">
          <cell r="A1523">
            <v>1521</v>
          </cell>
          <cell r="B1523" t="str">
            <v>락카 에나멜칠</v>
          </cell>
          <cell r="C1523" t="str">
            <v>뿜칠 철재</v>
          </cell>
          <cell r="D1523" t="str">
            <v>㎡</v>
          </cell>
          <cell r="E1523">
            <v>2817</v>
          </cell>
          <cell r="F1523">
            <v>23827</v>
          </cell>
        </row>
        <row r="1524">
          <cell r="A1524">
            <v>1522</v>
          </cell>
          <cell r="B1524" t="str">
            <v>오일 스테인칠</v>
          </cell>
          <cell r="C1524" t="str">
            <v>1회</v>
          </cell>
          <cell r="D1524" t="str">
            <v>㎡</v>
          </cell>
          <cell r="E1524">
            <v>216</v>
          </cell>
          <cell r="F1524">
            <v>1429</v>
          </cell>
        </row>
        <row r="1525">
          <cell r="A1525">
            <v>1523</v>
          </cell>
          <cell r="B1525" t="str">
            <v>오일 스테인칠</v>
          </cell>
          <cell r="C1525" t="str">
            <v>2회</v>
          </cell>
          <cell r="D1525" t="str">
            <v>㎡</v>
          </cell>
          <cell r="E1525">
            <v>340</v>
          </cell>
          <cell r="F1525">
            <v>2680</v>
          </cell>
        </row>
        <row r="1526">
          <cell r="A1526">
            <v>1524</v>
          </cell>
          <cell r="B1526" t="str">
            <v>알루미늄 페인트칠</v>
          </cell>
          <cell r="C1526" t="str">
            <v>목재면 2회</v>
          </cell>
          <cell r="D1526" t="str">
            <v>㎡</v>
          </cell>
          <cell r="E1526">
            <v>635</v>
          </cell>
          <cell r="F1526">
            <v>3248</v>
          </cell>
        </row>
        <row r="1527">
          <cell r="A1527">
            <v>1525</v>
          </cell>
          <cell r="B1527" t="str">
            <v>수성페인트</v>
          </cell>
          <cell r="C1527" t="str">
            <v>내벽 1회</v>
          </cell>
          <cell r="D1527" t="str">
            <v>㎡</v>
          </cell>
          <cell r="E1527">
            <v>166</v>
          </cell>
          <cell r="F1527">
            <v>1250</v>
          </cell>
        </row>
        <row r="1528">
          <cell r="A1528">
            <v>1526</v>
          </cell>
          <cell r="B1528" t="str">
            <v>수성페인트</v>
          </cell>
          <cell r="C1528" t="str">
            <v>내벽 2회</v>
          </cell>
          <cell r="D1528" t="str">
            <v>㎡</v>
          </cell>
          <cell r="E1528">
            <v>345</v>
          </cell>
          <cell r="F1528">
            <v>2740</v>
          </cell>
        </row>
        <row r="1529">
          <cell r="A1529">
            <v>1527</v>
          </cell>
          <cell r="B1529" t="str">
            <v>수성페인트</v>
          </cell>
          <cell r="C1529" t="str">
            <v>내벽 3회</v>
          </cell>
          <cell r="D1529" t="str">
            <v>㎡</v>
          </cell>
          <cell r="E1529">
            <v>523</v>
          </cell>
          <cell r="F1529">
            <v>4229</v>
          </cell>
        </row>
        <row r="1530">
          <cell r="A1530">
            <v>1528</v>
          </cell>
          <cell r="B1530" t="str">
            <v>수성페인트</v>
          </cell>
          <cell r="C1530" t="str">
            <v>외벽 1회</v>
          </cell>
          <cell r="D1530" t="str">
            <v>㎡</v>
          </cell>
          <cell r="E1530">
            <v>128</v>
          </cell>
          <cell r="F1530">
            <v>1250</v>
          </cell>
        </row>
        <row r="1531">
          <cell r="A1531">
            <v>1529</v>
          </cell>
          <cell r="B1531" t="str">
            <v>수성페인트</v>
          </cell>
          <cell r="C1531" t="str">
            <v>외벽 2회</v>
          </cell>
          <cell r="D1531" t="str">
            <v>㎡</v>
          </cell>
          <cell r="E1531">
            <v>268</v>
          </cell>
          <cell r="F1531">
            <v>2740</v>
          </cell>
        </row>
        <row r="1532">
          <cell r="A1532">
            <v>1530</v>
          </cell>
          <cell r="B1532" t="str">
            <v>수성페인트</v>
          </cell>
          <cell r="C1532" t="str">
            <v>외벽 3회</v>
          </cell>
          <cell r="D1532" t="str">
            <v>㎡</v>
          </cell>
          <cell r="E1532">
            <v>408</v>
          </cell>
          <cell r="F1532">
            <v>4229</v>
          </cell>
        </row>
        <row r="1533">
          <cell r="A1533">
            <v>1531</v>
          </cell>
          <cell r="B1533" t="str">
            <v>수성페인트</v>
          </cell>
          <cell r="C1533" t="str">
            <v>내부천정1회</v>
          </cell>
          <cell r="D1533" t="str">
            <v>㎡</v>
          </cell>
          <cell r="E1533">
            <v>194</v>
          </cell>
          <cell r="F1533">
            <v>1489</v>
          </cell>
        </row>
        <row r="1534">
          <cell r="A1534">
            <v>1532</v>
          </cell>
          <cell r="B1534" t="str">
            <v>수성페인트</v>
          </cell>
          <cell r="C1534" t="str">
            <v>내부천정2회</v>
          </cell>
          <cell r="D1534" t="str">
            <v>㎡</v>
          </cell>
          <cell r="E1534">
            <v>406</v>
          </cell>
          <cell r="F1534">
            <v>3276</v>
          </cell>
        </row>
        <row r="1535">
          <cell r="A1535">
            <v>1533</v>
          </cell>
          <cell r="B1535" t="str">
            <v>수성페인트</v>
          </cell>
          <cell r="C1535" t="str">
            <v>내부천정3회</v>
          </cell>
          <cell r="D1535" t="str">
            <v>㎡</v>
          </cell>
          <cell r="E1535">
            <v>671</v>
          </cell>
          <cell r="F1535">
            <v>5063</v>
          </cell>
        </row>
        <row r="1536">
          <cell r="A1536">
            <v>1534</v>
          </cell>
          <cell r="B1536" t="str">
            <v>수성페인트</v>
          </cell>
          <cell r="C1536" t="str">
            <v>외부천정 1회</v>
          </cell>
          <cell r="D1536" t="str">
            <v>㎡</v>
          </cell>
          <cell r="E1536">
            <v>174</v>
          </cell>
          <cell r="F1536">
            <v>2561</v>
          </cell>
        </row>
        <row r="1537">
          <cell r="A1537">
            <v>1535</v>
          </cell>
          <cell r="B1537" t="str">
            <v>수성페인트</v>
          </cell>
          <cell r="C1537" t="str">
            <v>외부천정 2회</v>
          </cell>
          <cell r="D1537" t="str">
            <v>㎡</v>
          </cell>
          <cell r="E1537">
            <v>349</v>
          </cell>
          <cell r="F1537">
            <v>4348</v>
          </cell>
        </row>
        <row r="1538">
          <cell r="A1538">
            <v>1536</v>
          </cell>
          <cell r="B1538" t="str">
            <v>수성페인트</v>
          </cell>
          <cell r="C1538" t="str">
            <v>외부천정 3회</v>
          </cell>
          <cell r="D1538" t="str">
            <v>㎡</v>
          </cell>
          <cell r="E1538">
            <v>514</v>
          </cell>
          <cell r="F1538">
            <v>6135</v>
          </cell>
        </row>
        <row r="1539">
          <cell r="A1539">
            <v>1537</v>
          </cell>
          <cell r="B1539" t="str">
            <v>본타일(인코트)아크릴계</v>
          </cell>
          <cell r="C1539" t="str">
            <v>내부 벽</v>
          </cell>
          <cell r="D1539" t="str">
            <v>㎡</v>
          </cell>
          <cell r="E1539">
            <v>3283</v>
          </cell>
          <cell r="F1539">
            <v>10416</v>
          </cell>
        </row>
        <row r="1540">
          <cell r="A1540">
            <v>1538</v>
          </cell>
          <cell r="B1540" t="str">
            <v>본타일(인코트)아크릴계</v>
          </cell>
          <cell r="C1540" t="str">
            <v>내부 천정</v>
          </cell>
          <cell r="D1540" t="str">
            <v>㎡</v>
          </cell>
          <cell r="E1540">
            <v>3939</v>
          </cell>
          <cell r="F1540">
            <v>12466</v>
          </cell>
        </row>
        <row r="1541">
          <cell r="A1541">
            <v>1539</v>
          </cell>
          <cell r="B1541" t="str">
            <v>본타일(인코트)에폭시계</v>
          </cell>
          <cell r="C1541" t="str">
            <v>외부 벽</v>
          </cell>
          <cell r="D1541" t="str">
            <v>㎡</v>
          </cell>
          <cell r="E1541">
            <v>4123</v>
          </cell>
          <cell r="F1541">
            <v>9602</v>
          </cell>
        </row>
        <row r="1542">
          <cell r="A1542">
            <v>1540</v>
          </cell>
          <cell r="B1542" t="str">
            <v>본타일(인코트)에폭시계</v>
          </cell>
          <cell r="C1542" t="str">
            <v>외부 천정</v>
          </cell>
          <cell r="D1542" t="str">
            <v>㎡</v>
          </cell>
          <cell r="E1542">
            <v>4946</v>
          </cell>
          <cell r="F1542">
            <v>11532</v>
          </cell>
        </row>
        <row r="1543">
          <cell r="A1543">
            <v>1541</v>
          </cell>
          <cell r="B1543" t="str">
            <v>암면 스프레이</v>
          </cell>
          <cell r="C1543" t="str">
            <v>흡음.단열 T30</v>
          </cell>
          <cell r="D1543" t="str">
            <v>㎡</v>
          </cell>
          <cell r="E1543">
            <v>4800</v>
          </cell>
        </row>
        <row r="1544">
          <cell r="A1544">
            <v>1542</v>
          </cell>
          <cell r="B1544" t="str">
            <v>암면 스프레이</v>
          </cell>
          <cell r="C1544" t="str">
            <v>흡음.단열 T50</v>
          </cell>
          <cell r="D1544" t="str">
            <v>㎡</v>
          </cell>
          <cell r="E1544">
            <v>8000</v>
          </cell>
        </row>
        <row r="1545">
          <cell r="A1545">
            <v>1543</v>
          </cell>
          <cell r="B1545" t="str">
            <v>암면 스프레이</v>
          </cell>
          <cell r="C1545" t="str">
            <v>흡음.단열 T80</v>
          </cell>
          <cell r="D1545" t="str">
            <v>㎡</v>
          </cell>
          <cell r="E1545">
            <v>12800</v>
          </cell>
        </row>
        <row r="1546">
          <cell r="A1546">
            <v>1544</v>
          </cell>
          <cell r="B1546" t="str">
            <v>퍼라이트뿜칠</v>
          </cell>
          <cell r="C1546" t="str">
            <v>천정.주차장 T3</v>
          </cell>
          <cell r="D1546" t="str">
            <v>㎡</v>
          </cell>
          <cell r="E1546">
            <v>6000</v>
          </cell>
        </row>
        <row r="1547">
          <cell r="A1547">
            <v>1545</v>
          </cell>
          <cell r="B1547" t="str">
            <v>퍼라이트뿜칠</v>
          </cell>
          <cell r="C1547" t="str">
            <v>천정.주차장 T5</v>
          </cell>
          <cell r="D1547" t="str">
            <v>㎡</v>
          </cell>
          <cell r="E1547">
            <v>10000</v>
          </cell>
        </row>
        <row r="1548">
          <cell r="A1548">
            <v>1546</v>
          </cell>
          <cell r="B1548" t="str">
            <v>퍼라이트뿜칠</v>
          </cell>
          <cell r="C1548" t="str">
            <v>천정.주차장 T7</v>
          </cell>
          <cell r="D1548" t="str">
            <v>㎡</v>
          </cell>
          <cell r="E1548">
            <v>14000</v>
          </cell>
        </row>
        <row r="1549">
          <cell r="A1549">
            <v>1547</v>
          </cell>
          <cell r="B1549" t="str">
            <v>퍼라이트뿜칠</v>
          </cell>
          <cell r="C1549" t="str">
            <v>단열.흡음.결로방지 T3</v>
          </cell>
          <cell r="D1549" t="str">
            <v>㎡</v>
          </cell>
          <cell r="E1549">
            <v>4200</v>
          </cell>
        </row>
        <row r="1550">
          <cell r="A1550">
            <v>1548</v>
          </cell>
          <cell r="B1550" t="str">
            <v>퍼라이트뿜칠</v>
          </cell>
          <cell r="C1550" t="str">
            <v>단열.흡음.결로방지 T7</v>
          </cell>
          <cell r="D1550" t="str">
            <v>㎡</v>
          </cell>
          <cell r="E1550">
            <v>9800</v>
          </cell>
        </row>
        <row r="1551">
          <cell r="A1551">
            <v>1549</v>
          </cell>
          <cell r="B1551" t="str">
            <v>퍼라이트뿜칠</v>
          </cell>
          <cell r="C1551" t="str">
            <v>단열.흡음.결로방지 T10</v>
          </cell>
          <cell r="D1551" t="str">
            <v>㎡</v>
          </cell>
          <cell r="E1551">
            <v>14000</v>
          </cell>
        </row>
        <row r="1552">
          <cell r="A1552">
            <v>1550</v>
          </cell>
          <cell r="B1552" t="str">
            <v>퍼라이트 스프레이</v>
          </cell>
          <cell r="C1552" t="str">
            <v>단열.흡음.결로방지 T3</v>
          </cell>
          <cell r="D1552" t="str">
            <v>㎡</v>
          </cell>
          <cell r="E1552">
            <v>4500</v>
          </cell>
        </row>
        <row r="1553">
          <cell r="A1553">
            <v>1551</v>
          </cell>
          <cell r="B1553" t="str">
            <v>퍼라이트 스프레이</v>
          </cell>
          <cell r="C1553" t="str">
            <v>단열.흡음.결로방지 T13</v>
          </cell>
          <cell r="D1553" t="str">
            <v>㎡</v>
          </cell>
          <cell r="E1553">
            <v>13000</v>
          </cell>
        </row>
        <row r="1554">
          <cell r="A1554">
            <v>1552</v>
          </cell>
          <cell r="B1554" t="str">
            <v>무늬코트</v>
          </cell>
          <cell r="C1554" t="str">
            <v>목재면</v>
          </cell>
          <cell r="D1554" t="str">
            <v>㎡</v>
          </cell>
          <cell r="E1554">
            <v>1055</v>
          </cell>
          <cell r="F1554">
            <v>4765</v>
          </cell>
        </row>
        <row r="1555">
          <cell r="A1555">
            <v>1553</v>
          </cell>
          <cell r="B1555" t="str">
            <v>무늬코트</v>
          </cell>
          <cell r="C1555" t="str">
            <v>철재면</v>
          </cell>
          <cell r="D1555" t="str">
            <v>㎡</v>
          </cell>
          <cell r="E1555">
            <v>1065</v>
          </cell>
          <cell r="F1555">
            <v>5956</v>
          </cell>
        </row>
        <row r="1556">
          <cell r="A1556">
            <v>1554</v>
          </cell>
          <cell r="B1556" t="str">
            <v>무늬코트</v>
          </cell>
          <cell r="C1556" t="str">
            <v>알카리성면</v>
          </cell>
          <cell r="D1556" t="str">
            <v>㎡</v>
          </cell>
          <cell r="E1556">
            <v>1055</v>
          </cell>
          <cell r="F1556">
            <v>6552</v>
          </cell>
        </row>
        <row r="1557">
          <cell r="A1557">
            <v>1555</v>
          </cell>
          <cell r="B1557" t="str">
            <v>세라믹페인트</v>
          </cell>
          <cell r="C1557" t="str">
            <v>2회걸레받이</v>
          </cell>
          <cell r="D1557" t="str">
            <v>㎡</v>
          </cell>
          <cell r="E1557">
            <v>824</v>
          </cell>
          <cell r="F1557">
            <v>3878</v>
          </cell>
        </row>
        <row r="1558">
          <cell r="A1558">
            <v>1556</v>
          </cell>
          <cell r="B1558" t="str">
            <v>조합페인트</v>
          </cell>
          <cell r="C1558" t="str">
            <v>철재3회</v>
          </cell>
          <cell r="D1558" t="str">
            <v>㎡</v>
          </cell>
          <cell r="E1558">
            <v>1045</v>
          </cell>
          <cell r="F1558">
            <v>3933</v>
          </cell>
        </row>
        <row r="1559">
          <cell r="A1559">
            <v>1557</v>
          </cell>
          <cell r="B1559" t="str">
            <v>방청페인트</v>
          </cell>
          <cell r="C1559" t="str">
            <v>철부 1회</v>
          </cell>
          <cell r="D1559" t="str">
            <v>㎡</v>
          </cell>
          <cell r="E1559">
            <v>400</v>
          </cell>
          <cell r="F1559">
            <v>1883</v>
          </cell>
        </row>
        <row r="1560">
          <cell r="A1560">
            <v>1558</v>
          </cell>
        </row>
        <row r="1561">
          <cell r="A1561">
            <v>1559</v>
          </cell>
        </row>
        <row r="1562">
          <cell r="A1562">
            <v>1560</v>
          </cell>
        </row>
        <row r="1563">
          <cell r="A1563">
            <v>1561</v>
          </cell>
        </row>
        <row r="1564">
          <cell r="A1564">
            <v>1562</v>
          </cell>
        </row>
        <row r="1565">
          <cell r="A1565">
            <v>1563</v>
          </cell>
        </row>
        <row r="1566">
          <cell r="A1566">
            <v>1564</v>
          </cell>
        </row>
        <row r="1567">
          <cell r="A1567">
            <v>1565</v>
          </cell>
        </row>
        <row r="1568">
          <cell r="A1568">
            <v>1566</v>
          </cell>
        </row>
        <row r="1569">
          <cell r="A1569">
            <v>1567</v>
          </cell>
        </row>
        <row r="1570">
          <cell r="A1570">
            <v>1568</v>
          </cell>
        </row>
        <row r="1571">
          <cell r="A1571">
            <v>1569</v>
          </cell>
        </row>
        <row r="1572">
          <cell r="A1572">
            <v>1570</v>
          </cell>
        </row>
        <row r="1573">
          <cell r="A1573">
            <v>1571</v>
          </cell>
        </row>
        <row r="1574">
          <cell r="A1574">
            <v>1572</v>
          </cell>
        </row>
        <row r="1575">
          <cell r="A1575">
            <v>1573</v>
          </cell>
        </row>
        <row r="1576">
          <cell r="A1576">
            <v>1574</v>
          </cell>
        </row>
        <row r="1577">
          <cell r="A1577">
            <v>1575</v>
          </cell>
        </row>
        <row r="1578">
          <cell r="A1578">
            <v>1576</v>
          </cell>
        </row>
        <row r="1579">
          <cell r="A1579">
            <v>1577</v>
          </cell>
        </row>
        <row r="1580">
          <cell r="A1580">
            <v>1578</v>
          </cell>
        </row>
        <row r="1581">
          <cell r="A1581">
            <v>1579</v>
          </cell>
        </row>
        <row r="1582">
          <cell r="A1582">
            <v>1580</v>
          </cell>
        </row>
        <row r="1583">
          <cell r="A1583">
            <v>1581</v>
          </cell>
        </row>
        <row r="1584">
          <cell r="A1584">
            <v>1582</v>
          </cell>
        </row>
        <row r="1585">
          <cell r="A1585">
            <v>1583</v>
          </cell>
        </row>
        <row r="1586">
          <cell r="A1586">
            <v>1584</v>
          </cell>
        </row>
        <row r="1587">
          <cell r="A1587">
            <v>1585</v>
          </cell>
        </row>
        <row r="1588">
          <cell r="A1588">
            <v>1586</v>
          </cell>
        </row>
        <row r="1589">
          <cell r="A1589">
            <v>1587</v>
          </cell>
        </row>
        <row r="1590">
          <cell r="A1590">
            <v>1588</v>
          </cell>
        </row>
        <row r="1591">
          <cell r="A1591">
            <v>1589</v>
          </cell>
        </row>
        <row r="1592">
          <cell r="A1592">
            <v>1590</v>
          </cell>
        </row>
        <row r="1593">
          <cell r="A1593">
            <v>1591</v>
          </cell>
        </row>
        <row r="1594">
          <cell r="A1594">
            <v>1592</v>
          </cell>
        </row>
        <row r="1595">
          <cell r="A1595">
            <v>1593</v>
          </cell>
        </row>
        <row r="1596">
          <cell r="A1596">
            <v>1594</v>
          </cell>
        </row>
        <row r="1597">
          <cell r="A1597">
            <v>1595</v>
          </cell>
        </row>
        <row r="1598">
          <cell r="A1598">
            <v>1596</v>
          </cell>
        </row>
        <row r="1599">
          <cell r="A1599">
            <v>1597</v>
          </cell>
        </row>
        <row r="1600">
          <cell r="A1600">
            <v>1598</v>
          </cell>
        </row>
        <row r="1601">
          <cell r="A1601">
            <v>1599</v>
          </cell>
        </row>
        <row r="1602">
          <cell r="A1602">
            <v>1600</v>
          </cell>
          <cell r="B1602" t="str">
            <v>비닐타일 붙이기</v>
          </cell>
          <cell r="C1602">
            <v>0</v>
          </cell>
          <cell r="D1602" t="str">
            <v>㎡</v>
          </cell>
          <cell r="E1602">
            <v>2565</v>
          </cell>
          <cell r="F1602">
            <v>5492</v>
          </cell>
        </row>
        <row r="1603">
          <cell r="A1603">
            <v>1601</v>
          </cell>
          <cell r="B1603" t="str">
            <v>리노륨 붙이기</v>
          </cell>
          <cell r="C1603">
            <v>0</v>
          </cell>
          <cell r="D1603" t="str">
            <v>㎡</v>
          </cell>
          <cell r="E1603">
            <v>4127</v>
          </cell>
          <cell r="F1603">
            <v>2574</v>
          </cell>
        </row>
        <row r="1604">
          <cell r="A1604">
            <v>1602</v>
          </cell>
          <cell r="B1604" t="str">
            <v>석고판 못 붙임</v>
          </cell>
          <cell r="C1604">
            <v>0</v>
          </cell>
          <cell r="D1604" t="str">
            <v>㎡</v>
          </cell>
          <cell r="E1604">
            <v>1350</v>
          </cell>
          <cell r="F1604">
            <v>4037</v>
          </cell>
        </row>
        <row r="1605">
          <cell r="A1605">
            <v>1603</v>
          </cell>
          <cell r="B1605" t="str">
            <v>석고판 본드 붙임</v>
          </cell>
          <cell r="C1605">
            <v>0</v>
          </cell>
          <cell r="D1605" t="str">
            <v>㎡</v>
          </cell>
          <cell r="E1605">
            <v>2272</v>
          </cell>
          <cell r="F1605">
            <v>3026</v>
          </cell>
        </row>
        <row r="1606">
          <cell r="A1606">
            <v>1604</v>
          </cell>
          <cell r="B1606" t="str">
            <v>벽지 바름</v>
          </cell>
          <cell r="C1606">
            <v>0</v>
          </cell>
          <cell r="D1606" t="str">
            <v>㎡</v>
          </cell>
          <cell r="E1606">
            <v>881</v>
          </cell>
          <cell r="F1606">
            <v>4508</v>
          </cell>
        </row>
        <row r="1607">
          <cell r="A1607">
            <v>1605</v>
          </cell>
          <cell r="B1607" t="str">
            <v>반자 바름</v>
          </cell>
          <cell r="C1607">
            <v>0</v>
          </cell>
          <cell r="D1607" t="str">
            <v>㎡</v>
          </cell>
          <cell r="E1607">
            <v>907</v>
          </cell>
          <cell r="F1607">
            <v>5636</v>
          </cell>
        </row>
        <row r="1608">
          <cell r="A1608">
            <v>1606</v>
          </cell>
          <cell r="B1608" t="str">
            <v>장판지 바름</v>
          </cell>
          <cell r="C1608">
            <v>0</v>
          </cell>
          <cell r="D1608" t="str">
            <v>㎡</v>
          </cell>
          <cell r="E1608">
            <v>1131</v>
          </cell>
          <cell r="F1608">
            <v>6763</v>
          </cell>
        </row>
        <row r="1609">
          <cell r="A1609">
            <v>1607</v>
          </cell>
          <cell r="B1609" t="str">
            <v>창호지 바름</v>
          </cell>
          <cell r="C1609">
            <v>0</v>
          </cell>
          <cell r="D1609" t="str">
            <v>㎡</v>
          </cell>
          <cell r="E1609">
            <v>1053</v>
          </cell>
          <cell r="F1609">
            <v>1082</v>
          </cell>
        </row>
        <row r="1610">
          <cell r="A1610">
            <v>1608</v>
          </cell>
          <cell r="B1610" t="str">
            <v>스치로폴 공간넣기</v>
          </cell>
          <cell r="C1610" t="str">
            <v>벽</v>
          </cell>
          <cell r="D1610" t="str">
            <v>㎡</v>
          </cell>
          <cell r="E1610">
            <v>2279</v>
          </cell>
          <cell r="F1610">
            <v>1746</v>
          </cell>
        </row>
        <row r="1611">
          <cell r="A1611">
            <v>1609</v>
          </cell>
          <cell r="B1611" t="str">
            <v>스치로폴 붙이기</v>
          </cell>
          <cell r="C1611" t="str">
            <v>슬래브 밑</v>
          </cell>
          <cell r="D1611" t="str">
            <v>㎡</v>
          </cell>
          <cell r="E1611">
            <v>2280</v>
          </cell>
          <cell r="F1611">
            <v>5316</v>
          </cell>
        </row>
        <row r="1612">
          <cell r="A1612">
            <v>1610</v>
          </cell>
          <cell r="B1612" t="str">
            <v>스치로폴 타설부착</v>
          </cell>
          <cell r="C1612" t="str">
            <v>벽</v>
          </cell>
          <cell r="D1612" t="str">
            <v>㎡</v>
          </cell>
          <cell r="E1612">
            <v>2273</v>
          </cell>
          <cell r="F1612">
            <v>2691</v>
          </cell>
        </row>
        <row r="1613">
          <cell r="A1613">
            <v>1611</v>
          </cell>
          <cell r="B1613" t="str">
            <v>스치로폴 타설부착</v>
          </cell>
          <cell r="C1613" t="str">
            <v>슬래브 지붕</v>
          </cell>
          <cell r="D1613" t="str">
            <v>㎡</v>
          </cell>
          <cell r="E1613">
            <v>2273</v>
          </cell>
          <cell r="F1613">
            <v>2220</v>
          </cell>
        </row>
        <row r="1614">
          <cell r="A1614">
            <v>1612</v>
          </cell>
          <cell r="B1614" t="str">
            <v>스치로폴 깔기</v>
          </cell>
          <cell r="C1614" t="str">
            <v>슬래브위 바닥</v>
          </cell>
          <cell r="D1614" t="str">
            <v>㎡</v>
          </cell>
          <cell r="E1614">
            <v>2138</v>
          </cell>
          <cell r="F1614">
            <v>279</v>
          </cell>
        </row>
        <row r="1615">
          <cell r="A1615">
            <v>1613</v>
          </cell>
          <cell r="B1615" t="str">
            <v>방습필름 설치</v>
          </cell>
          <cell r="C1615">
            <v>0</v>
          </cell>
          <cell r="D1615" t="str">
            <v>㎡</v>
          </cell>
          <cell r="E1615">
            <v>181</v>
          </cell>
          <cell r="F1615">
            <v>377</v>
          </cell>
        </row>
        <row r="1616">
          <cell r="A1616">
            <v>1614</v>
          </cell>
          <cell r="B1616" t="str">
            <v>방습필름 설치</v>
          </cell>
          <cell r="C1616" t="str">
            <v>벽</v>
          </cell>
          <cell r="D1616" t="str">
            <v>㎡</v>
          </cell>
          <cell r="E1616">
            <v>181</v>
          </cell>
          <cell r="F1616">
            <v>485</v>
          </cell>
        </row>
        <row r="1617">
          <cell r="A1617">
            <v>1615</v>
          </cell>
          <cell r="B1617" t="str">
            <v>텍스 붙임</v>
          </cell>
          <cell r="C1617" t="str">
            <v>아스칼</v>
          </cell>
          <cell r="D1617" t="str">
            <v>㎡</v>
          </cell>
          <cell r="E1617">
            <v>2574</v>
          </cell>
          <cell r="F1617">
            <v>5111</v>
          </cell>
        </row>
        <row r="1618">
          <cell r="A1618">
            <v>1616</v>
          </cell>
          <cell r="B1618" t="str">
            <v>텍스 붙임</v>
          </cell>
          <cell r="C1618" t="str">
            <v>뉴 아스칼</v>
          </cell>
          <cell r="D1618" t="str">
            <v>평</v>
          </cell>
          <cell r="E1618">
            <v>11500</v>
          </cell>
        </row>
        <row r="1619">
          <cell r="A1619">
            <v>1617</v>
          </cell>
          <cell r="B1619" t="str">
            <v>텍스 붙임</v>
          </cell>
          <cell r="C1619" t="str">
            <v xml:space="preserve">아스 </v>
          </cell>
          <cell r="D1619" t="str">
            <v>평</v>
          </cell>
          <cell r="E1619">
            <v>8000</v>
          </cell>
        </row>
        <row r="1620">
          <cell r="A1620">
            <v>1618</v>
          </cell>
          <cell r="B1620" t="str">
            <v>텍스 붙임</v>
          </cell>
          <cell r="C1620" t="str">
            <v>석고</v>
          </cell>
          <cell r="D1620" t="str">
            <v>평</v>
          </cell>
          <cell r="E1620">
            <v>7000</v>
          </cell>
        </row>
        <row r="1621">
          <cell r="A1621">
            <v>1619</v>
          </cell>
          <cell r="B1621" t="str">
            <v>비닐코팅 벽지</v>
          </cell>
          <cell r="C1621">
            <v>0</v>
          </cell>
          <cell r="D1621" t="str">
            <v>평</v>
          </cell>
          <cell r="E1621">
            <v>6000</v>
          </cell>
        </row>
        <row r="1622">
          <cell r="A1622">
            <v>1620</v>
          </cell>
          <cell r="B1622" t="str">
            <v>몰딩</v>
          </cell>
          <cell r="C1622" t="str">
            <v>PVC</v>
          </cell>
          <cell r="D1622" t="str">
            <v>m</v>
          </cell>
          <cell r="E1622">
            <v>680</v>
          </cell>
        </row>
        <row r="1623">
          <cell r="A1623">
            <v>1621</v>
          </cell>
          <cell r="B1623" t="str">
            <v>몰딩</v>
          </cell>
          <cell r="C1623" t="str">
            <v>AL</v>
          </cell>
          <cell r="D1623" t="str">
            <v>m</v>
          </cell>
          <cell r="E1623">
            <v>800</v>
          </cell>
          <cell r="F1623">
            <v>2372</v>
          </cell>
        </row>
        <row r="1624">
          <cell r="A1624">
            <v>1622</v>
          </cell>
          <cell r="B1624" t="str">
            <v>흡음 벽체</v>
          </cell>
          <cell r="C1624">
            <v>0</v>
          </cell>
          <cell r="D1624" t="str">
            <v>㎡</v>
          </cell>
          <cell r="E1624">
            <v>21000</v>
          </cell>
        </row>
        <row r="1625">
          <cell r="A1625">
            <v>1623</v>
          </cell>
          <cell r="B1625" t="str">
            <v>흡음판</v>
          </cell>
          <cell r="C1625">
            <v>0</v>
          </cell>
          <cell r="D1625" t="str">
            <v>평</v>
          </cell>
          <cell r="E1625">
            <v>11000</v>
          </cell>
        </row>
        <row r="1626">
          <cell r="A1626">
            <v>1624</v>
          </cell>
          <cell r="B1626" t="str">
            <v>텍스 붙임</v>
          </cell>
          <cell r="C1626" t="str">
            <v>마이톤</v>
          </cell>
          <cell r="D1626" t="str">
            <v>㎡</v>
          </cell>
          <cell r="E1626">
            <v>6200</v>
          </cell>
        </row>
        <row r="1627">
          <cell r="A1627">
            <v>1625</v>
          </cell>
          <cell r="B1627" t="str">
            <v>모노륨</v>
          </cell>
          <cell r="C1627" t="str">
            <v>시공비 포함</v>
          </cell>
          <cell r="D1627" t="str">
            <v>평</v>
          </cell>
          <cell r="E1627">
            <v>23000</v>
          </cell>
        </row>
        <row r="1628">
          <cell r="A1628">
            <v>1626</v>
          </cell>
          <cell r="B1628" t="str">
            <v>우드륨</v>
          </cell>
          <cell r="C1628">
            <v>0</v>
          </cell>
          <cell r="D1628" t="str">
            <v>평</v>
          </cell>
          <cell r="E1628">
            <v>49000</v>
          </cell>
        </row>
        <row r="1629">
          <cell r="A1629">
            <v>1627</v>
          </cell>
          <cell r="B1629" t="str">
            <v>알루미늄 천정재</v>
          </cell>
          <cell r="C1629">
            <v>0</v>
          </cell>
          <cell r="D1629" t="str">
            <v>㎡</v>
          </cell>
          <cell r="E1629">
            <v>17607</v>
          </cell>
          <cell r="F1629">
            <v>21932</v>
          </cell>
        </row>
        <row r="1630">
          <cell r="A1630">
            <v>1628</v>
          </cell>
          <cell r="B1630" t="str">
            <v>텍스 붙임</v>
          </cell>
          <cell r="C1630" t="str">
            <v>GGB 흡음판 T50</v>
          </cell>
          <cell r="D1630" t="str">
            <v>㎡</v>
          </cell>
          <cell r="E1630">
            <v>44515</v>
          </cell>
          <cell r="F1630">
            <v>15268</v>
          </cell>
        </row>
        <row r="1631">
          <cell r="A1631">
            <v>1629</v>
          </cell>
          <cell r="B1631" t="str">
            <v>차음용 석고보드</v>
          </cell>
          <cell r="C1631">
            <v>0</v>
          </cell>
          <cell r="D1631" t="str">
            <v>㎡</v>
          </cell>
          <cell r="E1631">
            <v>3411</v>
          </cell>
          <cell r="F1631">
            <v>15095</v>
          </cell>
        </row>
        <row r="1632">
          <cell r="A1632">
            <v>1630</v>
          </cell>
          <cell r="B1632" t="str">
            <v>흡음판넬</v>
          </cell>
          <cell r="C1632" t="str">
            <v>G/W유공흡음판 T25</v>
          </cell>
          <cell r="D1632" t="str">
            <v>㎡</v>
          </cell>
          <cell r="E1632">
            <v>27875</v>
          </cell>
          <cell r="F1632">
            <v>16577</v>
          </cell>
        </row>
        <row r="1633">
          <cell r="A1633">
            <v>1631</v>
          </cell>
          <cell r="B1633" t="str">
            <v>석고보드</v>
          </cell>
          <cell r="C1633" t="str">
            <v>T9</v>
          </cell>
          <cell r="D1633" t="str">
            <v>㎡</v>
          </cell>
          <cell r="E1633">
            <v>1207</v>
          </cell>
        </row>
        <row r="1634">
          <cell r="A1634">
            <v>1632</v>
          </cell>
          <cell r="B1634" t="str">
            <v>천정지붙임</v>
          </cell>
          <cell r="C1634">
            <v>0</v>
          </cell>
          <cell r="D1634" t="str">
            <v>㎡</v>
          </cell>
          <cell r="E1634">
            <v>881</v>
          </cell>
          <cell r="F1634">
            <v>5861</v>
          </cell>
        </row>
        <row r="1635">
          <cell r="A1635">
            <v>1633</v>
          </cell>
          <cell r="B1635" t="str">
            <v xml:space="preserve">아미텍스 </v>
          </cell>
          <cell r="C1635" t="str">
            <v>6*303*606</v>
          </cell>
          <cell r="D1635" t="str">
            <v>평</v>
          </cell>
          <cell r="E1635">
            <v>11000</v>
          </cell>
        </row>
        <row r="1636">
          <cell r="A1636">
            <v>1634</v>
          </cell>
          <cell r="B1636" t="str">
            <v>아스팔트타일</v>
          </cell>
          <cell r="C1636" t="str">
            <v>3*300*300mm</v>
          </cell>
          <cell r="D1636" t="str">
            <v>㎡</v>
          </cell>
          <cell r="E1636">
            <v>3807</v>
          </cell>
          <cell r="F1636">
            <v>8077</v>
          </cell>
        </row>
        <row r="1637">
          <cell r="A1637">
            <v>1635</v>
          </cell>
        </row>
        <row r="1638">
          <cell r="A1638">
            <v>1636</v>
          </cell>
        </row>
        <row r="1639">
          <cell r="A1639">
            <v>1637</v>
          </cell>
        </row>
        <row r="1640">
          <cell r="A1640">
            <v>1638</v>
          </cell>
        </row>
        <row r="1641">
          <cell r="A1641">
            <v>1639</v>
          </cell>
        </row>
        <row r="1642">
          <cell r="A1642">
            <v>1640</v>
          </cell>
        </row>
        <row r="1643">
          <cell r="A1643">
            <v>1641</v>
          </cell>
        </row>
        <row r="1644">
          <cell r="A1644">
            <v>1642</v>
          </cell>
        </row>
        <row r="1645">
          <cell r="A1645">
            <v>1643</v>
          </cell>
        </row>
        <row r="1646">
          <cell r="A1646">
            <v>1644</v>
          </cell>
        </row>
        <row r="1647">
          <cell r="A1647">
            <v>1645</v>
          </cell>
        </row>
        <row r="1648">
          <cell r="A1648">
            <v>1646</v>
          </cell>
        </row>
        <row r="1649">
          <cell r="A1649">
            <v>1647</v>
          </cell>
        </row>
        <row r="1650">
          <cell r="A1650">
            <v>1648</v>
          </cell>
        </row>
        <row r="1651">
          <cell r="A1651">
            <v>1649</v>
          </cell>
        </row>
        <row r="1652">
          <cell r="A1652">
            <v>1650</v>
          </cell>
        </row>
        <row r="1653">
          <cell r="A1653">
            <v>1651</v>
          </cell>
        </row>
        <row r="1654">
          <cell r="A1654">
            <v>1652</v>
          </cell>
        </row>
        <row r="1655">
          <cell r="A1655">
            <v>1653</v>
          </cell>
        </row>
        <row r="1656">
          <cell r="A1656">
            <v>1654</v>
          </cell>
        </row>
        <row r="1657">
          <cell r="A1657">
            <v>1655</v>
          </cell>
        </row>
        <row r="1658">
          <cell r="A1658">
            <v>1656</v>
          </cell>
        </row>
        <row r="1659">
          <cell r="A1659">
            <v>1657</v>
          </cell>
        </row>
        <row r="1660">
          <cell r="A1660">
            <v>1658</v>
          </cell>
        </row>
        <row r="1661">
          <cell r="A1661">
            <v>1659</v>
          </cell>
        </row>
        <row r="1662">
          <cell r="A1662">
            <v>1660</v>
          </cell>
        </row>
        <row r="1663">
          <cell r="A1663">
            <v>1661</v>
          </cell>
        </row>
        <row r="1664">
          <cell r="A1664">
            <v>1662</v>
          </cell>
        </row>
        <row r="1665">
          <cell r="A1665">
            <v>1663</v>
          </cell>
        </row>
        <row r="1666">
          <cell r="A1666">
            <v>1664</v>
          </cell>
        </row>
        <row r="1667">
          <cell r="A1667">
            <v>1665</v>
          </cell>
        </row>
        <row r="1668">
          <cell r="A1668">
            <v>1666</v>
          </cell>
        </row>
        <row r="1669">
          <cell r="A1669">
            <v>1667</v>
          </cell>
        </row>
        <row r="1670">
          <cell r="A1670">
            <v>1668</v>
          </cell>
        </row>
        <row r="1671">
          <cell r="A1671">
            <v>1669</v>
          </cell>
        </row>
        <row r="1672">
          <cell r="A1672">
            <v>1670</v>
          </cell>
        </row>
        <row r="1673">
          <cell r="A1673">
            <v>1671</v>
          </cell>
        </row>
        <row r="1674">
          <cell r="A1674">
            <v>1672</v>
          </cell>
        </row>
        <row r="1675">
          <cell r="A1675">
            <v>1673</v>
          </cell>
        </row>
        <row r="1676">
          <cell r="A1676">
            <v>1674</v>
          </cell>
        </row>
        <row r="1677">
          <cell r="A1677">
            <v>1675</v>
          </cell>
        </row>
        <row r="1678">
          <cell r="A1678">
            <v>1676</v>
          </cell>
        </row>
        <row r="1679">
          <cell r="A1679">
            <v>1677</v>
          </cell>
        </row>
        <row r="1680">
          <cell r="A1680">
            <v>1678</v>
          </cell>
        </row>
        <row r="1681">
          <cell r="A1681">
            <v>1679</v>
          </cell>
        </row>
        <row r="1682">
          <cell r="A1682">
            <v>1680</v>
          </cell>
        </row>
        <row r="1683">
          <cell r="A1683">
            <v>1681</v>
          </cell>
        </row>
        <row r="1684">
          <cell r="A1684">
            <v>1682</v>
          </cell>
        </row>
        <row r="1685">
          <cell r="A1685">
            <v>1683</v>
          </cell>
        </row>
        <row r="1686">
          <cell r="A1686">
            <v>1684</v>
          </cell>
        </row>
        <row r="1687">
          <cell r="A1687">
            <v>1685</v>
          </cell>
        </row>
        <row r="1688">
          <cell r="A1688">
            <v>1686</v>
          </cell>
        </row>
        <row r="1689">
          <cell r="A1689">
            <v>1687</v>
          </cell>
        </row>
        <row r="1690">
          <cell r="A1690">
            <v>1688</v>
          </cell>
        </row>
        <row r="1691">
          <cell r="A1691">
            <v>1689</v>
          </cell>
        </row>
        <row r="1692">
          <cell r="A1692">
            <v>1690</v>
          </cell>
        </row>
        <row r="1693">
          <cell r="A1693">
            <v>1691</v>
          </cell>
        </row>
        <row r="1694">
          <cell r="A1694">
            <v>1692</v>
          </cell>
        </row>
        <row r="1695">
          <cell r="A1695">
            <v>1693</v>
          </cell>
        </row>
        <row r="1696">
          <cell r="A1696">
            <v>1694</v>
          </cell>
        </row>
        <row r="1697">
          <cell r="A1697">
            <v>1695</v>
          </cell>
        </row>
        <row r="1698">
          <cell r="A1698">
            <v>1696</v>
          </cell>
        </row>
        <row r="1699">
          <cell r="A1699">
            <v>1697</v>
          </cell>
        </row>
        <row r="1700">
          <cell r="A1700">
            <v>1698</v>
          </cell>
        </row>
        <row r="1701">
          <cell r="A1701">
            <v>1699</v>
          </cell>
        </row>
        <row r="1702">
          <cell r="A1702">
            <v>1700</v>
          </cell>
          <cell r="B1702" t="str">
            <v>PVC 논스립</v>
          </cell>
          <cell r="C1702" t="str">
            <v xml:space="preserve">                                            </v>
          </cell>
          <cell r="D1702" t="str">
            <v>m</v>
          </cell>
          <cell r="E1702">
            <v>1200</v>
          </cell>
        </row>
        <row r="1703">
          <cell r="A1703">
            <v>1701</v>
          </cell>
          <cell r="B1703" t="str">
            <v>황동논스립</v>
          </cell>
          <cell r="C1703">
            <v>0</v>
          </cell>
          <cell r="D1703" t="str">
            <v>m</v>
          </cell>
          <cell r="E1703">
            <v>2600</v>
          </cell>
        </row>
        <row r="1704">
          <cell r="A1704">
            <v>1702</v>
          </cell>
          <cell r="B1704" t="str">
            <v>신축줄눈</v>
          </cell>
          <cell r="C1704">
            <v>0</v>
          </cell>
          <cell r="D1704" t="str">
            <v>m</v>
          </cell>
          <cell r="E1704">
            <v>3500</v>
          </cell>
        </row>
        <row r="1705">
          <cell r="A1705">
            <v>1703</v>
          </cell>
          <cell r="B1705" t="str">
            <v>황동 줄눈대</v>
          </cell>
          <cell r="C1705" t="str">
            <v>50mm</v>
          </cell>
          <cell r="D1705" t="str">
            <v>m</v>
          </cell>
          <cell r="E1705">
            <v>300</v>
          </cell>
        </row>
        <row r="1706">
          <cell r="A1706">
            <v>1704</v>
          </cell>
          <cell r="B1706" t="str">
            <v>점검구</v>
          </cell>
          <cell r="C1706" t="str">
            <v>450*450(칼라)</v>
          </cell>
          <cell r="D1706" t="str">
            <v>조</v>
          </cell>
          <cell r="E1706">
            <v>14400</v>
          </cell>
        </row>
        <row r="1707">
          <cell r="A1707">
            <v>1705</v>
          </cell>
          <cell r="B1707" t="str">
            <v>점검구</v>
          </cell>
          <cell r="C1707" t="str">
            <v>600*600(칼라)</v>
          </cell>
          <cell r="D1707" t="str">
            <v>조</v>
          </cell>
          <cell r="E1707">
            <v>16500</v>
          </cell>
        </row>
        <row r="1708">
          <cell r="A1708">
            <v>1706</v>
          </cell>
          <cell r="B1708" t="str">
            <v>우편함</v>
          </cell>
          <cell r="C1708" t="str">
            <v>120*230*310 철재</v>
          </cell>
          <cell r="D1708" t="str">
            <v>조</v>
          </cell>
          <cell r="E1708">
            <v>4500</v>
          </cell>
        </row>
        <row r="1709">
          <cell r="A1709">
            <v>1707</v>
          </cell>
          <cell r="B1709" t="str">
            <v>우편함</v>
          </cell>
          <cell r="C1709" t="str">
            <v>120*230*310 앞면스텐</v>
          </cell>
          <cell r="D1709" t="str">
            <v>조</v>
          </cell>
          <cell r="E1709">
            <v>7500</v>
          </cell>
        </row>
        <row r="1710">
          <cell r="A1710">
            <v>1708</v>
          </cell>
          <cell r="B1710" t="str">
            <v>우편함</v>
          </cell>
          <cell r="C1710" t="str">
            <v>120*230*310 전체스텐</v>
          </cell>
          <cell r="D1710" t="str">
            <v>조</v>
          </cell>
          <cell r="E1710">
            <v>18000</v>
          </cell>
        </row>
        <row r="1711">
          <cell r="A1711">
            <v>1709</v>
          </cell>
        </row>
        <row r="1712">
          <cell r="A1712">
            <v>1710</v>
          </cell>
        </row>
        <row r="1713">
          <cell r="A1713">
            <v>1711</v>
          </cell>
        </row>
        <row r="1714">
          <cell r="A1714">
            <v>1712</v>
          </cell>
        </row>
        <row r="1715">
          <cell r="A1715">
            <v>1713</v>
          </cell>
        </row>
        <row r="1716">
          <cell r="A1716">
            <v>1714</v>
          </cell>
        </row>
        <row r="1717">
          <cell r="A1717">
            <v>1715</v>
          </cell>
        </row>
        <row r="1718">
          <cell r="A1718">
            <v>1716</v>
          </cell>
        </row>
        <row r="1719">
          <cell r="A1719">
            <v>1717</v>
          </cell>
        </row>
        <row r="1720">
          <cell r="A1720">
            <v>1718</v>
          </cell>
        </row>
        <row r="1721">
          <cell r="A1721">
            <v>1719</v>
          </cell>
        </row>
        <row r="1722">
          <cell r="A1722">
            <v>1720</v>
          </cell>
        </row>
        <row r="1723">
          <cell r="A1723">
            <v>1721</v>
          </cell>
        </row>
        <row r="1724">
          <cell r="A1724">
            <v>1722</v>
          </cell>
        </row>
        <row r="1725">
          <cell r="A1725">
            <v>1723</v>
          </cell>
        </row>
        <row r="1726">
          <cell r="A1726">
            <v>1724</v>
          </cell>
        </row>
        <row r="1727">
          <cell r="A1727">
            <v>1725</v>
          </cell>
        </row>
        <row r="1728">
          <cell r="A1728">
            <v>1726</v>
          </cell>
        </row>
        <row r="1729">
          <cell r="A1729">
            <v>1727</v>
          </cell>
        </row>
        <row r="1730">
          <cell r="A1730">
            <v>1728</v>
          </cell>
        </row>
        <row r="1731">
          <cell r="A1731">
            <v>1729</v>
          </cell>
        </row>
        <row r="1732">
          <cell r="A1732">
            <v>1730</v>
          </cell>
        </row>
        <row r="1733">
          <cell r="A1733">
            <v>1731</v>
          </cell>
        </row>
        <row r="1734">
          <cell r="A1734">
            <v>1732</v>
          </cell>
        </row>
        <row r="1735">
          <cell r="A1735">
            <v>1733</v>
          </cell>
        </row>
        <row r="1736">
          <cell r="A1736">
            <v>1734</v>
          </cell>
        </row>
        <row r="1737">
          <cell r="A1737">
            <v>1735</v>
          </cell>
        </row>
        <row r="1738">
          <cell r="A1738">
            <v>1736</v>
          </cell>
        </row>
        <row r="1739">
          <cell r="A1739">
            <v>1737</v>
          </cell>
        </row>
        <row r="1740">
          <cell r="A1740">
            <v>1738</v>
          </cell>
        </row>
        <row r="1741">
          <cell r="A1741">
            <v>1739</v>
          </cell>
        </row>
        <row r="1742">
          <cell r="A1742">
            <v>1740</v>
          </cell>
        </row>
        <row r="1743">
          <cell r="A1743">
            <v>1741</v>
          </cell>
        </row>
        <row r="1744">
          <cell r="A1744">
            <v>1742</v>
          </cell>
        </row>
        <row r="1745">
          <cell r="A1745">
            <v>1743</v>
          </cell>
        </row>
        <row r="1746">
          <cell r="A1746">
            <v>1744</v>
          </cell>
        </row>
        <row r="1747">
          <cell r="A1747">
            <v>1745</v>
          </cell>
        </row>
        <row r="1748">
          <cell r="A1748">
            <v>1746</v>
          </cell>
        </row>
        <row r="1749">
          <cell r="A1749">
            <v>1747</v>
          </cell>
        </row>
        <row r="1750">
          <cell r="A1750">
            <v>1748</v>
          </cell>
        </row>
        <row r="1751">
          <cell r="A1751">
            <v>1749</v>
          </cell>
        </row>
        <row r="1752">
          <cell r="A1752">
            <v>1750</v>
          </cell>
        </row>
        <row r="1753">
          <cell r="A1753">
            <v>1751</v>
          </cell>
        </row>
        <row r="1754">
          <cell r="A1754">
            <v>1752</v>
          </cell>
        </row>
        <row r="1755">
          <cell r="A1755">
            <v>1753</v>
          </cell>
        </row>
        <row r="1756">
          <cell r="A1756">
            <v>1754</v>
          </cell>
        </row>
        <row r="1757">
          <cell r="A1757">
            <v>1755</v>
          </cell>
        </row>
        <row r="1758">
          <cell r="A1758">
            <v>1756</v>
          </cell>
        </row>
        <row r="1759">
          <cell r="A1759">
            <v>1757</v>
          </cell>
        </row>
        <row r="1760">
          <cell r="A1760">
            <v>1758</v>
          </cell>
        </row>
        <row r="1761">
          <cell r="A1761">
            <v>1759</v>
          </cell>
        </row>
        <row r="1762">
          <cell r="A1762">
            <v>1760</v>
          </cell>
        </row>
        <row r="1763">
          <cell r="A1763">
            <v>1761</v>
          </cell>
        </row>
        <row r="1764">
          <cell r="A1764">
            <v>1762</v>
          </cell>
        </row>
        <row r="1765">
          <cell r="A1765">
            <v>1763</v>
          </cell>
        </row>
        <row r="1766">
          <cell r="A1766">
            <v>1764</v>
          </cell>
        </row>
        <row r="1767">
          <cell r="A1767">
            <v>1765</v>
          </cell>
        </row>
        <row r="1768">
          <cell r="A1768">
            <v>1766</v>
          </cell>
        </row>
        <row r="1769">
          <cell r="A1769">
            <v>1767</v>
          </cell>
        </row>
        <row r="1770">
          <cell r="A1770">
            <v>1768</v>
          </cell>
        </row>
        <row r="1771">
          <cell r="A1771">
            <v>1769</v>
          </cell>
        </row>
        <row r="1772">
          <cell r="A1772">
            <v>1770</v>
          </cell>
        </row>
        <row r="1773">
          <cell r="A1773">
            <v>1771</v>
          </cell>
        </row>
        <row r="1774">
          <cell r="A1774">
            <v>1772</v>
          </cell>
        </row>
        <row r="1775">
          <cell r="A1775">
            <v>1773</v>
          </cell>
        </row>
        <row r="1776">
          <cell r="A1776">
            <v>1774</v>
          </cell>
        </row>
        <row r="1777">
          <cell r="A1777">
            <v>1775</v>
          </cell>
        </row>
        <row r="1778">
          <cell r="A1778">
            <v>1776</v>
          </cell>
        </row>
        <row r="1779">
          <cell r="A1779">
            <v>1777</v>
          </cell>
        </row>
        <row r="1780">
          <cell r="A1780">
            <v>1778</v>
          </cell>
        </row>
        <row r="1781">
          <cell r="A1781">
            <v>1779</v>
          </cell>
        </row>
        <row r="1782">
          <cell r="A1782">
            <v>1780</v>
          </cell>
        </row>
        <row r="1783">
          <cell r="A1783">
            <v>1781</v>
          </cell>
        </row>
        <row r="1784">
          <cell r="A1784">
            <v>1782</v>
          </cell>
        </row>
        <row r="1785">
          <cell r="A1785">
            <v>1783</v>
          </cell>
        </row>
        <row r="1786">
          <cell r="A1786">
            <v>1784</v>
          </cell>
        </row>
        <row r="1787">
          <cell r="A1787">
            <v>1785</v>
          </cell>
        </row>
        <row r="1788">
          <cell r="A1788">
            <v>1786</v>
          </cell>
        </row>
        <row r="1789">
          <cell r="A1789">
            <v>1787</v>
          </cell>
        </row>
        <row r="1790">
          <cell r="A1790">
            <v>1788</v>
          </cell>
        </row>
        <row r="1791">
          <cell r="A1791">
            <v>1789</v>
          </cell>
        </row>
        <row r="1792">
          <cell r="A1792">
            <v>1790</v>
          </cell>
        </row>
        <row r="1793">
          <cell r="A1793">
            <v>1791</v>
          </cell>
        </row>
        <row r="1794">
          <cell r="A1794">
            <v>1792</v>
          </cell>
        </row>
        <row r="1795">
          <cell r="A1795">
            <v>1793</v>
          </cell>
        </row>
        <row r="1796">
          <cell r="A1796">
            <v>1794</v>
          </cell>
        </row>
        <row r="1797">
          <cell r="A1797">
            <v>1795</v>
          </cell>
        </row>
        <row r="1798">
          <cell r="A1798">
            <v>1796</v>
          </cell>
        </row>
        <row r="1799">
          <cell r="A1799">
            <v>1797</v>
          </cell>
        </row>
        <row r="1800">
          <cell r="A1800">
            <v>1798</v>
          </cell>
        </row>
        <row r="1801">
          <cell r="A1801">
            <v>1799</v>
          </cell>
        </row>
        <row r="1802">
          <cell r="A1802">
            <v>1800</v>
          </cell>
          <cell r="B1802" t="str">
            <v>목조건물철거</v>
          </cell>
          <cell r="C1802" t="str">
            <v>해체재 재사용 않을경우</v>
          </cell>
          <cell r="D1802" t="str">
            <v>연건평㎡당</v>
          </cell>
          <cell r="E1802">
            <v>0</v>
          </cell>
          <cell r="F1802">
            <v>10765</v>
          </cell>
        </row>
        <row r="1803">
          <cell r="A1803">
            <v>1801</v>
          </cell>
          <cell r="B1803" t="str">
            <v>목조건물철거</v>
          </cell>
          <cell r="C1803" t="str">
            <v>일부재사용</v>
          </cell>
          <cell r="D1803" t="str">
            <v>연건평㎡당</v>
          </cell>
          <cell r="E1803">
            <v>0</v>
          </cell>
          <cell r="F1803">
            <v>21867</v>
          </cell>
        </row>
        <row r="1804">
          <cell r="A1804">
            <v>1802</v>
          </cell>
          <cell r="B1804" t="str">
            <v>목조건물철거</v>
          </cell>
          <cell r="C1804" t="str">
            <v>이축할경우</v>
          </cell>
          <cell r="D1804" t="str">
            <v>연건평㎡당</v>
          </cell>
          <cell r="E1804">
            <v>0</v>
          </cell>
          <cell r="F1804">
            <v>28259</v>
          </cell>
        </row>
        <row r="1805">
          <cell r="A1805">
            <v>1803</v>
          </cell>
          <cell r="B1805" t="str">
            <v>구조체별철거(지붕)</v>
          </cell>
          <cell r="C1805" t="str">
            <v>기와</v>
          </cell>
          <cell r="D1805" t="str">
            <v>㎡</v>
          </cell>
          <cell r="E1805">
            <v>0</v>
          </cell>
          <cell r="F1805">
            <v>1419</v>
          </cell>
        </row>
        <row r="1806">
          <cell r="A1806">
            <v>1804</v>
          </cell>
          <cell r="B1806" t="str">
            <v>구조체별철거(지붕)</v>
          </cell>
          <cell r="C1806" t="str">
            <v>지붕틀</v>
          </cell>
          <cell r="D1806" t="str">
            <v>㎡</v>
          </cell>
          <cell r="E1806">
            <v>0</v>
          </cell>
          <cell r="F1806">
            <v>3390</v>
          </cell>
        </row>
        <row r="1807">
          <cell r="A1807">
            <v>1805</v>
          </cell>
          <cell r="B1807" t="str">
            <v>구조체별철거(지붕)</v>
          </cell>
          <cell r="C1807" t="str">
            <v>슬레이트,함석</v>
          </cell>
          <cell r="D1807" t="str">
            <v>㎡</v>
          </cell>
          <cell r="E1807">
            <v>0</v>
          </cell>
          <cell r="F1807">
            <v>2216</v>
          </cell>
        </row>
        <row r="1808">
          <cell r="A1808">
            <v>1806</v>
          </cell>
          <cell r="B1808" t="str">
            <v>구조체별철거(천정)</v>
          </cell>
          <cell r="C1808" t="str">
            <v>반자틀</v>
          </cell>
          <cell r="D1808" t="str">
            <v>㎡</v>
          </cell>
          <cell r="E1808">
            <v>0</v>
          </cell>
          <cell r="F1808">
            <v>4237</v>
          </cell>
        </row>
        <row r="1809">
          <cell r="A1809">
            <v>1807</v>
          </cell>
          <cell r="B1809" t="str">
            <v>구조체별철거(천정)</v>
          </cell>
          <cell r="C1809" t="str">
            <v>텍스,합판</v>
          </cell>
          <cell r="D1809" t="str">
            <v>㎡</v>
          </cell>
          <cell r="E1809">
            <v>0</v>
          </cell>
          <cell r="F1809">
            <v>2057</v>
          </cell>
        </row>
        <row r="1810">
          <cell r="A1810">
            <v>1808</v>
          </cell>
          <cell r="B1810" t="str">
            <v>구조체별철거(천정)</v>
          </cell>
          <cell r="C1810" t="str">
            <v>회반죽,플라스터</v>
          </cell>
          <cell r="D1810" t="str">
            <v>㎡</v>
          </cell>
          <cell r="E1810">
            <v>0</v>
          </cell>
          <cell r="F1810">
            <v>4193</v>
          </cell>
        </row>
        <row r="1811">
          <cell r="A1811">
            <v>1809</v>
          </cell>
          <cell r="B1811" t="str">
            <v>구조체별철거(벽)</v>
          </cell>
          <cell r="C1811" t="str">
            <v>목조,칸막이</v>
          </cell>
          <cell r="D1811" t="str">
            <v>㎡</v>
          </cell>
          <cell r="E1811">
            <v>0</v>
          </cell>
          <cell r="F1811">
            <v>5085</v>
          </cell>
        </row>
        <row r="1812">
          <cell r="A1812">
            <v>1810</v>
          </cell>
          <cell r="B1812" t="str">
            <v>구조체별철거(벽)</v>
          </cell>
          <cell r="C1812" t="str">
            <v>텍스,합판</v>
          </cell>
          <cell r="D1812" t="str">
            <v>㎡</v>
          </cell>
          <cell r="E1812">
            <v>0</v>
          </cell>
          <cell r="F1812">
            <v>1371</v>
          </cell>
        </row>
        <row r="1813">
          <cell r="A1813">
            <v>1811</v>
          </cell>
          <cell r="B1813" t="str">
            <v>구조체별철거(벽)</v>
          </cell>
          <cell r="C1813" t="str">
            <v>회반죽벽</v>
          </cell>
          <cell r="D1813" t="str">
            <v>㎡</v>
          </cell>
          <cell r="E1813">
            <v>0</v>
          </cell>
          <cell r="F1813">
            <v>1397</v>
          </cell>
        </row>
        <row r="1814">
          <cell r="A1814">
            <v>1812</v>
          </cell>
          <cell r="B1814" t="str">
            <v>구조체별철거(벽)</v>
          </cell>
          <cell r="C1814" t="str">
            <v>타일까내기</v>
          </cell>
          <cell r="D1814" t="str">
            <v>㎡</v>
          </cell>
          <cell r="E1814">
            <v>0</v>
          </cell>
          <cell r="F1814">
            <v>6989</v>
          </cell>
        </row>
        <row r="1815">
          <cell r="A1815">
            <v>1813</v>
          </cell>
          <cell r="B1815" t="str">
            <v>구조체별철거(벽)</v>
          </cell>
          <cell r="C1815" t="str">
            <v>벽지떠내기</v>
          </cell>
          <cell r="D1815" t="str">
            <v>㎡</v>
          </cell>
          <cell r="E1815">
            <v>0</v>
          </cell>
          <cell r="F1815">
            <v>349</v>
          </cell>
        </row>
        <row r="1816">
          <cell r="A1816">
            <v>1814</v>
          </cell>
          <cell r="B1816" t="str">
            <v>바닥및수장부분</v>
          </cell>
          <cell r="C1816" t="str">
            <v>마루틀및마루널</v>
          </cell>
          <cell r="D1816" t="str">
            <v>㎡</v>
          </cell>
          <cell r="E1816">
            <v>0</v>
          </cell>
          <cell r="F1816">
            <v>16951</v>
          </cell>
        </row>
        <row r="1817">
          <cell r="A1817">
            <v>1815</v>
          </cell>
          <cell r="B1817" t="str">
            <v>바닥및수장부분</v>
          </cell>
          <cell r="C1817" t="str">
            <v>M,회반죽,플라스터</v>
          </cell>
          <cell r="D1817" t="str">
            <v>㎡</v>
          </cell>
          <cell r="E1817">
            <v>0</v>
          </cell>
          <cell r="F1817">
            <v>4193</v>
          </cell>
        </row>
        <row r="1818">
          <cell r="A1818">
            <v>1816</v>
          </cell>
          <cell r="B1818" t="str">
            <v>바닥및수장부분</v>
          </cell>
          <cell r="C1818" t="str">
            <v>리노륨</v>
          </cell>
          <cell r="D1818" t="str">
            <v>㎡</v>
          </cell>
          <cell r="E1818">
            <v>0</v>
          </cell>
          <cell r="F1818">
            <v>1048</v>
          </cell>
        </row>
        <row r="1819">
          <cell r="A1819">
            <v>1817</v>
          </cell>
          <cell r="B1819" t="str">
            <v>바닥및수장부분</v>
          </cell>
          <cell r="C1819" t="str">
            <v>타일떠내기</v>
          </cell>
          <cell r="D1819" t="str">
            <v>㎡</v>
          </cell>
          <cell r="E1819">
            <v>0</v>
          </cell>
          <cell r="F1819">
            <v>6989</v>
          </cell>
        </row>
        <row r="1820">
          <cell r="A1820">
            <v>1818</v>
          </cell>
          <cell r="B1820" t="str">
            <v>콘크리트부수기</v>
          </cell>
          <cell r="C1820" t="str">
            <v>벽돌</v>
          </cell>
          <cell r="D1820" t="str">
            <v>㎥</v>
          </cell>
          <cell r="E1820">
            <v>0</v>
          </cell>
          <cell r="F1820">
            <v>41521</v>
          </cell>
        </row>
        <row r="1821">
          <cell r="A1821">
            <v>1819</v>
          </cell>
          <cell r="B1821" t="str">
            <v>콘크리트부수기</v>
          </cell>
          <cell r="C1821" t="str">
            <v>콘크리트</v>
          </cell>
          <cell r="D1821" t="str">
            <v>㎥</v>
          </cell>
          <cell r="E1821">
            <v>0</v>
          </cell>
          <cell r="F1821">
            <v>131496</v>
          </cell>
        </row>
        <row r="1822">
          <cell r="A1822">
            <v>1820</v>
          </cell>
          <cell r="B1822" t="str">
            <v>콘크리트부수기</v>
          </cell>
          <cell r="C1822" t="str">
            <v>철근콘크리트</v>
          </cell>
          <cell r="D1822" t="str">
            <v>㎥</v>
          </cell>
          <cell r="E1822">
            <v>0</v>
          </cell>
          <cell r="F1822">
            <v>328740</v>
          </cell>
        </row>
        <row r="1823">
          <cell r="A1823">
            <v>1821</v>
          </cell>
          <cell r="B1823" t="str">
            <v>기계사용</v>
          </cell>
          <cell r="C1823">
            <v>0</v>
          </cell>
          <cell r="D1823" t="str">
            <v>㎥</v>
          </cell>
          <cell r="E1823">
            <v>445</v>
          </cell>
          <cell r="F1823">
            <v>4106</v>
          </cell>
        </row>
        <row r="1824">
          <cell r="A1824">
            <v>1822</v>
          </cell>
          <cell r="B1824" t="str">
            <v>철골재철거</v>
          </cell>
          <cell r="C1824">
            <v>0</v>
          </cell>
          <cell r="D1824" t="str">
            <v>Ton</v>
          </cell>
          <cell r="E1824">
            <v>18590</v>
          </cell>
          <cell r="F1824">
            <v>186100</v>
          </cell>
        </row>
        <row r="1825">
          <cell r="A1825">
            <v>1823</v>
          </cell>
          <cell r="B1825" t="str">
            <v>구조물헐기(소형브레이커+공기압축기)</v>
          </cell>
          <cell r="C1825" t="str">
            <v>무근</v>
          </cell>
          <cell r="D1825" t="str">
            <v>10㎥당</v>
          </cell>
          <cell r="E1825">
            <v>12405</v>
          </cell>
          <cell r="F1825">
            <v>483979</v>
          </cell>
          <cell r="G1825">
            <v>9210</v>
          </cell>
        </row>
        <row r="1826">
          <cell r="A1826">
            <v>1824</v>
          </cell>
          <cell r="B1826" t="str">
            <v>구조물헐기(소형브레이커+공기압축기)</v>
          </cell>
          <cell r="C1826" t="str">
            <v>철근</v>
          </cell>
          <cell r="D1826" t="str">
            <v>10㎥당</v>
          </cell>
          <cell r="E1826">
            <v>39696</v>
          </cell>
          <cell r="F1826">
            <v>657882</v>
          </cell>
          <cell r="G1826">
            <v>29472</v>
          </cell>
        </row>
        <row r="1827">
          <cell r="A1827">
            <v>1825</v>
          </cell>
          <cell r="B1827" t="str">
            <v>기존방수층및보호층철거</v>
          </cell>
          <cell r="C1827">
            <v>0</v>
          </cell>
          <cell r="D1827" t="str">
            <v>㎡</v>
          </cell>
          <cell r="E1827">
            <v>124</v>
          </cell>
          <cell r="F1827">
            <v>11393</v>
          </cell>
          <cell r="G1827">
            <v>92</v>
          </cell>
        </row>
        <row r="1828">
          <cell r="A1828">
            <v>1826</v>
          </cell>
          <cell r="B1828" t="str">
            <v>기존건축물바탕만들기(재도장시)</v>
          </cell>
          <cell r="C1828" t="str">
            <v>페인트긁어내기</v>
          </cell>
          <cell r="D1828" t="str">
            <v>㎥당</v>
          </cell>
          <cell r="E1828">
            <v>0</v>
          </cell>
          <cell r="F1828">
            <v>3494</v>
          </cell>
        </row>
        <row r="1829">
          <cell r="A1829">
            <v>1827</v>
          </cell>
          <cell r="B1829" t="str">
            <v>기존건축물바탕만들기(재도장시)</v>
          </cell>
          <cell r="C1829" t="str">
            <v>수성페인트긁어내기</v>
          </cell>
          <cell r="D1829" t="str">
            <v>㎥당</v>
          </cell>
          <cell r="E1829">
            <v>0</v>
          </cell>
          <cell r="F1829">
            <v>2795</v>
          </cell>
        </row>
        <row r="1830">
          <cell r="A1830">
            <v>1828</v>
          </cell>
          <cell r="B1830" t="str">
            <v>기존건축물바탕만들기(재도장시)</v>
          </cell>
          <cell r="C1830" t="str">
            <v>철재면청소(약품사용)</v>
          </cell>
          <cell r="D1830" t="str">
            <v>㎥당</v>
          </cell>
          <cell r="E1830">
            <v>0</v>
          </cell>
          <cell r="F1830">
            <v>2795</v>
          </cell>
        </row>
        <row r="1831">
          <cell r="A1831">
            <v>1829</v>
          </cell>
          <cell r="B1831" t="str">
            <v>기존건축물바탕만들기(재도장시)</v>
          </cell>
          <cell r="C1831" t="str">
            <v>철재면사용(가솔린사용)</v>
          </cell>
          <cell r="D1831" t="str">
            <v>㎥당</v>
          </cell>
          <cell r="E1831">
            <v>0</v>
          </cell>
          <cell r="F1831">
            <v>1747</v>
          </cell>
        </row>
        <row r="1832">
          <cell r="A1832">
            <v>1830</v>
          </cell>
          <cell r="B1832" t="str">
            <v>기존건축물바탕만들기(재도장시)</v>
          </cell>
          <cell r="C1832" t="str">
            <v>철재면청소(녹제거)</v>
          </cell>
          <cell r="D1832" t="str">
            <v>㎥당</v>
          </cell>
          <cell r="E1832">
            <v>0</v>
          </cell>
          <cell r="F1832">
            <v>6989</v>
          </cell>
        </row>
        <row r="1833">
          <cell r="A1833">
            <v>1831</v>
          </cell>
        </row>
        <row r="1834">
          <cell r="A1834">
            <v>1832</v>
          </cell>
        </row>
        <row r="1835">
          <cell r="A1835">
            <v>1833</v>
          </cell>
        </row>
        <row r="1836">
          <cell r="A1836">
            <v>1834</v>
          </cell>
        </row>
        <row r="1837">
          <cell r="A1837">
            <v>1835</v>
          </cell>
        </row>
        <row r="1838">
          <cell r="A1838">
            <v>1836</v>
          </cell>
        </row>
        <row r="1839">
          <cell r="A1839">
            <v>1837</v>
          </cell>
        </row>
        <row r="1840">
          <cell r="A1840">
            <v>1838</v>
          </cell>
        </row>
        <row r="1841">
          <cell r="A1841">
            <v>1839</v>
          </cell>
        </row>
        <row r="1842">
          <cell r="A1842">
            <v>1840</v>
          </cell>
        </row>
        <row r="1843">
          <cell r="A1843">
            <v>1841</v>
          </cell>
        </row>
        <row r="1844">
          <cell r="A1844">
            <v>1842</v>
          </cell>
        </row>
        <row r="1845">
          <cell r="A1845">
            <v>1843</v>
          </cell>
        </row>
        <row r="1846">
          <cell r="A1846">
            <v>1844</v>
          </cell>
        </row>
        <row r="1847">
          <cell r="A1847">
            <v>1845</v>
          </cell>
        </row>
        <row r="1848">
          <cell r="A1848">
            <v>1846</v>
          </cell>
        </row>
        <row r="1849">
          <cell r="A1849">
            <v>1847</v>
          </cell>
        </row>
        <row r="1850">
          <cell r="A1850">
            <v>1848</v>
          </cell>
        </row>
        <row r="1851">
          <cell r="A1851">
            <v>1849</v>
          </cell>
        </row>
        <row r="1852">
          <cell r="A1852">
            <v>1850</v>
          </cell>
        </row>
        <row r="1853">
          <cell r="A1853">
            <v>1851</v>
          </cell>
        </row>
        <row r="1854">
          <cell r="A1854">
            <v>1852</v>
          </cell>
        </row>
        <row r="1855">
          <cell r="A1855">
            <v>1853</v>
          </cell>
        </row>
        <row r="1856">
          <cell r="A1856">
            <v>1854</v>
          </cell>
        </row>
        <row r="1857">
          <cell r="A1857">
            <v>1855</v>
          </cell>
        </row>
        <row r="1858">
          <cell r="A1858">
            <v>1856</v>
          </cell>
        </row>
        <row r="1859">
          <cell r="A1859">
            <v>1857</v>
          </cell>
        </row>
        <row r="1860">
          <cell r="A1860">
            <v>1858</v>
          </cell>
        </row>
        <row r="1861">
          <cell r="A1861">
            <v>1859</v>
          </cell>
        </row>
        <row r="1862">
          <cell r="A1862">
            <v>1860</v>
          </cell>
        </row>
        <row r="1863">
          <cell r="A1863">
            <v>1861</v>
          </cell>
        </row>
        <row r="1864">
          <cell r="A1864">
            <v>1862</v>
          </cell>
        </row>
        <row r="1865">
          <cell r="A1865">
            <v>1863</v>
          </cell>
        </row>
        <row r="1866">
          <cell r="A1866">
            <v>1864</v>
          </cell>
        </row>
        <row r="1867">
          <cell r="A1867">
            <v>1865</v>
          </cell>
        </row>
        <row r="1868">
          <cell r="A1868">
            <v>1866</v>
          </cell>
        </row>
        <row r="1869">
          <cell r="A1869">
            <v>1867</v>
          </cell>
        </row>
        <row r="1870">
          <cell r="A1870">
            <v>1868</v>
          </cell>
        </row>
        <row r="1871">
          <cell r="A1871">
            <v>1869</v>
          </cell>
        </row>
        <row r="1872">
          <cell r="A1872">
            <v>1870</v>
          </cell>
        </row>
        <row r="1873">
          <cell r="A1873">
            <v>1871</v>
          </cell>
        </row>
        <row r="1874">
          <cell r="A1874">
            <v>1872</v>
          </cell>
        </row>
        <row r="1875">
          <cell r="A1875">
            <v>1873</v>
          </cell>
        </row>
        <row r="1876">
          <cell r="A1876">
            <v>1874</v>
          </cell>
        </row>
        <row r="1877">
          <cell r="A1877">
            <v>1875</v>
          </cell>
        </row>
        <row r="1878">
          <cell r="A1878">
            <v>1876</v>
          </cell>
        </row>
        <row r="1879">
          <cell r="A1879">
            <v>1877</v>
          </cell>
        </row>
        <row r="1880">
          <cell r="A1880">
            <v>1878</v>
          </cell>
        </row>
        <row r="1881">
          <cell r="A1881">
            <v>1879</v>
          </cell>
        </row>
        <row r="1882">
          <cell r="A1882">
            <v>1880</v>
          </cell>
        </row>
        <row r="1883">
          <cell r="A1883">
            <v>1881</v>
          </cell>
        </row>
        <row r="1884">
          <cell r="A1884">
            <v>1882</v>
          </cell>
        </row>
        <row r="1885">
          <cell r="A1885">
            <v>1883</v>
          </cell>
        </row>
        <row r="1886">
          <cell r="A1886">
            <v>1884</v>
          </cell>
        </row>
        <row r="1887">
          <cell r="A1887">
            <v>1885</v>
          </cell>
        </row>
        <row r="1888">
          <cell r="A1888">
            <v>1886</v>
          </cell>
        </row>
        <row r="1889">
          <cell r="A1889">
            <v>1887</v>
          </cell>
        </row>
        <row r="1890">
          <cell r="A1890">
            <v>1888</v>
          </cell>
        </row>
        <row r="1891">
          <cell r="A1891">
            <v>1889</v>
          </cell>
        </row>
        <row r="1892">
          <cell r="A1892">
            <v>1890</v>
          </cell>
        </row>
        <row r="1893">
          <cell r="A1893">
            <v>1891</v>
          </cell>
        </row>
        <row r="1894">
          <cell r="A1894">
            <v>1892</v>
          </cell>
        </row>
        <row r="1895">
          <cell r="A1895">
            <v>1893</v>
          </cell>
        </row>
        <row r="1896">
          <cell r="A1896">
            <v>1894</v>
          </cell>
        </row>
        <row r="1897">
          <cell r="A1897">
            <v>1895</v>
          </cell>
        </row>
        <row r="1898">
          <cell r="A1898">
            <v>1896</v>
          </cell>
        </row>
        <row r="1899">
          <cell r="A1899">
            <v>1897</v>
          </cell>
        </row>
        <row r="1900">
          <cell r="A1900">
            <v>1898</v>
          </cell>
        </row>
        <row r="1901">
          <cell r="A1901">
            <v>1899</v>
          </cell>
        </row>
        <row r="1902">
          <cell r="A1902">
            <v>1900</v>
          </cell>
          <cell r="B1902" t="str">
            <v>나무높이에의한식재</v>
          </cell>
          <cell r="C1902" t="str">
            <v>1m이하</v>
          </cell>
          <cell r="D1902" t="str">
            <v>주당</v>
          </cell>
          <cell r="E1902">
            <v>230</v>
          </cell>
          <cell r="F1902">
            <v>6055</v>
          </cell>
        </row>
        <row r="1903">
          <cell r="A1903">
            <v>1901</v>
          </cell>
          <cell r="B1903" t="str">
            <v>나무높이에의한식재</v>
          </cell>
          <cell r="C1903" t="str">
            <v>1.1-1.5m</v>
          </cell>
          <cell r="D1903" t="str">
            <v>주당</v>
          </cell>
          <cell r="E1903">
            <v>320</v>
          </cell>
          <cell r="F1903">
            <v>7535</v>
          </cell>
        </row>
        <row r="1904">
          <cell r="A1904">
            <v>1902</v>
          </cell>
          <cell r="B1904" t="str">
            <v>나무높이에의한식재</v>
          </cell>
          <cell r="C1904" t="str">
            <v>1.6-2.0m</v>
          </cell>
          <cell r="D1904" t="str">
            <v>주당</v>
          </cell>
          <cell r="E1904">
            <v>495</v>
          </cell>
          <cell r="F1904">
            <v>9365</v>
          </cell>
        </row>
        <row r="1905">
          <cell r="A1905">
            <v>1903</v>
          </cell>
          <cell r="B1905" t="str">
            <v>나무높이에의한식재</v>
          </cell>
          <cell r="C1905" t="str">
            <v>2.1-2.5m</v>
          </cell>
          <cell r="D1905" t="str">
            <v>주당</v>
          </cell>
          <cell r="E1905">
            <v>705</v>
          </cell>
          <cell r="F1905">
            <v>12675</v>
          </cell>
        </row>
        <row r="1906">
          <cell r="A1906">
            <v>1904</v>
          </cell>
          <cell r="B1906" t="str">
            <v>나무높이에의한식재</v>
          </cell>
          <cell r="C1906" t="str">
            <v>2.6-3.0m</v>
          </cell>
          <cell r="D1906" t="str">
            <v>주당</v>
          </cell>
          <cell r="E1906">
            <v>945</v>
          </cell>
          <cell r="F1906">
            <v>15636</v>
          </cell>
        </row>
        <row r="1907">
          <cell r="A1907">
            <v>1905</v>
          </cell>
          <cell r="B1907" t="str">
            <v>나무높이에의한식재</v>
          </cell>
          <cell r="C1907" t="str">
            <v>3.1-3.5m</v>
          </cell>
          <cell r="D1907" t="str">
            <v>주당</v>
          </cell>
          <cell r="E1907">
            <v>1205</v>
          </cell>
          <cell r="F1907">
            <v>18946</v>
          </cell>
        </row>
        <row r="1908">
          <cell r="A1908">
            <v>1906</v>
          </cell>
          <cell r="B1908" t="str">
            <v>나무높이에의한식재</v>
          </cell>
          <cell r="C1908" t="str">
            <v>3.6-4.0m</v>
          </cell>
          <cell r="D1908" t="str">
            <v>주당</v>
          </cell>
          <cell r="E1908">
            <v>1475</v>
          </cell>
          <cell r="F1908">
            <v>23387</v>
          </cell>
        </row>
        <row r="1909">
          <cell r="A1909">
            <v>1907</v>
          </cell>
          <cell r="B1909" t="str">
            <v>나무높이에의한식재</v>
          </cell>
          <cell r="C1909" t="str">
            <v>4.1-4.5m</v>
          </cell>
          <cell r="D1909" t="str">
            <v>주당</v>
          </cell>
          <cell r="E1909">
            <v>1735</v>
          </cell>
          <cell r="F1909">
            <v>26697</v>
          </cell>
        </row>
        <row r="1910">
          <cell r="A1910">
            <v>1908</v>
          </cell>
          <cell r="B1910" t="str">
            <v>나무높이에의한식재</v>
          </cell>
          <cell r="C1910" t="str">
            <v>4.6-5.0m</v>
          </cell>
          <cell r="D1910" t="str">
            <v>주당</v>
          </cell>
          <cell r="E1910">
            <v>2015</v>
          </cell>
          <cell r="F1910">
            <v>30923</v>
          </cell>
        </row>
        <row r="1911">
          <cell r="A1911">
            <v>1909</v>
          </cell>
          <cell r="B1911" t="str">
            <v>나무높이에의한식재</v>
          </cell>
          <cell r="C1911" t="str">
            <v>5.1-5.5m</v>
          </cell>
          <cell r="D1911" t="str">
            <v>주당</v>
          </cell>
          <cell r="E1911">
            <v>2270</v>
          </cell>
          <cell r="F1911">
            <v>35148</v>
          </cell>
        </row>
        <row r="1912">
          <cell r="A1912">
            <v>1910</v>
          </cell>
          <cell r="B1912" t="str">
            <v>나무높이에의한식재</v>
          </cell>
          <cell r="C1912" t="str">
            <v>5.6-6.0m</v>
          </cell>
          <cell r="D1912" t="str">
            <v>주당</v>
          </cell>
          <cell r="E1912">
            <v>2500</v>
          </cell>
          <cell r="F1912">
            <v>40288</v>
          </cell>
        </row>
        <row r="1913">
          <cell r="A1913">
            <v>1911</v>
          </cell>
        </row>
        <row r="1914">
          <cell r="A1914">
            <v>1912</v>
          </cell>
        </row>
        <row r="1915">
          <cell r="A1915">
            <v>1913</v>
          </cell>
        </row>
        <row r="1916">
          <cell r="A1916">
            <v>1914</v>
          </cell>
        </row>
        <row r="1917">
          <cell r="A1917">
            <v>1915</v>
          </cell>
        </row>
        <row r="1918">
          <cell r="A1918">
            <v>1916</v>
          </cell>
        </row>
        <row r="1919">
          <cell r="A1919">
            <v>1917</v>
          </cell>
        </row>
        <row r="1920">
          <cell r="A1920">
            <v>1918</v>
          </cell>
        </row>
        <row r="1921">
          <cell r="A1921">
            <v>1919</v>
          </cell>
        </row>
        <row r="1922">
          <cell r="A1922">
            <v>1920</v>
          </cell>
        </row>
        <row r="1923">
          <cell r="A1923">
            <v>1921</v>
          </cell>
        </row>
        <row r="1924">
          <cell r="A1924">
            <v>1922</v>
          </cell>
        </row>
        <row r="1925">
          <cell r="A1925">
            <v>1923</v>
          </cell>
        </row>
        <row r="1926">
          <cell r="A1926">
            <v>1924</v>
          </cell>
        </row>
        <row r="1927">
          <cell r="A1927">
            <v>1925</v>
          </cell>
        </row>
        <row r="1928">
          <cell r="A1928">
            <v>1926</v>
          </cell>
        </row>
        <row r="1929">
          <cell r="A1929">
            <v>1927</v>
          </cell>
        </row>
        <row r="1930">
          <cell r="A1930">
            <v>1928</v>
          </cell>
        </row>
        <row r="1931">
          <cell r="A1931">
            <v>1929</v>
          </cell>
        </row>
        <row r="1932">
          <cell r="A1932">
            <v>1930</v>
          </cell>
        </row>
        <row r="1933">
          <cell r="A1933">
            <v>1931</v>
          </cell>
        </row>
        <row r="1934">
          <cell r="A1934">
            <v>1932</v>
          </cell>
        </row>
        <row r="1935">
          <cell r="A1935">
            <v>1933</v>
          </cell>
        </row>
        <row r="1936">
          <cell r="A1936">
            <v>1934</v>
          </cell>
        </row>
        <row r="1937">
          <cell r="A1937">
            <v>1935</v>
          </cell>
        </row>
        <row r="1938">
          <cell r="A1938">
            <v>1936</v>
          </cell>
        </row>
        <row r="1939">
          <cell r="A1939">
            <v>1937</v>
          </cell>
        </row>
        <row r="1940">
          <cell r="A1940">
            <v>1938</v>
          </cell>
        </row>
        <row r="1941">
          <cell r="A1941">
            <v>1939</v>
          </cell>
        </row>
        <row r="1942">
          <cell r="A1942">
            <v>1940</v>
          </cell>
        </row>
        <row r="1943">
          <cell r="A1943">
            <v>1941</v>
          </cell>
        </row>
        <row r="1944">
          <cell r="A1944">
            <v>1942</v>
          </cell>
        </row>
        <row r="1945">
          <cell r="A1945">
            <v>1943</v>
          </cell>
        </row>
        <row r="1946">
          <cell r="A1946">
            <v>1944</v>
          </cell>
        </row>
        <row r="1947">
          <cell r="A1947">
            <v>1945</v>
          </cell>
        </row>
        <row r="1948">
          <cell r="A1948">
            <v>1946</v>
          </cell>
        </row>
        <row r="1949">
          <cell r="A1949">
            <v>1947</v>
          </cell>
        </row>
        <row r="1950">
          <cell r="A1950">
            <v>1948</v>
          </cell>
        </row>
        <row r="1951">
          <cell r="A1951">
            <v>1949</v>
          </cell>
        </row>
        <row r="1952">
          <cell r="A1952">
            <v>1950</v>
          </cell>
        </row>
        <row r="1953">
          <cell r="A1953">
            <v>1951</v>
          </cell>
        </row>
        <row r="1954">
          <cell r="A1954">
            <v>1952</v>
          </cell>
        </row>
        <row r="1955">
          <cell r="A1955">
            <v>1953</v>
          </cell>
        </row>
        <row r="1956">
          <cell r="A1956">
            <v>1954</v>
          </cell>
        </row>
        <row r="1957">
          <cell r="A1957">
            <v>1955</v>
          </cell>
        </row>
        <row r="1958">
          <cell r="A1958">
            <v>1956</v>
          </cell>
        </row>
        <row r="1959">
          <cell r="A1959">
            <v>1957</v>
          </cell>
        </row>
        <row r="1960">
          <cell r="A1960">
            <v>1958</v>
          </cell>
        </row>
        <row r="1961">
          <cell r="A1961">
            <v>1959</v>
          </cell>
        </row>
        <row r="1962">
          <cell r="A1962">
            <v>1960</v>
          </cell>
        </row>
        <row r="1963">
          <cell r="A1963">
            <v>1961</v>
          </cell>
        </row>
        <row r="1964">
          <cell r="A1964">
            <v>1962</v>
          </cell>
        </row>
        <row r="1965">
          <cell r="A1965">
            <v>1963</v>
          </cell>
        </row>
        <row r="1966">
          <cell r="A1966">
            <v>1964</v>
          </cell>
        </row>
        <row r="1967">
          <cell r="A1967">
            <v>1965</v>
          </cell>
        </row>
        <row r="1968">
          <cell r="A1968">
            <v>1966</v>
          </cell>
        </row>
        <row r="1969">
          <cell r="A1969">
            <v>1967</v>
          </cell>
        </row>
        <row r="1970">
          <cell r="A1970">
            <v>1968</v>
          </cell>
        </row>
        <row r="1971">
          <cell r="A1971">
            <v>1969</v>
          </cell>
        </row>
        <row r="1972">
          <cell r="A1972">
            <v>1970</v>
          </cell>
        </row>
        <row r="1973">
          <cell r="A1973">
            <v>1971</v>
          </cell>
        </row>
        <row r="1974">
          <cell r="A1974">
            <v>1972</v>
          </cell>
        </row>
        <row r="1975">
          <cell r="A1975">
            <v>1973</v>
          </cell>
        </row>
        <row r="1976">
          <cell r="A1976">
            <v>1974</v>
          </cell>
        </row>
        <row r="1977">
          <cell r="A1977">
            <v>1975</v>
          </cell>
        </row>
        <row r="1978">
          <cell r="A1978">
            <v>1976</v>
          </cell>
        </row>
        <row r="1979">
          <cell r="A1979">
            <v>1977</v>
          </cell>
        </row>
        <row r="1980">
          <cell r="A1980">
            <v>1978</v>
          </cell>
        </row>
        <row r="1981">
          <cell r="A1981">
            <v>1979</v>
          </cell>
        </row>
        <row r="1982">
          <cell r="A1982">
            <v>1980</v>
          </cell>
        </row>
        <row r="1983">
          <cell r="A1983">
            <v>1981</v>
          </cell>
        </row>
        <row r="1984">
          <cell r="A1984">
            <v>1982</v>
          </cell>
        </row>
        <row r="1985">
          <cell r="A1985">
            <v>1983</v>
          </cell>
        </row>
        <row r="1986">
          <cell r="A1986">
            <v>1984</v>
          </cell>
        </row>
        <row r="1987">
          <cell r="A1987">
            <v>1985</v>
          </cell>
        </row>
        <row r="1988">
          <cell r="A1988">
            <v>1986</v>
          </cell>
        </row>
        <row r="1989">
          <cell r="A1989">
            <v>1987</v>
          </cell>
        </row>
        <row r="1990">
          <cell r="A1990">
            <v>1988</v>
          </cell>
        </row>
        <row r="1991">
          <cell r="A1991">
            <v>1989</v>
          </cell>
        </row>
        <row r="1992">
          <cell r="A1992">
            <v>1990</v>
          </cell>
        </row>
        <row r="1993">
          <cell r="A1993">
            <v>1991</v>
          </cell>
        </row>
        <row r="1994">
          <cell r="A1994">
            <v>1992</v>
          </cell>
        </row>
        <row r="1995">
          <cell r="A1995">
            <v>1993</v>
          </cell>
        </row>
        <row r="1996">
          <cell r="A1996">
            <v>1994</v>
          </cell>
        </row>
        <row r="1997">
          <cell r="A1997">
            <v>1995</v>
          </cell>
        </row>
        <row r="1998">
          <cell r="A1998">
            <v>1996</v>
          </cell>
        </row>
        <row r="1999">
          <cell r="A1999">
            <v>1997</v>
          </cell>
        </row>
        <row r="2000">
          <cell r="A2000">
            <v>1998</v>
          </cell>
        </row>
        <row r="2001">
          <cell r="A2001">
            <v>1999</v>
          </cell>
        </row>
        <row r="2002">
          <cell r="A2002">
            <v>2000</v>
          </cell>
        </row>
        <row r="2003">
          <cell r="A2003">
            <v>2001</v>
          </cell>
        </row>
        <row r="2004">
          <cell r="A2004">
            <v>2002</v>
          </cell>
        </row>
        <row r="2005">
          <cell r="A2005">
            <v>2003</v>
          </cell>
        </row>
        <row r="2006">
          <cell r="A2006">
            <v>2004</v>
          </cell>
        </row>
        <row r="2007">
          <cell r="A2007">
            <v>2005</v>
          </cell>
        </row>
        <row r="2008">
          <cell r="A2008">
            <v>2006</v>
          </cell>
        </row>
        <row r="2009">
          <cell r="A2009">
            <v>2007</v>
          </cell>
        </row>
        <row r="2010">
          <cell r="A2010">
            <v>2008</v>
          </cell>
        </row>
        <row r="2011">
          <cell r="A2011">
            <v>2009</v>
          </cell>
        </row>
        <row r="2012">
          <cell r="A2012">
            <v>2010</v>
          </cell>
        </row>
        <row r="2013">
          <cell r="A2013">
            <v>2011</v>
          </cell>
        </row>
        <row r="2014">
          <cell r="A2014">
            <v>2012</v>
          </cell>
        </row>
        <row r="2015">
          <cell r="A2015">
            <v>2013</v>
          </cell>
        </row>
        <row r="2016">
          <cell r="A2016">
            <v>2014</v>
          </cell>
        </row>
        <row r="2017">
          <cell r="A2017">
            <v>2015</v>
          </cell>
        </row>
        <row r="2018">
          <cell r="A2018">
            <v>2016</v>
          </cell>
        </row>
        <row r="2019">
          <cell r="A2019">
            <v>2017</v>
          </cell>
        </row>
        <row r="2020">
          <cell r="A2020">
            <v>2018</v>
          </cell>
        </row>
        <row r="2021">
          <cell r="A2021">
            <v>2019</v>
          </cell>
        </row>
        <row r="2022">
          <cell r="A2022">
            <v>2020</v>
          </cell>
        </row>
        <row r="2023">
          <cell r="A2023">
            <v>2021</v>
          </cell>
        </row>
        <row r="2024">
          <cell r="A2024">
            <v>2022</v>
          </cell>
        </row>
        <row r="2025">
          <cell r="A2025">
            <v>2023</v>
          </cell>
        </row>
        <row r="2026">
          <cell r="A2026">
            <v>2024</v>
          </cell>
        </row>
        <row r="2027">
          <cell r="A2027">
            <v>2025</v>
          </cell>
        </row>
        <row r="2028">
          <cell r="A2028">
            <v>2026</v>
          </cell>
        </row>
        <row r="2029">
          <cell r="A2029">
            <v>2027</v>
          </cell>
        </row>
        <row r="2030">
          <cell r="A2030">
            <v>2028</v>
          </cell>
        </row>
        <row r="2031">
          <cell r="A2031">
            <v>2029</v>
          </cell>
        </row>
        <row r="2032">
          <cell r="A2032">
            <v>2030</v>
          </cell>
        </row>
        <row r="2033">
          <cell r="A2033">
            <v>2031</v>
          </cell>
        </row>
        <row r="2034">
          <cell r="A2034">
            <v>2032</v>
          </cell>
        </row>
        <row r="2035">
          <cell r="A2035">
            <v>2033</v>
          </cell>
        </row>
        <row r="2036">
          <cell r="A2036">
            <v>2034</v>
          </cell>
        </row>
        <row r="2037">
          <cell r="A2037">
            <v>2035</v>
          </cell>
        </row>
        <row r="2038">
          <cell r="A2038">
            <v>2036</v>
          </cell>
        </row>
        <row r="2039">
          <cell r="A2039">
            <v>2037</v>
          </cell>
        </row>
        <row r="2040">
          <cell r="A2040">
            <v>2038</v>
          </cell>
        </row>
        <row r="2041">
          <cell r="A2041">
            <v>2039</v>
          </cell>
        </row>
        <row r="2042">
          <cell r="A2042">
            <v>2040</v>
          </cell>
        </row>
        <row r="2043">
          <cell r="A2043">
            <v>2041</v>
          </cell>
        </row>
        <row r="2044">
          <cell r="A2044">
            <v>2042</v>
          </cell>
        </row>
        <row r="2045">
          <cell r="A2045">
            <v>2043</v>
          </cell>
        </row>
        <row r="2046">
          <cell r="A2046">
            <v>2044</v>
          </cell>
        </row>
        <row r="2047">
          <cell r="A2047">
            <v>2045</v>
          </cell>
        </row>
        <row r="2048">
          <cell r="A2048">
            <v>2046</v>
          </cell>
        </row>
        <row r="2049">
          <cell r="A2049">
            <v>2047</v>
          </cell>
        </row>
        <row r="2050">
          <cell r="A2050">
            <v>2048</v>
          </cell>
        </row>
        <row r="2051">
          <cell r="A2051">
            <v>2049</v>
          </cell>
        </row>
        <row r="2052">
          <cell r="A2052">
            <v>2050</v>
          </cell>
        </row>
        <row r="2053">
          <cell r="A2053">
            <v>2051</v>
          </cell>
        </row>
        <row r="2054">
          <cell r="A2054">
            <v>2052</v>
          </cell>
        </row>
        <row r="2055">
          <cell r="A2055">
            <v>2053</v>
          </cell>
        </row>
        <row r="2056">
          <cell r="A2056">
            <v>2054</v>
          </cell>
        </row>
        <row r="2057">
          <cell r="A2057">
            <v>2055</v>
          </cell>
        </row>
        <row r="2058">
          <cell r="A2058">
            <v>2056</v>
          </cell>
        </row>
        <row r="2059">
          <cell r="A2059">
            <v>2057</v>
          </cell>
        </row>
        <row r="2060">
          <cell r="A2060">
            <v>2058</v>
          </cell>
        </row>
        <row r="2061">
          <cell r="A2061">
            <v>2059</v>
          </cell>
        </row>
        <row r="2062">
          <cell r="A2062">
            <v>2060</v>
          </cell>
        </row>
        <row r="2063">
          <cell r="A2063">
            <v>2061</v>
          </cell>
        </row>
        <row r="2064">
          <cell r="A2064">
            <v>2062</v>
          </cell>
        </row>
        <row r="2065">
          <cell r="A2065">
            <v>2063</v>
          </cell>
        </row>
        <row r="2066">
          <cell r="A2066">
            <v>2064</v>
          </cell>
        </row>
        <row r="2067">
          <cell r="A2067">
            <v>2065</v>
          </cell>
        </row>
        <row r="2068">
          <cell r="A2068">
            <v>2066</v>
          </cell>
        </row>
        <row r="2069">
          <cell r="A2069">
            <v>2067</v>
          </cell>
        </row>
        <row r="2070">
          <cell r="A2070">
            <v>2068</v>
          </cell>
        </row>
        <row r="2071">
          <cell r="A2071">
            <v>2069</v>
          </cell>
        </row>
        <row r="2072">
          <cell r="A2072">
            <v>2070</v>
          </cell>
        </row>
        <row r="2073">
          <cell r="A2073">
            <v>2071</v>
          </cell>
        </row>
        <row r="2074">
          <cell r="A2074">
            <v>2072</v>
          </cell>
        </row>
        <row r="2075">
          <cell r="A2075">
            <v>2073</v>
          </cell>
        </row>
        <row r="2076">
          <cell r="A2076">
            <v>2074</v>
          </cell>
        </row>
        <row r="2077">
          <cell r="A2077">
            <v>2075</v>
          </cell>
        </row>
        <row r="2078">
          <cell r="A2078">
            <v>2076</v>
          </cell>
        </row>
        <row r="2079">
          <cell r="A2079">
            <v>2077</v>
          </cell>
        </row>
        <row r="2080">
          <cell r="A2080">
            <v>2078</v>
          </cell>
        </row>
        <row r="2081">
          <cell r="A2081">
            <v>2079</v>
          </cell>
        </row>
        <row r="2082">
          <cell r="A2082">
            <v>2080</v>
          </cell>
        </row>
        <row r="2083">
          <cell r="A2083">
            <v>2081</v>
          </cell>
        </row>
        <row r="2084">
          <cell r="A2084">
            <v>2082</v>
          </cell>
        </row>
        <row r="2085">
          <cell r="A2085">
            <v>2083</v>
          </cell>
        </row>
        <row r="2086">
          <cell r="A2086">
            <v>2084</v>
          </cell>
        </row>
        <row r="2087">
          <cell r="A2087">
            <v>2085</v>
          </cell>
        </row>
        <row r="2088">
          <cell r="A2088">
            <v>2086</v>
          </cell>
        </row>
        <row r="2089">
          <cell r="A2089">
            <v>2087</v>
          </cell>
        </row>
        <row r="2090">
          <cell r="A2090">
            <v>2088</v>
          </cell>
        </row>
        <row r="2091">
          <cell r="A2091">
            <v>2089</v>
          </cell>
        </row>
        <row r="2092">
          <cell r="A2092">
            <v>2090</v>
          </cell>
        </row>
        <row r="2093">
          <cell r="A2093">
            <v>2091</v>
          </cell>
        </row>
        <row r="2094">
          <cell r="A2094">
            <v>2092</v>
          </cell>
        </row>
        <row r="2095">
          <cell r="A2095">
            <v>2093</v>
          </cell>
        </row>
        <row r="2096">
          <cell r="A2096">
            <v>2094</v>
          </cell>
        </row>
        <row r="2097">
          <cell r="A2097">
            <v>2095</v>
          </cell>
        </row>
        <row r="2098">
          <cell r="A2098">
            <v>2096</v>
          </cell>
        </row>
        <row r="2099">
          <cell r="A2099">
            <v>2097</v>
          </cell>
        </row>
        <row r="2100">
          <cell r="A2100">
            <v>2098</v>
          </cell>
        </row>
        <row r="2101">
          <cell r="A2101">
            <v>2099</v>
          </cell>
        </row>
        <row r="2102">
          <cell r="A2102">
            <v>2100</v>
          </cell>
        </row>
        <row r="2103">
          <cell r="A2103">
            <v>2101</v>
          </cell>
        </row>
        <row r="2104">
          <cell r="A2104">
            <v>2102</v>
          </cell>
        </row>
        <row r="2105">
          <cell r="A2105">
            <v>2103</v>
          </cell>
        </row>
        <row r="2106">
          <cell r="A2106">
            <v>2104</v>
          </cell>
        </row>
        <row r="2107">
          <cell r="A2107">
            <v>2105</v>
          </cell>
        </row>
        <row r="2108">
          <cell r="A2108">
            <v>2106</v>
          </cell>
        </row>
        <row r="2109">
          <cell r="A2109">
            <v>2107</v>
          </cell>
        </row>
        <row r="2110">
          <cell r="A2110">
            <v>2108</v>
          </cell>
        </row>
        <row r="2111">
          <cell r="A2111">
            <v>2109</v>
          </cell>
        </row>
        <row r="2112">
          <cell r="A2112">
            <v>2110</v>
          </cell>
        </row>
        <row r="2113">
          <cell r="A2113">
            <v>2111</v>
          </cell>
        </row>
        <row r="2114">
          <cell r="A2114">
            <v>2112</v>
          </cell>
        </row>
        <row r="2115">
          <cell r="A2115">
            <v>2113</v>
          </cell>
        </row>
        <row r="2116">
          <cell r="A2116">
            <v>2114</v>
          </cell>
        </row>
        <row r="2117">
          <cell r="A2117">
            <v>2115</v>
          </cell>
        </row>
        <row r="2118">
          <cell r="A2118">
            <v>2116</v>
          </cell>
        </row>
        <row r="2119">
          <cell r="A2119">
            <v>2117</v>
          </cell>
        </row>
        <row r="2120">
          <cell r="A2120">
            <v>2118</v>
          </cell>
        </row>
        <row r="2121">
          <cell r="A2121">
            <v>2119</v>
          </cell>
        </row>
        <row r="2122">
          <cell r="A2122">
            <v>2120</v>
          </cell>
        </row>
        <row r="2123">
          <cell r="A2123">
            <v>2121</v>
          </cell>
        </row>
        <row r="2124">
          <cell r="A2124">
            <v>2122</v>
          </cell>
        </row>
        <row r="2125">
          <cell r="A2125">
            <v>2123</v>
          </cell>
        </row>
        <row r="2126">
          <cell r="A2126">
            <v>2124</v>
          </cell>
        </row>
        <row r="2127">
          <cell r="A2127">
            <v>2125</v>
          </cell>
        </row>
        <row r="2128">
          <cell r="A2128">
            <v>2126</v>
          </cell>
        </row>
        <row r="2129">
          <cell r="A2129">
            <v>2127</v>
          </cell>
        </row>
        <row r="2130">
          <cell r="A2130">
            <v>2128</v>
          </cell>
        </row>
        <row r="2131">
          <cell r="A2131">
            <v>2129</v>
          </cell>
        </row>
        <row r="2132">
          <cell r="A2132">
            <v>2130</v>
          </cell>
        </row>
        <row r="2133">
          <cell r="A2133">
            <v>2131</v>
          </cell>
        </row>
        <row r="2134">
          <cell r="A2134">
            <v>2132</v>
          </cell>
        </row>
        <row r="2135">
          <cell r="A2135">
            <v>2133</v>
          </cell>
        </row>
        <row r="2136">
          <cell r="A2136">
            <v>2134</v>
          </cell>
        </row>
        <row r="2137">
          <cell r="A2137">
            <v>2135</v>
          </cell>
        </row>
        <row r="2138">
          <cell r="A2138">
            <v>2136</v>
          </cell>
        </row>
        <row r="2139">
          <cell r="A2139">
            <v>2137</v>
          </cell>
        </row>
        <row r="2140">
          <cell r="A2140">
            <v>2138</v>
          </cell>
        </row>
        <row r="2141">
          <cell r="A2141">
            <v>2139</v>
          </cell>
        </row>
        <row r="2142">
          <cell r="A2142">
            <v>2140</v>
          </cell>
        </row>
        <row r="2143">
          <cell r="A2143">
            <v>2141</v>
          </cell>
        </row>
        <row r="2144">
          <cell r="A2144">
            <v>2142</v>
          </cell>
        </row>
        <row r="2145">
          <cell r="A2145">
            <v>2143</v>
          </cell>
        </row>
        <row r="2146">
          <cell r="A2146">
            <v>2144</v>
          </cell>
        </row>
        <row r="2147">
          <cell r="A2147">
            <v>2145</v>
          </cell>
        </row>
        <row r="2148">
          <cell r="A2148">
            <v>2146</v>
          </cell>
        </row>
        <row r="2149">
          <cell r="A2149">
            <v>2147</v>
          </cell>
        </row>
        <row r="2150">
          <cell r="A2150">
            <v>2148</v>
          </cell>
        </row>
        <row r="2151">
          <cell r="A2151">
            <v>2149</v>
          </cell>
        </row>
        <row r="2152">
          <cell r="A2152">
            <v>2150</v>
          </cell>
        </row>
        <row r="2153">
          <cell r="A2153">
            <v>2151</v>
          </cell>
        </row>
        <row r="2154">
          <cell r="A2154">
            <v>2152</v>
          </cell>
        </row>
        <row r="2155">
          <cell r="A2155">
            <v>2153</v>
          </cell>
        </row>
        <row r="2156">
          <cell r="A2156">
            <v>2154</v>
          </cell>
        </row>
        <row r="2157">
          <cell r="A2157">
            <v>2155</v>
          </cell>
        </row>
        <row r="2158">
          <cell r="A2158">
            <v>2156</v>
          </cell>
        </row>
        <row r="2159">
          <cell r="A2159">
            <v>2157</v>
          </cell>
        </row>
        <row r="2160">
          <cell r="A2160">
            <v>2158</v>
          </cell>
        </row>
        <row r="2161">
          <cell r="A2161">
            <v>2159</v>
          </cell>
        </row>
        <row r="2162">
          <cell r="A2162">
            <v>2160</v>
          </cell>
        </row>
        <row r="2163">
          <cell r="A2163">
            <v>2161</v>
          </cell>
        </row>
        <row r="2164">
          <cell r="A2164">
            <v>2162</v>
          </cell>
        </row>
        <row r="2165">
          <cell r="A2165">
            <v>2163</v>
          </cell>
        </row>
        <row r="2166">
          <cell r="A2166">
            <v>2164</v>
          </cell>
        </row>
        <row r="2167">
          <cell r="A2167">
            <v>2165</v>
          </cell>
        </row>
        <row r="2168">
          <cell r="A2168">
            <v>2166</v>
          </cell>
        </row>
        <row r="2169">
          <cell r="A2169">
            <v>2167</v>
          </cell>
        </row>
        <row r="2170">
          <cell r="A2170">
            <v>2168</v>
          </cell>
        </row>
        <row r="2171">
          <cell r="A2171">
            <v>2169</v>
          </cell>
        </row>
        <row r="2172">
          <cell r="A2172">
            <v>2170</v>
          </cell>
        </row>
        <row r="2173">
          <cell r="A2173">
            <v>2171</v>
          </cell>
        </row>
        <row r="2174">
          <cell r="A2174">
            <v>2172</v>
          </cell>
        </row>
        <row r="2175">
          <cell r="A2175">
            <v>2173</v>
          </cell>
        </row>
        <row r="2176">
          <cell r="A2176">
            <v>2174</v>
          </cell>
        </row>
        <row r="2177">
          <cell r="A2177">
            <v>2175</v>
          </cell>
        </row>
        <row r="2178">
          <cell r="A2178">
            <v>2176</v>
          </cell>
        </row>
        <row r="2179">
          <cell r="A2179">
            <v>2177</v>
          </cell>
        </row>
        <row r="2180">
          <cell r="A2180">
            <v>2178</v>
          </cell>
        </row>
        <row r="2181">
          <cell r="A2181">
            <v>2179</v>
          </cell>
        </row>
        <row r="2182">
          <cell r="A2182">
            <v>2180</v>
          </cell>
        </row>
        <row r="2183">
          <cell r="A2183">
            <v>2181</v>
          </cell>
        </row>
        <row r="2184">
          <cell r="A2184">
            <v>2182</v>
          </cell>
        </row>
        <row r="2185">
          <cell r="A2185">
            <v>2183</v>
          </cell>
        </row>
        <row r="2186">
          <cell r="A2186">
            <v>2184</v>
          </cell>
        </row>
        <row r="2187">
          <cell r="A2187">
            <v>2185</v>
          </cell>
        </row>
        <row r="2188">
          <cell r="A2188">
            <v>2186</v>
          </cell>
        </row>
        <row r="2189">
          <cell r="A2189">
            <v>2187</v>
          </cell>
        </row>
        <row r="2190">
          <cell r="A2190">
            <v>2188</v>
          </cell>
        </row>
        <row r="2191">
          <cell r="A2191">
            <v>2189</v>
          </cell>
        </row>
        <row r="2192">
          <cell r="A2192">
            <v>2190</v>
          </cell>
        </row>
        <row r="2193">
          <cell r="A2193">
            <v>2191</v>
          </cell>
        </row>
        <row r="2194">
          <cell r="A2194">
            <v>2192</v>
          </cell>
        </row>
        <row r="2195">
          <cell r="A2195">
            <v>2193</v>
          </cell>
        </row>
        <row r="2196">
          <cell r="A2196">
            <v>2194</v>
          </cell>
        </row>
        <row r="2197">
          <cell r="A2197">
            <v>2195</v>
          </cell>
        </row>
        <row r="2198">
          <cell r="A2198">
            <v>2196</v>
          </cell>
        </row>
        <row r="2199">
          <cell r="A2199">
            <v>2197</v>
          </cell>
        </row>
        <row r="2200">
          <cell r="A2200">
            <v>2198</v>
          </cell>
        </row>
        <row r="2201">
          <cell r="A2201">
            <v>2199</v>
          </cell>
        </row>
        <row r="2202">
          <cell r="A2202">
            <v>2200</v>
          </cell>
        </row>
        <row r="2203">
          <cell r="A2203">
            <v>2201</v>
          </cell>
        </row>
        <row r="2204">
          <cell r="A2204">
            <v>2202</v>
          </cell>
        </row>
        <row r="2205">
          <cell r="A2205">
            <v>2203</v>
          </cell>
        </row>
        <row r="2206">
          <cell r="A2206">
            <v>2204</v>
          </cell>
        </row>
        <row r="2207">
          <cell r="A2207">
            <v>2205</v>
          </cell>
        </row>
        <row r="2208">
          <cell r="A2208">
            <v>2206</v>
          </cell>
        </row>
        <row r="2209">
          <cell r="A2209">
            <v>2207</v>
          </cell>
        </row>
        <row r="2210">
          <cell r="A2210">
            <v>2208</v>
          </cell>
        </row>
        <row r="2211">
          <cell r="A2211">
            <v>2209</v>
          </cell>
        </row>
        <row r="2212">
          <cell r="A2212">
            <v>2210</v>
          </cell>
        </row>
        <row r="2213">
          <cell r="A2213">
            <v>2211</v>
          </cell>
        </row>
        <row r="2214">
          <cell r="A2214">
            <v>2212</v>
          </cell>
        </row>
        <row r="2215">
          <cell r="A2215">
            <v>2213</v>
          </cell>
        </row>
        <row r="2216">
          <cell r="A2216">
            <v>2214</v>
          </cell>
        </row>
        <row r="2217">
          <cell r="A2217">
            <v>2215</v>
          </cell>
        </row>
        <row r="2218">
          <cell r="A2218">
            <v>2216</v>
          </cell>
        </row>
        <row r="2219">
          <cell r="A2219">
            <v>2217</v>
          </cell>
        </row>
        <row r="2220">
          <cell r="A2220">
            <v>2218</v>
          </cell>
        </row>
        <row r="2221">
          <cell r="A2221">
            <v>2219</v>
          </cell>
        </row>
        <row r="2222">
          <cell r="A2222">
            <v>2220</v>
          </cell>
        </row>
        <row r="2223">
          <cell r="A2223">
            <v>2221</v>
          </cell>
        </row>
        <row r="2224">
          <cell r="A2224">
            <v>2222</v>
          </cell>
        </row>
        <row r="2225">
          <cell r="A2225">
            <v>2223</v>
          </cell>
        </row>
        <row r="2226">
          <cell r="A2226">
            <v>2224</v>
          </cell>
        </row>
        <row r="2227">
          <cell r="A2227">
            <v>2225</v>
          </cell>
        </row>
        <row r="2228">
          <cell r="A2228">
            <v>2226</v>
          </cell>
        </row>
        <row r="2229">
          <cell r="A2229">
            <v>2227</v>
          </cell>
        </row>
        <row r="2230">
          <cell r="A2230">
            <v>2228</v>
          </cell>
        </row>
        <row r="2231">
          <cell r="A2231">
            <v>2229</v>
          </cell>
        </row>
        <row r="2232">
          <cell r="A2232">
            <v>2230</v>
          </cell>
        </row>
        <row r="2233">
          <cell r="A2233">
            <v>2231</v>
          </cell>
        </row>
        <row r="2234">
          <cell r="A2234">
            <v>2232</v>
          </cell>
        </row>
        <row r="2235">
          <cell r="A2235">
            <v>2233</v>
          </cell>
        </row>
        <row r="2236">
          <cell r="A2236">
            <v>2234</v>
          </cell>
        </row>
        <row r="2237">
          <cell r="A2237">
            <v>2235</v>
          </cell>
        </row>
        <row r="2238">
          <cell r="A2238">
            <v>2236</v>
          </cell>
        </row>
        <row r="2239">
          <cell r="A2239">
            <v>2237</v>
          </cell>
        </row>
        <row r="2240">
          <cell r="A2240">
            <v>2238</v>
          </cell>
        </row>
        <row r="2241">
          <cell r="A2241">
            <v>2239</v>
          </cell>
        </row>
        <row r="2242">
          <cell r="A2242">
            <v>2240</v>
          </cell>
        </row>
        <row r="2243">
          <cell r="A2243">
            <v>2241</v>
          </cell>
        </row>
        <row r="2244">
          <cell r="A2244">
            <v>2242</v>
          </cell>
        </row>
        <row r="2245">
          <cell r="A2245">
            <v>2243</v>
          </cell>
        </row>
        <row r="2246">
          <cell r="A2246">
            <v>2244</v>
          </cell>
        </row>
        <row r="2247">
          <cell r="A2247">
            <v>2245</v>
          </cell>
        </row>
        <row r="2248">
          <cell r="A2248">
            <v>2246</v>
          </cell>
        </row>
        <row r="2249">
          <cell r="A2249">
            <v>2247</v>
          </cell>
        </row>
        <row r="2250">
          <cell r="A2250">
            <v>2248</v>
          </cell>
        </row>
        <row r="2251">
          <cell r="A2251">
            <v>2249</v>
          </cell>
        </row>
        <row r="2252">
          <cell r="A2252">
            <v>2250</v>
          </cell>
        </row>
        <row r="2253">
          <cell r="A2253">
            <v>2251</v>
          </cell>
        </row>
        <row r="2254">
          <cell r="A2254">
            <v>2252</v>
          </cell>
        </row>
        <row r="2255">
          <cell r="A2255">
            <v>2253</v>
          </cell>
        </row>
        <row r="2256">
          <cell r="A2256">
            <v>2254</v>
          </cell>
        </row>
        <row r="2257">
          <cell r="A2257">
            <v>2255</v>
          </cell>
        </row>
        <row r="2258">
          <cell r="A2258">
            <v>2256</v>
          </cell>
        </row>
        <row r="2259">
          <cell r="A2259">
            <v>2257</v>
          </cell>
        </row>
        <row r="2260">
          <cell r="A2260">
            <v>2258</v>
          </cell>
        </row>
        <row r="2261">
          <cell r="A2261">
            <v>2259</v>
          </cell>
        </row>
        <row r="2262">
          <cell r="A2262">
            <v>2260</v>
          </cell>
        </row>
        <row r="2263">
          <cell r="A2263">
            <v>2261</v>
          </cell>
        </row>
        <row r="2264">
          <cell r="A2264">
            <v>2262</v>
          </cell>
        </row>
        <row r="2265">
          <cell r="A2265">
            <v>2263</v>
          </cell>
        </row>
        <row r="2266">
          <cell r="A2266">
            <v>2264</v>
          </cell>
        </row>
        <row r="2267">
          <cell r="A2267">
            <v>2265</v>
          </cell>
        </row>
        <row r="2268">
          <cell r="A2268">
            <v>2266</v>
          </cell>
        </row>
        <row r="2269">
          <cell r="A2269">
            <v>2267</v>
          </cell>
        </row>
        <row r="2270">
          <cell r="A2270">
            <v>2268</v>
          </cell>
        </row>
        <row r="2271">
          <cell r="A2271">
            <v>2269</v>
          </cell>
        </row>
        <row r="2272">
          <cell r="A2272">
            <v>2270</v>
          </cell>
        </row>
        <row r="2273">
          <cell r="A2273">
            <v>2271</v>
          </cell>
        </row>
        <row r="2274">
          <cell r="A2274">
            <v>2272</v>
          </cell>
        </row>
        <row r="2275">
          <cell r="A2275">
            <v>2273</v>
          </cell>
        </row>
        <row r="2276">
          <cell r="A2276">
            <v>2274</v>
          </cell>
        </row>
        <row r="2277">
          <cell r="A2277">
            <v>2275</v>
          </cell>
        </row>
        <row r="2278">
          <cell r="A2278">
            <v>2276</v>
          </cell>
        </row>
        <row r="2279">
          <cell r="A2279">
            <v>2277</v>
          </cell>
        </row>
        <row r="2280">
          <cell r="A2280">
            <v>2278</v>
          </cell>
        </row>
        <row r="2281">
          <cell r="A2281">
            <v>2279</v>
          </cell>
        </row>
        <row r="2282">
          <cell r="A2282">
            <v>2280</v>
          </cell>
        </row>
        <row r="2283">
          <cell r="A2283">
            <v>2281</v>
          </cell>
        </row>
        <row r="2284">
          <cell r="A2284">
            <v>2282</v>
          </cell>
        </row>
        <row r="2285">
          <cell r="A2285">
            <v>2283</v>
          </cell>
        </row>
        <row r="2286">
          <cell r="A2286">
            <v>2284</v>
          </cell>
        </row>
        <row r="2287">
          <cell r="A2287">
            <v>2285</v>
          </cell>
        </row>
        <row r="2288">
          <cell r="A2288">
            <v>2286</v>
          </cell>
        </row>
        <row r="2289">
          <cell r="A2289">
            <v>2287</v>
          </cell>
        </row>
        <row r="2290">
          <cell r="A2290">
            <v>2288</v>
          </cell>
        </row>
        <row r="2291">
          <cell r="A2291">
            <v>2289</v>
          </cell>
        </row>
        <row r="2292">
          <cell r="A2292">
            <v>2290</v>
          </cell>
        </row>
        <row r="2293">
          <cell r="A2293">
            <v>2291</v>
          </cell>
        </row>
        <row r="2294">
          <cell r="A2294">
            <v>2292</v>
          </cell>
        </row>
        <row r="2295">
          <cell r="A2295">
            <v>2293</v>
          </cell>
        </row>
        <row r="2296">
          <cell r="A2296">
            <v>2294</v>
          </cell>
        </row>
        <row r="2297">
          <cell r="A2297">
            <v>2295</v>
          </cell>
        </row>
        <row r="2298">
          <cell r="A2298">
            <v>2296</v>
          </cell>
        </row>
        <row r="2299">
          <cell r="A2299">
            <v>2297</v>
          </cell>
        </row>
        <row r="2300">
          <cell r="A2300">
            <v>2298</v>
          </cell>
        </row>
        <row r="2301">
          <cell r="A2301">
            <v>2299</v>
          </cell>
        </row>
        <row r="2302">
          <cell r="A2302">
            <v>2300</v>
          </cell>
        </row>
        <row r="2303">
          <cell r="A2303">
            <v>2301</v>
          </cell>
        </row>
        <row r="2304">
          <cell r="A2304">
            <v>2302</v>
          </cell>
        </row>
        <row r="2305">
          <cell r="A2305">
            <v>2303</v>
          </cell>
        </row>
        <row r="2306">
          <cell r="A2306">
            <v>2304</v>
          </cell>
        </row>
        <row r="2307">
          <cell r="A2307">
            <v>2305</v>
          </cell>
        </row>
        <row r="2308">
          <cell r="A2308">
            <v>2306</v>
          </cell>
        </row>
        <row r="2309">
          <cell r="A2309">
            <v>2307</v>
          </cell>
        </row>
        <row r="2310">
          <cell r="A2310">
            <v>2308</v>
          </cell>
        </row>
        <row r="2311">
          <cell r="A2311">
            <v>2309</v>
          </cell>
        </row>
        <row r="2312">
          <cell r="A2312">
            <v>2310</v>
          </cell>
        </row>
        <row r="2313">
          <cell r="A2313">
            <v>2311</v>
          </cell>
        </row>
        <row r="2314">
          <cell r="A2314">
            <v>2312</v>
          </cell>
        </row>
        <row r="2315">
          <cell r="A2315">
            <v>2313</v>
          </cell>
        </row>
        <row r="2316">
          <cell r="A2316">
            <v>2314</v>
          </cell>
        </row>
        <row r="2317">
          <cell r="A2317">
            <v>2315</v>
          </cell>
        </row>
        <row r="2318">
          <cell r="A2318">
            <v>2316</v>
          </cell>
        </row>
        <row r="2319">
          <cell r="A2319">
            <v>2317</v>
          </cell>
        </row>
        <row r="2320">
          <cell r="A2320">
            <v>2318</v>
          </cell>
        </row>
        <row r="2321">
          <cell r="A2321">
            <v>2319</v>
          </cell>
        </row>
        <row r="2322">
          <cell r="A2322">
            <v>2320</v>
          </cell>
        </row>
        <row r="2323">
          <cell r="A2323">
            <v>2321</v>
          </cell>
        </row>
        <row r="2324">
          <cell r="A2324">
            <v>2322</v>
          </cell>
        </row>
        <row r="2325">
          <cell r="A2325">
            <v>2323</v>
          </cell>
        </row>
        <row r="2326">
          <cell r="A2326">
            <v>2324</v>
          </cell>
        </row>
        <row r="2327">
          <cell r="A2327">
            <v>2325</v>
          </cell>
        </row>
        <row r="2328">
          <cell r="A2328">
            <v>2326</v>
          </cell>
        </row>
        <row r="2329">
          <cell r="A2329">
            <v>2327</v>
          </cell>
        </row>
        <row r="2330">
          <cell r="A2330">
            <v>2328</v>
          </cell>
        </row>
        <row r="2331">
          <cell r="A2331">
            <v>2329</v>
          </cell>
        </row>
        <row r="2332">
          <cell r="A2332">
            <v>2330</v>
          </cell>
        </row>
        <row r="2333">
          <cell r="A2333">
            <v>2331</v>
          </cell>
        </row>
        <row r="2334">
          <cell r="A2334">
            <v>2332</v>
          </cell>
        </row>
        <row r="2335">
          <cell r="A2335">
            <v>2333</v>
          </cell>
        </row>
        <row r="2336">
          <cell r="A2336">
            <v>2334</v>
          </cell>
        </row>
        <row r="2337">
          <cell r="A2337">
            <v>2335</v>
          </cell>
        </row>
        <row r="2338">
          <cell r="A2338">
            <v>2336</v>
          </cell>
        </row>
        <row r="2339">
          <cell r="A2339">
            <v>2337</v>
          </cell>
        </row>
        <row r="2340">
          <cell r="A2340">
            <v>2338</v>
          </cell>
        </row>
        <row r="2341">
          <cell r="A2341">
            <v>2339</v>
          </cell>
        </row>
        <row r="2342">
          <cell r="A2342">
            <v>2340</v>
          </cell>
        </row>
        <row r="2343">
          <cell r="A2343">
            <v>2341</v>
          </cell>
        </row>
        <row r="2344">
          <cell r="A2344">
            <v>2342</v>
          </cell>
        </row>
        <row r="2345">
          <cell r="A2345">
            <v>2343</v>
          </cell>
        </row>
        <row r="2346">
          <cell r="A2346">
            <v>2344</v>
          </cell>
        </row>
        <row r="2347">
          <cell r="A2347">
            <v>2345</v>
          </cell>
        </row>
        <row r="2348">
          <cell r="A2348">
            <v>2346</v>
          </cell>
        </row>
        <row r="2349">
          <cell r="A2349">
            <v>2347</v>
          </cell>
        </row>
        <row r="2350">
          <cell r="A2350">
            <v>2348</v>
          </cell>
        </row>
        <row r="2351">
          <cell r="A2351">
            <v>2349</v>
          </cell>
        </row>
        <row r="2352">
          <cell r="A2352">
            <v>2350</v>
          </cell>
        </row>
        <row r="2353">
          <cell r="A2353">
            <v>2351</v>
          </cell>
        </row>
        <row r="2354">
          <cell r="A2354">
            <v>2352</v>
          </cell>
        </row>
        <row r="2355">
          <cell r="A2355">
            <v>2353</v>
          </cell>
        </row>
        <row r="2356">
          <cell r="A2356">
            <v>2354</v>
          </cell>
        </row>
        <row r="2357">
          <cell r="A2357">
            <v>2355</v>
          </cell>
        </row>
        <row r="2358">
          <cell r="A2358">
            <v>2356</v>
          </cell>
        </row>
        <row r="2359">
          <cell r="A2359">
            <v>2357</v>
          </cell>
        </row>
        <row r="2360">
          <cell r="A2360">
            <v>2358</v>
          </cell>
        </row>
        <row r="2361">
          <cell r="A2361">
            <v>2359</v>
          </cell>
        </row>
        <row r="2362">
          <cell r="A2362">
            <v>2360</v>
          </cell>
        </row>
        <row r="2363">
          <cell r="A2363">
            <v>2361</v>
          </cell>
        </row>
        <row r="2364">
          <cell r="A2364">
            <v>2362</v>
          </cell>
        </row>
        <row r="2365">
          <cell r="A2365">
            <v>2363</v>
          </cell>
        </row>
        <row r="2366">
          <cell r="A2366">
            <v>2364</v>
          </cell>
        </row>
        <row r="2367">
          <cell r="A2367">
            <v>2365</v>
          </cell>
        </row>
        <row r="2368">
          <cell r="A2368">
            <v>2366</v>
          </cell>
        </row>
        <row r="2369">
          <cell r="A2369">
            <v>2367</v>
          </cell>
        </row>
        <row r="2370">
          <cell r="A2370">
            <v>2368</v>
          </cell>
        </row>
        <row r="2371">
          <cell r="A2371">
            <v>2369</v>
          </cell>
        </row>
        <row r="2372">
          <cell r="A2372">
            <v>2370</v>
          </cell>
        </row>
        <row r="2373">
          <cell r="A2373">
            <v>2371</v>
          </cell>
        </row>
        <row r="2374">
          <cell r="A2374">
            <v>2372</v>
          </cell>
        </row>
        <row r="2375">
          <cell r="A2375">
            <v>2373</v>
          </cell>
        </row>
        <row r="2376">
          <cell r="A2376">
            <v>2374</v>
          </cell>
        </row>
        <row r="2377">
          <cell r="A2377">
            <v>2375</v>
          </cell>
        </row>
        <row r="2378">
          <cell r="A2378">
            <v>2376</v>
          </cell>
        </row>
        <row r="2379">
          <cell r="A2379">
            <v>2377</v>
          </cell>
        </row>
        <row r="2380">
          <cell r="A2380">
            <v>2378</v>
          </cell>
        </row>
        <row r="2381">
          <cell r="A2381">
            <v>2379</v>
          </cell>
        </row>
        <row r="2382">
          <cell r="A2382">
            <v>2380</v>
          </cell>
        </row>
        <row r="2383">
          <cell r="A2383">
            <v>2381</v>
          </cell>
        </row>
        <row r="2384">
          <cell r="A2384">
            <v>2382</v>
          </cell>
        </row>
        <row r="2385">
          <cell r="A2385">
            <v>2383</v>
          </cell>
        </row>
        <row r="2386">
          <cell r="A2386">
            <v>2384</v>
          </cell>
        </row>
        <row r="2387">
          <cell r="A2387">
            <v>2385</v>
          </cell>
        </row>
        <row r="2388">
          <cell r="A2388">
            <v>2386</v>
          </cell>
        </row>
        <row r="2389">
          <cell r="A2389">
            <v>2387</v>
          </cell>
        </row>
        <row r="2390">
          <cell r="A2390">
            <v>2388</v>
          </cell>
        </row>
        <row r="2391">
          <cell r="A2391">
            <v>2389</v>
          </cell>
        </row>
        <row r="2392">
          <cell r="A2392">
            <v>2390</v>
          </cell>
        </row>
        <row r="2393">
          <cell r="A2393">
            <v>2391</v>
          </cell>
        </row>
        <row r="2394">
          <cell r="A2394">
            <v>2392</v>
          </cell>
        </row>
        <row r="2395">
          <cell r="A2395">
            <v>2393</v>
          </cell>
        </row>
        <row r="2396">
          <cell r="A2396">
            <v>2394</v>
          </cell>
        </row>
        <row r="2397">
          <cell r="A2397">
            <v>2395</v>
          </cell>
        </row>
        <row r="2398">
          <cell r="A2398">
            <v>2396</v>
          </cell>
        </row>
        <row r="2399">
          <cell r="A2399">
            <v>2397</v>
          </cell>
        </row>
        <row r="2400">
          <cell r="A2400">
            <v>2398</v>
          </cell>
        </row>
        <row r="2401">
          <cell r="A2401">
            <v>2399</v>
          </cell>
        </row>
        <row r="2402">
          <cell r="A2402">
            <v>2400</v>
          </cell>
        </row>
        <row r="2403">
          <cell r="A2403">
            <v>2401</v>
          </cell>
        </row>
        <row r="2404">
          <cell r="A2404">
            <v>2402</v>
          </cell>
        </row>
        <row r="2405">
          <cell r="A2405">
            <v>2403</v>
          </cell>
        </row>
        <row r="2406">
          <cell r="A2406">
            <v>2404</v>
          </cell>
        </row>
        <row r="2407">
          <cell r="A2407">
            <v>2405</v>
          </cell>
        </row>
        <row r="2408">
          <cell r="A2408">
            <v>2406</v>
          </cell>
        </row>
        <row r="2409">
          <cell r="A2409">
            <v>2407</v>
          </cell>
        </row>
        <row r="2410">
          <cell r="A2410">
            <v>2408</v>
          </cell>
        </row>
        <row r="2411">
          <cell r="A2411">
            <v>2409</v>
          </cell>
        </row>
        <row r="2412">
          <cell r="A2412">
            <v>2410</v>
          </cell>
        </row>
        <row r="2413">
          <cell r="A2413">
            <v>2411</v>
          </cell>
        </row>
        <row r="2414">
          <cell r="A2414">
            <v>2412</v>
          </cell>
        </row>
        <row r="2415">
          <cell r="A2415">
            <v>2413</v>
          </cell>
        </row>
        <row r="2416">
          <cell r="A2416">
            <v>2414</v>
          </cell>
        </row>
        <row r="2417">
          <cell r="A2417">
            <v>2415</v>
          </cell>
        </row>
        <row r="2418">
          <cell r="A2418">
            <v>2416</v>
          </cell>
        </row>
        <row r="2419">
          <cell r="A2419">
            <v>2417</v>
          </cell>
        </row>
        <row r="2420">
          <cell r="A2420">
            <v>2418</v>
          </cell>
        </row>
        <row r="2421">
          <cell r="A2421">
            <v>2419</v>
          </cell>
        </row>
        <row r="2422">
          <cell r="A2422">
            <v>2420</v>
          </cell>
        </row>
        <row r="2423">
          <cell r="A2423">
            <v>2421</v>
          </cell>
        </row>
        <row r="2424">
          <cell r="A2424">
            <v>2422</v>
          </cell>
        </row>
        <row r="2425">
          <cell r="A2425">
            <v>2423</v>
          </cell>
        </row>
        <row r="2426">
          <cell r="A2426">
            <v>2424</v>
          </cell>
        </row>
        <row r="2427">
          <cell r="A2427">
            <v>2425</v>
          </cell>
        </row>
        <row r="2428">
          <cell r="A2428">
            <v>2426</v>
          </cell>
        </row>
        <row r="2429">
          <cell r="A2429">
            <v>2427</v>
          </cell>
        </row>
        <row r="2430">
          <cell r="A2430">
            <v>2428</v>
          </cell>
        </row>
        <row r="2431">
          <cell r="A2431">
            <v>2429</v>
          </cell>
        </row>
        <row r="2432">
          <cell r="A2432">
            <v>2430</v>
          </cell>
        </row>
        <row r="2433">
          <cell r="A2433">
            <v>2431</v>
          </cell>
        </row>
        <row r="2434">
          <cell r="A2434">
            <v>2432</v>
          </cell>
        </row>
        <row r="2435">
          <cell r="A2435">
            <v>2433</v>
          </cell>
        </row>
        <row r="2436">
          <cell r="A2436">
            <v>2434</v>
          </cell>
        </row>
        <row r="2437">
          <cell r="A2437">
            <v>2435</v>
          </cell>
        </row>
        <row r="2438">
          <cell r="A2438">
            <v>2436</v>
          </cell>
        </row>
        <row r="2439">
          <cell r="A2439">
            <v>2437</v>
          </cell>
        </row>
        <row r="2440">
          <cell r="A2440">
            <v>2438</v>
          </cell>
        </row>
        <row r="2441">
          <cell r="A2441">
            <v>2439</v>
          </cell>
        </row>
        <row r="2442">
          <cell r="A2442">
            <v>2440</v>
          </cell>
        </row>
        <row r="2443">
          <cell r="A2443">
            <v>2441</v>
          </cell>
        </row>
        <row r="2444">
          <cell r="A2444">
            <v>2442</v>
          </cell>
        </row>
        <row r="2445">
          <cell r="A2445">
            <v>2443</v>
          </cell>
        </row>
        <row r="2446">
          <cell r="A2446">
            <v>2444</v>
          </cell>
        </row>
        <row r="2447">
          <cell r="A2447">
            <v>2445</v>
          </cell>
        </row>
        <row r="2448">
          <cell r="A2448">
            <v>2446</v>
          </cell>
        </row>
        <row r="2449">
          <cell r="A2449">
            <v>2447</v>
          </cell>
        </row>
        <row r="2450">
          <cell r="A2450">
            <v>2448</v>
          </cell>
        </row>
        <row r="2451">
          <cell r="A2451">
            <v>2449</v>
          </cell>
        </row>
        <row r="2452">
          <cell r="A2452">
            <v>2450</v>
          </cell>
        </row>
        <row r="2453">
          <cell r="A2453">
            <v>2451</v>
          </cell>
        </row>
        <row r="2454">
          <cell r="A2454">
            <v>2452</v>
          </cell>
        </row>
        <row r="2455">
          <cell r="A2455">
            <v>2453</v>
          </cell>
        </row>
        <row r="2456">
          <cell r="A2456">
            <v>2454</v>
          </cell>
        </row>
        <row r="2457">
          <cell r="A2457">
            <v>2455</v>
          </cell>
        </row>
        <row r="2458">
          <cell r="A2458">
            <v>2456</v>
          </cell>
        </row>
        <row r="2459">
          <cell r="A2459">
            <v>2457</v>
          </cell>
        </row>
        <row r="2460">
          <cell r="A2460">
            <v>2458</v>
          </cell>
        </row>
        <row r="2461">
          <cell r="A2461">
            <v>2459</v>
          </cell>
        </row>
        <row r="2462">
          <cell r="A2462">
            <v>2460</v>
          </cell>
        </row>
        <row r="2463">
          <cell r="A2463">
            <v>2461</v>
          </cell>
        </row>
        <row r="2464">
          <cell r="A2464">
            <v>2462</v>
          </cell>
        </row>
        <row r="2465">
          <cell r="A2465">
            <v>2463</v>
          </cell>
        </row>
        <row r="2466">
          <cell r="A2466">
            <v>2464</v>
          </cell>
        </row>
        <row r="2467">
          <cell r="A2467">
            <v>2465</v>
          </cell>
        </row>
        <row r="2468">
          <cell r="A2468">
            <v>2466</v>
          </cell>
        </row>
        <row r="2469">
          <cell r="A2469">
            <v>2467</v>
          </cell>
        </row>
        <row r="2470">
          <cell r="A2470">
            <v>2468</v>
          </cell>
        </row>
        <row r="2471">
          <cell r="A2471">
            <v>2469</v>
          </cell>
        </row>
        <row r="2472">
          <cell r="A2472">
            <v>2470</v>
          </cell>
        </row>
        <row r="2473">
          <cell r="A2473">
            <v>2471</v>
          </cell>
        </row>
        <row r="2474">
          <cell r="A2474">
            <v>2472</v>
          </cell>
        </row>
        <row r="2475">
          <cell r="A2475">
            <v>2473</v>
          </cell>
        </row>
        <row r="2476">
          <cell r="A2476">
            <v>2474</v>
          </cell>
        </row>
        <row r="2477">
          <cell r="A2477">
            <v>2475</v>
          </cell>
        </row>
        <row r="2478">
          <cell r="A2478">
            <v>2476</v>
          </cell>
        </row>
        <row r="2479">
          <cell r="A2479">
            <v>2477</v>
          </cell>
        </row>
        <row r="2480">
          <cell r="A2480">
            <v>2478</v>
          </cell>
        </row>
        <row r="2481">
          <cell r="A2481">
            <v>2479</v>
          </cell>
        </row>
        <row r="2482">
          <cell r="A2482">
            <v>2480</v>
          </cell>
        </row>
        <row r="2483">
          <cell r="A2483">
            <v>2481</v>
          </cell>
        </row>
        <row r="2484">
          <cell r="A2484">
            <v>2482</v>
          </cell>
        </row>
        <row r="2485">
          <cell r="A2485">
            <v>2483</v>
          </cell>
        </row>
        <row r="2486">
          <cell r="A2486">
            <v>2484</v>
          </cell>
        </row>
        <row r="2487">
          <cell r="A2487">
            <v>2485</v>
          </cell>
        </row>
        <row r="2488">
          <cell r="A2488">
            <v>2486</v>
          </cell>
        </row>
        <row r="2489">
          <cell r="A2489">
            <v>2487</v>
          </cell>
        </row>
        <row r="2490">
          <cell r="A2490">
            <v>2488</v>
          </cell>
        </row>
        <row r="2491">
          <cell r="A2491">
            <v>2489</v>
          </cell>
        </row>
        <row r="2492">
          <cell r="A2492">
            <v>2490</v>
          </cell>
        </row>
        <row r="2493">
          <cell r="A2493">
            <v>2491</v>
          </cell>
        </row>
        <row r="2494">
          <cell r="A2494">
            <v>2492</v>
          </cell>
        </row>
        <row r="2495">
          <cell r="A2495">
            <v>2493</v>
          </cell>
        </row>
        <row r="2496">
          <cell r="A2496">
            <v>2494</v>
          </cell>
        </row>
        <row r="2497">
          <cell r="A2497">
            <v>2495</v>
          </cell>
        </row>
        <row r="2498">
          <cell r="A2498">
            <v>2496</v>
          </cell>
        </row>
        <row r="2499">
          <cell r="A2499">
            <v>2497</v>
          </cell>
        </row>
        <row r="2500">
          <cell r="A2500">
            <v>2498</v>
          </cell>
        </row>
        <row r="2501">
          <cell r="A2501">
            <v>2499</v>
          </cell>
        </row>
        <row r="2502">
          <cell r="A2502">
            <v>2500</v>
          </cell>
        </row>
        <row r="2503">
          <cell r="A2503">
            <v>2501</v>
          </cell>
        </row>
        <row r="2504">
          <cell r="A2504">
            <v>2502</v>
          </cell>
        </row>
        <row r="2505">
          <cell r="A2505">
            <v>2503</v>
          </cell>
        </row>
        <row r="2506">
          <cell r="A2506">
            <v>2504</v>
          </cell>
        </row>
        <row r="2507">
          <cell r="A2507">
            <v>2505</v>
          </cell>
        </row>
        <row r="2508">
          <cell r="A2508">
            <v>2506</v>
          </cell>
        </row>
        <row r="2509">
          <cell r="A2509">
            <v>2507</v>
          </cell>
        </row>
        <row r="2510">
          <cell r="A2510">
            <v>2508</v>
          </cell>
        </row>
        <row r="2511">
          <cell r="A2511">
            <v>2509</v>
          </cell>
        </row>
        <row r="2512">
          <cell r="A2512">
            <v>2510</v>
          </cell>
        </row>
        <row r="2513">
          <cell r="A2513">
            <v>2511</v>
          </cell>
        </row>
        <row r="2514">
          <cell r="A2514">
            <v>2512</v>
          </cell>
        </row>
        <row r="2515">
          <cell r="A2515">
            <v>2513</v>
          </cell>
        </row>
        <row r="2516">
          <cell r="A2516">
            <v>2514</v>
          </cell>
        </row>
        <row r="2517">
          <cell r="A2517">
            <v>2515</v>
          </cell>
        </row>
        <row r="2518">
          <cell r="A2518">
            <v>2516</v>
          </cell>
        </row>
        <row r="2519">
          <cell r="A2519">
            <v>2517</v>
          </cell>
        </row>
        <row r="2520">
          <cell r="A2520">
            <v>2518</v>
          </cell>
        </row>
        <row r="2521">
          <cell r="A2521">
            <v>2519</v>
          </cell>
        </row>
        <row r="2522">
          <cell r="A2522">
            <v>2520</v>
          </cell>
        </row>
        <row r="2523">
          <cell r="A2523">
            <v>2521</v>
          </cell>
        </row>
        <row r="2524">
          <cell r="A2524">
            <v>2522</v>
          </cell>
        </row>
        <row r="2525">
          <cell r="A2525">
            <v>2523</v>
          </cell>
        </row>
        <row r="2526">
          <cell r="A2526">
            <v>2524</v>
          </cell>
        </row>
        <row r="2527">
          <cell r="A2527">
            <v>2525</v>
          </cell>
        </row>
        <row r="2528">
          <cell r="A2528">
            <v>2526</v>
          </cell>
        </row>
        <row r="2529">
          <cell r="A2529">
            <v>2527</v>
          </cell>
        </row>
        <row r="2530">
          <cell r="A2530">
            <v>2528</v>
          </cell>
        </row>
        <row r="2531">
          <cell r="A2531">
            <v>2529</v>
          </cell>
        </row>
        <row r="2532">
          <cell r="A2532">
            <v>2530</v>
          </cell>
        </row>
        <row r="2533">
          <cell r="A2533">
            <v>2531</v>
          </cell>
        </row>
        <row r="2534">
          <cell r="A2534">
            <v>2532</v>
          </cell>
        </row>
        <row r="2535">
          <cell r="A2535">
            <v>2533</v>
          </cell>
        </row>
        <row r="2536">
          <cell r="A2536">
            <v>2534</v>
          </cell>
        </row>
        <row r="2537">
          <cell r="A2537">
            <v>2535</v>
          </cell>
        </row>
        <row r="2538">
          <cell r="A2538">
            <v>2536</v>
          </cell>
        </row>
        <row r="2539">
          <cell r="A2539">
            <v>2537</v>
          </cell>
        </row>
        <row r="2540">
          <cell r="A2540">
            <v>2538</v>
          </cell>
        </row>
        <row r="2541">
          <cell r="A2541">
            <v>2539</v>
          </cell>
        </row>
        <row r="2542">
          <cell r="A2542">
            <v>2540</v>
          </cell>
        </row>
        <row r="2543">
          <cell r="A2543">
            <v>2541</v>
          </cell>
        </row>
        <row r="2544">
          <cell r="A2544">
            <v>2542</v>
          </cell>
        </row>
        <row r="2545">
          <cell r="A2545">
            <v>2543</v>
          </cell>
        </row>
        <row r="2546">
          <cell r="A2546">
            <v>2544</v>
          </cell>
        </row>
        <row r="2547">
          <cell r="A2547">
            <v>2545</v>
          </cell>
        </row>
        <row r="2548">
          <cell r="A2548">
            <v>2546</v>
          </cell>
        </row>
        <row r="2549">
          <cell r="A2549">
            <v>2547</v>
          </cell>
        </row>
        <row r="2550">
          <cell r="A2550">
            <v>2548</v>
          </cell>
        </row>
        <row r="2551">
          <cell r="A2551">
            <v>2549</v>
          </cell>
        </row>
        <row r="2552">
          <cell r="A2552">
            <v>2550</v>
          </cell>
        </row>
        <row r="2553">
          <cell r="A2553">
            <v>2551</v>
          </cell>
        </row>
        <row r="2554">
          <cell r="A2554">
            <v>2552</v>
          </cell>
        </row>
        <row r="2555">
          <cell r="A2555">
            <v>2553</v>
          </cell>
        </row>
        <row r="2556">
          <cell r="A2556">
            <v>2554</v>
          </cell>
        </row>
        <row r="2557">
          <cell r="A2557">
            <v>2555</v>
          </cell>
        </row>
        <row r="2558">
          <cell r="A2558">
            <v>2556</v>
          </cell>
        </row>
        <row r="2559">
          <cell r="A2559">
            <v>2557</v>
          </cell>
        </row>
        <row r="2560">
          <cell r="A2560">
            <v>2558</v>
          </cell>
        </row>
        <row r="2561">
          <cell r="A2561">
            <v>2559</v>
          </cell>
        </row>
        <row r="2562">
          <cell r="A2562">
            <v>2560</v>
          </cell>
        </row>
        <row r="2563">
          <cell r="A2563">
            <v>2561</v>
          </cell>
        </row>
        <row r="2564">
          <cell r="A2564">
            <v>2562</v>
          </cell>
        </row>
        <row r="2565">
          <cell r="A2565">
            <v>2563</v>
          </cell>
        </row>
        <row r="2566">
          <cell r="A2566">
            <v>2564</v>
          </cell>
        </row>
        <row r="2567">
          <cell r="A2567">
            <v>2565</v>
          </cell>
        </row>
        <row r="2568">
          <cell r="A2568">
            <v>2566</v>
          </cell>
        </row>
        <row r="2569">
          <cell r="A2569">
            <v>2567</v>
          </cell>
        </row>
        <row r="2570">
          <cell r="A2570">
            <v>2568</v>
          </cell>
        </row>
        <row r="2571">
          <cell r="A2571">
            <v>2569</v>
          </cell>
        </row>
        <row r="2572">
          <cell r="A2572">
            <v>2570</v>
          </cell>
        </row>
        <row r="2573">
          <cell r="A2573">
            <v>2571</v>
          </cell>
        </row>
        <row r="2574">
          <cell r="A2574">
            <v>2572</v>
          </cell>
        </row>
        <row r="2575">
          <cell r="A2575">
            <v>2573</v>
          </cell>
        </row>
        <row r="2576">
          <cell r="A2576">
            <v>2574</v>
          </cell>
        </row>
        <row r="2577">
          <cell r="A2577">
            <v>2575</v>
          </cell>
        </row>
        <row r="2578">
          <cell r="A2578">
            <v>2576</v>
          </cell>
        </row>
        <row r="2579">
          <cell r="A2579">
            <v>2577</v>
          </cell>
        </row>
        <row r="2580">
          <cell r="A2580">
            <v>2578</v>
          </cell>
        </row>
        <row r="2581">
          <cell r="A2581">
            <v>2579</v>
          </cell>
        </row>
        <row r="2582">
          <cell r="A2582">
            <v>2580</v>
          </cell>
        </row>
        <row r="2583">
          <cell r="A2583">
            <v>2581</v>
          </cell>
        </row>
        <row r="2584">
          <cell r="A2584">
            <v>2582</v>
          </cell>
        </row>
        <row r="2585">
          <cell r="A2585">
            <v>2583</v>
          </cell>
        </row>
        <row r="2586">
          <cell r="A2586">
            <v>2584</v>
          </cell>
        </row>
        <row r="2587">
          <cell r="A2587">
            <v>2585</v>
          </cell>
        </row>
        <row r="2588">
          <cell r="A2588">
            <v>2586</v>
          </cell>
        </row>
        <row r="2589">
          <cell r="A2589">
            <v>2587</v>
          </cell>
        </row>
        <row r="2590">
          <cell r="A2590">
            <v>2588</v>
          </cell>
        </row>
        <row r="2591">
          <cell r="A2591">
            <v>2589</v>
          </cell>
        </row>
        <row r="2592">
          <cell r="A2592">
            <v>2590</v>
          </cell>
        </row>
        <row r="2593">
          <cell r="A2593">
            <v>2591</v>
          </cell>
        </row>
        <row r="2594">
          <cell r="A2594">
            <v>2592</v>
          </cell>
        </row>
        <row r="2595">
          <cell r="A2595">
            <v>2593</v>
          </cell>
        </row>
        <row r="2596">
          <cell r="A2596">
            <v>2594</v>
          </cell>
        </row>
        <row r="2597">
          <cell r="A2597">
            <v>2595</v>
          </cell>
        </row>
        <row r="2598">
          <cell r="A2598">
            <v>2596</v>
          </cell>
        </row>
        <row r="2599">
          <cell r="A2599">
            <v>2597</v>
          </cell>
        </row>
        <row r="2600">
          <cell r="A2600">
            <v>2598</v>
          </cell>
        </row>
        <row r="2601">
          <cell r="A2601">
            <v>2599</v>
          </cell>
        </row>
        <row r="2602">
          <cell r="A2602">
            <v>2600</v>
          </cell>
        </row>
        <row r="2603">
          <cell r="A2603">
            <v>2601</v>
          </cell>
        </row>
        <row r="2604">
          <cell r="A2604">
            <v>2602</v>
          </cell>
        </row>
        <row r="2605">
          <cell r="A2605">
            <v>2603</v>
          </cell>
        </row>
        <row r="2606">
          <cell r="A2606">
            <v>2604</v>
          </cell>
        </row>
        <row r="2607">
          <cell r="A2607">
            <v>2605</v>
          </cell>
        </row>
        <row r="2608">
          <cell r="A2608">
            <v>2606</v>
          </cell>
        </row>
        <row r="2609">
          <cell r="A2609">
            <v>2607</v>
          </cell>
        </row>
        <row r="2610">
          <cell r="A2610">
            <v>2608</v>
          </cell>
        </row>
        <row r="2611">
          <cell r="A2611">
            <v>2609</v>
          </cell>
        </row>
        <row r="2612">
          <cell r="A2612">
            <v>2610</v>
          </cell>
        </row>
        <row r="2613">
          <cell r="A2613">
            <v>2611</v>
          </cell>
        </row>
        <row r="2614">
          <cell r="A2614">
            <v>2612</v>
          </cell>
        </row>
        <row r="2615">
          <cell r="A2615">
            <v>2613</v>
          </cell>
        </row>
        <row r="2616">
          <cell r="A2616">
            <v>2614</v>
          </cell>
        </row>
        <row r="2617">
          <cell r="A2617">
            <v>2615</v>
          </cell>
        </row>
        <row r="2618">
          <cell r="A2618">
            <v>2616</v>
          </cell>
        </row>
        <row r="2619">
          <cell r="A2619">
            <v>2617</v>
          </cell>
        </row>
        <row r="2620">
          <cell r="A2620">
            <v>2618</v>
          </cell>
        </row>
        <row r="2621">
          <cell r="A2621">
            <v>2619</v>
          </cell>
        </row>
        <row r="2622">
          <cell r="A2622">
            <v>2620</v>
          </cell>
        </row>
        <row r="2623">
          <cell r="A2623">
            <v>2621</v>
          </cell>
        </row>
        <row r="2624">
          <cell r="A2624">
            <v>2622</v>
          </cell>
        </row>
        <row r="2625">
          <cell r="A2625">
            <v>2623</v>
          </cell>
        </row>
        <row r="2626">
          <cell r="A2626">
            <v>2624</v>
          </cell>
        </row>
        <row r="2627">
          <cell r="A2627">
            <v>2625</v>
          </cell>
        </row>
        <row r="2628">
          <cell r="A2628">
            <v>2626</v>
          </cell>
        </row>
        <row r="2629">
          <cell r="A2629">
            <v>2627</v>
          </cell>
        </row>
        <row r="2630">
          <cell r="A2630">
            <v>2628</v>
          </cell>
        </row>
        <row r="2631">
          <cell r="A2631">
            <v>2629</v>
          </cell>
        </row>
        <row r="2632">
          <cell r="A2632">
            <v>2630</v>
          </cell>
        </row>
        <row r="2633">
          <cell r="A2633">
            <v>2631</v>
          </cell>
        </row>
        <row r="2634">
          <cell r="A2634">
            <v>2632</v>
          </cell>
        </row>
        <row r="2635">
          <cell r="A2635">
            <v>2633</v>
          </cell>
        </row>
        <row r="2636">
          <cell r="A2636">
            <v>2634</v>
          </cell>
        </row>
        <row r="2637">
          <cell r="A2637">
            <v>2635</v>
          </cell>
        </row>
        <row r="2638">
          <cell r="A2638">
            <v>2636</v>
          </cell>
        </row>
        <row r="2639">
          <cell r="A2639">
            <v>2637</v>
          </cell>
        </row>
        <row r="2640">
          <cell r="A2640">
            <v>2638</v>
          </cell>
        </row>
        <row r="2641">
          <cell r="A2641">
            <v>2639</v>
          </cell>
        </row>
        <row r="2642">
          <cell r="A2642">
            <v>2640</v>
          </cell>
        </row>
        <row r="2643">
          <cell r="A2643">
            <v>2641</v>
          </cell>
        </row>
        <row r="2644">
          <cell r="A2644">
            <v>2642</v>
          </cell>
        </row>
        <row r="2645">
          <cell r="A2645">
            <v>2643</v>
          </cell>
        </row>
        <row r="2646">
          <cell r="A2646">
            <v>2644</v>
          </cell>
        </row>
        <row r="2647">
          <cell r="A2647">
            <v>2645</v>
          </cell>
        </row>
        <row r="2648">
          <cell r="A2648">
            <v>2646</v>
          </cell>
        </row>
        <row r="2649">
          <cell r="A2649">
            <v>2647</v>
          </cell>
        </row>
        <row r="2650">
          <cell r="A2650">
            <v>2648</v>
          </cell>
        </row>
        <row r="2651">
          <cell r="A2651">
            <v>2649</v>
          </cell>
        </row>
        <row r="2652">
          <cell r="A2652">
            <v>2650</v>
          </cell>
        </row>
        <row r="2653">
          <cell r="A2653">
            <v>2651</v>
          </cell>
        </row>
        <row r="2654">
          <cell r="A2654">
            <v>2652</v>
          </cell>
        </row>
        <row r="2655">
          <cell r="A2655">
            <v>2653</v>
          </cell>
        </row>
        <row r="2656">
          <cell r="A2656">
            <v>2654</v>
          </cell>
        </row>
        <row r="2657">
          <cell r="A2657">
            <v>2655</v>
          </cell>
        </row>
        <row r="2658">
          <cell r="A2658">
            <v>2656</v>
          </cell>
        </row>
        <row r="2659">
          <cell r="A2659">
            <v>2657</v>
          </cell>
        </row>
        <row r="2660">
          <cell r="A2660">
            <v>2658</v>
          </cell>
        </row>
        <row r="2661">
          <cell r="A2661">
            <v>2659</v>
          </cell>
        </row>
        <row r="2662">
          <cell r="A2662">
            <v>2660</v>
          </cell>
        </row>
        <row r="2663">
          <cell r="A2663">
            <v>2661</v>
          </cell>
        </row>
        <row r="2664">
          <cell r="A2664">
            <v>2662</v>
          </cell>
        </row>
        <row r="2665">
          <cell r="A2665">
            <v>2663</v>
          </cell>
        </row>
        <row r="2666">
          <cell r="A2666">
            <v>2664</v>
          </cell>
        </row>
        <row r="2667">
          <cell r="A2667">
            <v>2665</v>
          </cell>
        </row>
        <row r="2668">
          <cell r="A2668">
            <v>2666</v>
          </cell>
        </row>
        <row r="2669">
          <cell r="A2669">
            <v>2667</v>
          </cell>
        </row>
        <row r="2670">
          <cell r="A2670">
            <v>2668</v>
          </cell>
        </row>
        <row r="2671">
          <cell r="A2671">
            <v>2669</v>
          </cell>
        </row>
        <row r="2672">
          <cell r="A2672">
            <v>2670</v>
          </cell>
        </row>
        <row r="2673">
          <cell r="A2673">
            <v>2671</v>
          </cell>
        </row>
        <row r="2674">
          <cell r="A2674">
            <v>2672</v>
          </cell>
        </row>
        <row r="2675">
          <cell r="A2675">
            <v>2673</v>
          </cell>
        </row>
        <row r="2676">
          <cell r="A2676">
            <v>2674</v>
          </cell>
        </row>
        <row r="2677">
          <cell r="A2677">
            <v>2675</v>
          </cell>
        </row>
        <row r="2678">
          <cell r="A2678">
            <v>2676</v>
          </cell>
        </row>
        <row r="2679">
          <cell r="A2679">
            <v>2677</v>
          </cell>
        </row>
        <row r="2680">
          <cell r="A2680">
            <v>2678</v>
          </cell>
        </row>
        <row r="2681">
          <cell r="A2681">
            <v>2679</v>
          </cell>
        </row>
        <row r="2682">
          <cell r="A2682">
            <v>2680</v>
          </cell>
        </row>
        <row r="2683">
          <cell r="A2683">
            <v>2681</v>
          </cell>
        </row>
        <row r="2684">
          <cell r="A2684">
            <v>2682</v>
          </cell>
        </row>
        <row r="2685">
          <cell r="A2685">
            <v>2683</v>
          </cell>
        </row>
        <row r="2686">
          <cell r="A2686">
            <v>2684</v>
          </cell>
        </row>
        <row r="2687">
          <cell r="A2687">
            <v>2685</v>
          </cell>
        </row>
        <row r="2688">
          <cell r="A2688">
            <v>2686</v>
          </cell>
        </row>
        <row r="2689">
          <cell r="A2689">
            <v>2687</v>
          </cell>
        </row>
        <row r="2690">
          <cell r="A2690">
            <v>2688</v>
          </cell>
        </row>
        <row r="2691">
          <cell r="A2691">
            <v>2689</v>
          </cell>
        </row>
        <row r="2692">
          <cell r="A2692">
            <v>2690</v>
          </cell>
        </row>
        <row r="2693">
          <cell r="A2693">
            <v>2691</v>
          </cell>
        </row>
        <row r="2694">
          <cell r="A2694">
            <v>2692</v>
          </cell>
        </row>
        <row r="2695">
          <cell r="A2695">
            <v>2693</v>
          </cell>
        </row>
        <row r="2696">
          <cell r="A2696">
            <v>2694</v>
          </cell>
        </row>
        <row r="2697">
          <cell r="A2697">
            <v>2695</v>
          </cell>
        </row>
        <row r="2698">
          <cell r="A2698">
            <v>2696</v>
          </cell>
        </row>
        <row r="2699">
          <cell r="A2699">
            <v>2697</v>
          </cell>
        </row>
        <row r="2700">
          <cell r="A2700">
            <v>2698</v>
          </cell>
        </row>
        <row r="2701">
          <cell r="A2701">
            <v>2699</v>
          </cell>
        </row>
        <row r="2702">
          <cell r="A2702">
            <v>2700</v>
          </cell>
        </row>
        <row r="2703">
          <cell r="A2703">
            <v>2701</v>
          </cell>
        </row>
        <row r="2704">
          <cell r="A2704">
            <v>2702</v>
          </cell>
        </row>
        <row r="2705">
          <cell r="A2705">
            <v>2703</v>
          </cell>
        </row>
        <row r="2706">
          <cell r="A2706">
            <v>2704</v>
          </cell>
        </row>
        <row r="2707">
          <cell r="A2707">
            <v>2705</v>
          </cell>
        </row>
        <row r="2708">
          <cell r="A2708">
            <v>2706</v>
          </cell>
        </row>
        <row r="2709">
          <cell r="A2709">
            <v>2707</v>
          </cell>
        </row>
        <row r="2710">
          <cell r="A2710">
            <v>2708</v>
          </cell>
        </row>
        <row r="2711">
          <cell r="A2711">
            <v>2709</v>
          </cell>
        </row>
        <row r="2712">
          <cell r="A2712">
            <v>2710</v>
          </cell>
        </row>
        <row r="2713">
          <cell r="A2713">
            <v>2711</v>
          </cell>
        </row>
        <row r="2714">
          <cell r="A2714">
            <v>2712</v>
          </cell>
        </row>
        <row r="2715">
          <cell r="A2715">
            <v>2713</v>
          </cell>
        </row>
        <row r="2716">
          <cell r="A2716">
            <v>2714</v>
          </cell>
        </row>
        <row r="2717">
          <cell r="A2717">
            <v>2715</v>
          </cell>
        </row>
        <row r="2718">
          <cell r="A2718">
            <v>2716</v>
          </cell>
        </row>
        <row r="2719">
          <cell r="A2719">
            <v>2717</v>
          </cell>
        </row>
        <row r="2720">
          <cell r="A2720">
            <v>2718</v>
          </cell>
        </row>
        <row r="2721">
          <cell r="A2721">
            <v>2719</v>
          </cell>
        </row>
        <row r="2722">
          <cell r="A2722">
            <v>2720</v>
          </cell>
        </row>
        <row r="2723">
          <cell r="A2723">
            <v>2721</v>
          </cell>
        </row>
        <row r="2724">
          <cell r="A2724">
            <v>2722</v>
          </cell>
        </row>
        <row r="2725">
          <cell r="A2725">
            <v>2723</v>
          </cell>
        </row>
        <row r="2726">
          <cell r="A2726">
            <v>2724</v>
          </cell>
        </row>
        <row r="2727">
          <cell r="A2727">
            <v>2725</v>
          </cell>
        </row>
        <row r="2728">
          <cell r="A2728">
            <v>2726</v>
          </cell>
        </row>
        <row r="2729">
          <cell r="A2729">
            <v>2727</v>
          </cell>
        </row>
        <row r="2730">
          <cell r="A2730">
            <v>2728</v>
          </cell>
        </row>
        <row r="2731">
          <cell r="A2731">
            <v>2729</v>
          </cell>
        </row>
        <row r="2732">
          <cell r="A2732">
            <v>2730</v>
          </cell>
        </row>
        <row r="2733">
          <cell r="A2733">
            <v>2731</v>
          </cell>
        </row>
        <row r="2734">
          <cell r="A2734">
            <v>2732</v>
          </cell>
        </row>
        <row r="2735">
          <cell r="A2735">
            <v>2733</v>
          </cell>
        </row>
        <row r="2736">
          <cell r="A2736">
            <v>2734</v>
          </cell>
        </row>
        <row r="2737">
          <cell r="A2737">
            <v>2735</v>
          </cell>
        </row>
        <row r="2738">
          <cell r="A2738">
            <v>2736</v>
          </cell>
        </row>
        <row r="2739">
          <cell r="A2739">
            <v>2737</v>
          </cell>
        </row>
        <row r="2740">
          <cell r="A2740">
            <v>2738</v>
          </cell>
        </row>
        <row r="2741">
          <cell r="A2741">
            <v>2739</v>
          </cell>
        </row>
        <row r="2742">
          <cell r="A2742">
            <v>2740</v>
          </cell>
        </row>
        <row r="2743">
          <cell r="A2743">
            <v>2741</v>
          </cell>
        </row>
        <row r="2744">
          <cell r="A2744">
            <v>2742</v>
          </cell>
        </row>
        <row r="2745">
          <cell r="A2745">
            <v>2743</v>
          </cell>
        </row>
        <row r="2746">
          <cell r="A2746">
            <v>2744</v>
          </cell>
        </row>
        <row r="2747">
          <cell r="A2747">
            <v>2745</v>
          </cell>
        </row>
        <row r="2748">
          <cell r="A2748">
            <v>2746</v>
          </cell>
        </row>
        <row r="2749">
          <cell r="A2749">
            <v>2747</v>
          </cell>
        </row>
        <row r="2750">
          <cell r="A2750">
            <v>2748</v>
          </cell>
        </row>
        <row r="2751">
          <cell r="A2751">
            <v>2749</v>
          </cell>
        </row>
        <row r="2752">
          <cell r="A2752">
            <v>2750</v>
          </cell>
        </row>
        <row r="2753">
          <cell r="A2753">
            <v>2751</v>
          </cell>
        </row>
        <row r="2754">
          <cell r="A2754">
            <v>2752</v>
          </cell>
        </row>
        <row r="2755">
          <cell r="A2755">
            <v>2753</v>
          </cell>
        </row>
        <row r="2756">
          <cell r="A2756">
            <v>2754</v>
          </cell>
        </row>
        <row r="2757">
          <cell r="A2757">
            <v>2755</v>
          </cell>
        </row>
        <row r="2758">
          <cell r="A2758">
            <v>2756</v>
          </cell>
        </row>
        <row r="2759">
          <cell r="A2759">
            <v>2757</v>
          </cell>
        </row>
        <row r="2760">
          <cell r="A2760">
            <v>2758</v>
          </cell>
        </row>
        <row r="2761">
          <cell r="A2761">
            <v>2759</v>
          </cell>
        </row>
        <row r="2762">
          <cell r="A2762">
            <v>2760</v>
          </cell>
        </row>
        <row r="2763">
          <cell r="A2763">
            <v>2761</v>
          </cell>
        </row>
        <row r="2764">
          <cell r="A2764">
            <v>2762</v>
          </cell>
        </row>
        <row r="2765">
          <cell r="A2765">
            <v>2763</v>
          </cell>
        </row>
        <row r="2766">
          <cell r="A2766">
            <v>2764</v>
          </cell>
        </row>
        <row r="2767">
          <cell r="A2767">
            <v>2765</v>
          </cell>
        </row>
        <row r="2768">
          <cell r="A2768">
            <v>2766</v>
          </cell>
        </row>
        <row r="2769">
          <cell r="A2769">
            <v>2767</v>
          </cell>
        </row>
        <row r="2770">
          <cell r="A2770">
            <v>2768</v>
          </cell>
        </row>
        <row r="2771">
          <cell r="A2771">
            <v>2769</v>
          </cell>
        </row>
        <row r="2772">
          <cell r="A2772">
            <v>2770</v>
          </cell>
        </row>
        <row r="2773">
          <cell r="A2773">
            <v>2771</v>
          </cell>
        </row>
        <row r="2774">
          <cell r="A2774">
            <v>2772</v>
          </cell>
        </row>
        <row r="2775">
          <cell r="A2775">
            <v>2773</v>
          </cell>
        </row>
        <row r="2776">
          <cell r="A2776">
            <v>2774</v>
          </cell>
        </row>
        <row r="2777">
          <cell r="A2777">
            <v>2775</v>
          </cell>
        </row>
        <row r="2778">
          <cell r="A2778">
            <v>2776</v>
          </cell>
        </row>
        <row r="2779">
          <cell r="A2779">
            <v>2777</v>
          </cell>
        </row>
        <row r="2780">
          <cell r="A2780">
            <v>2778</v>
          </cell>
        </row>
        <row r="2781">
          <cell r="A2781">
            <v>2779</v>
          </cell>
        </row>
        <row r="2782">
          <cell r="A2782">
            <v>2780</v>
          </cell>
        </row>
        <row r="2783">
          <cell r="A2783">
            <v>2781</v>
          </cell>
        </row>
        <row r="2784">
          <cell r="A2784">
            <v>2782</v>
          </cell>
        </row>
        <row r="2785">
          <cell r="A2785">
            <v>2783</v>
          </cell>
        </row>
        <row r="2786">
          <cell r="A2786">
            <v>2784</v>
          </cell>
        </row>
        <row r="2787">
          <cell r="A2787">
            <v>2785</v>
          </cell>
        </row>
        <row r="2788">
          <cell r="A2788">
            <v>2786</v>
          </cell>
        </row>
        <row r="2789">
          <cell r="A2789">
            <v>2787</v>
          </cell>
        </row>
        <row r="2790">
          <cell r="A2790">
            <v>2788</v>
          </cell>
        </row>
        <row r="2791">
          <cell r="A2791">
            <v>2789</v>
          </cell>
        </row>
        <row r="2792">
          <cell r="A2792">
            <v>2790</v>
          </cell>
        </row>
        <row r="2793">
          <cell r="A2793">
            <v>2791</v>
          </cell>
        </row>
        <row r="2794">
          <cell r="A2794">
            <v>2792</v>
          </cell>
        </row>
        <row r="2795">
          <cell r="A2795">
            <v>2793</v>
          </cell>
        </row>
        <row r="2796">
          <cell r="A2796">
            <v>2794</v>
          </cell>
        </row>
        <row r="2797">
          <cell r="A2797">
            <v>2795</v>
          </cell>
        </row>
        <row r="2798">
          <cell r="A2798">
            <v>2796</v>
          </cell>
        </row>
        <row r="2799">
          <cell r="A2799">
            <v>2797</v>
          </cell>
        </row>
        <row r="2800">
          <cell r="A2800">
            <v>2798</v>
          </cell>
        </row>
        <row r="2801">
          <cell r="A2801">
            <v>2799</v>
          </cell>
        </row>
        <row r="2802">
          <cell r="A2802">
            <v>2800</v>
          </cell>
        </row>
        <row r="2803">
          <cell r="A2803">
            <v>2801</v>
          </cell>
        </row>
        <row r="2804">
          <cell r="A2804">
            <v>2802</v>
          </cell>
        </row>
        <row r="2805">
          <cell r="A2805">
            <v>2803</v>
          </cell>
        </row>
        <row r="2806">
          <cell r="A2806">
            <v>2804</v>
          </cell>
        </row>
        <row r="2807">
          <cell r="A2807">
            <v>2805</v>
          </cell>
        </row>
        <row r="2808">
          <cell r="A2808">
            <v>2806</v>
          </cell>
        </row>
        <row r="2809">
          <cell r="A2809">
            <v>2807</v>
          </cell>
        </row>
        <row r="2810">
          <cell r="A2810">
            <v>2808</v>
          </cell>
        </row>
        <row r="2811">
          <cell r="A2811">
            <v>2809</v>
          </cell>
        </row>
        <row r="2812">
          <cell r="A2812">
            <v>2810</v>
          </cell>
        </row>
        <row r="2813">
          <cell r="A2813">
            <v>2811</v>
          </cell>
        </row>
        <row r="2814">
          <cell r="A2814">
            <v>2812</v>
          </cell>
        </row>
        <row r="2815">
          <cell r="A2815">
            <v>2813</v>
          </cell>
        </row>
        <row r="2816">
          <cell r="A2816">
            <v>2814</v>
          </cell>
        </row>
        <row r="2817">
          <cell r="A2817">
            <v>2815</v>
          </cell>
        </row>
        <row r="2818">
          <cell r="A2818">
            <v>2816</v>
          </cell>
        </row>
        <row r="2819">
          <cell r="A2819">
            <v>2817</v>
          </cell>
        </row>
        <row r="2820">
          <cell r="A2820">
            <v>2818</v>
          </cell>
        </row>
        <row r="2821">
          <cell r="A2821">
            <v>2819</v>
          </cell>
        </row>
        <row r="2822">
          <cell r="A2822">
            <v>2820</v>
          </cell>
        </row>
        <row r="2823">
          <cell r="A2823">
            <v>2821</v>
          </cell>
        </row>
        <row r="2824">
          <cell r="A2824">
            <v>2822</v>
          </cell>
        </row>
        <row r="2825">
          <cell r="A2825">
            <v>2823</v>
          </cell>
        </row>
        <row r="2826">
          <cell r="A2826">
            <v>2824</v>
          </cell>
        </row>
        <row r="2827">
          <cell r="A2827">
            <v>2825</v>
          </cell>
        </row>
        <row r="2828">
          <cell r="A2828">
            <v>2826</v>
          </cell>
        </row>
        <row r="2829">
          <cell r="A2829">
            <v>2827</v>
          </cell>
        </row>
        <row r="2830">
          <cell r="A2830">
            <v>2828</v>
          </cell>
        </row>
        <row r="2831">
          <cell r="A2831">
            <v>2829</v>
          </cell>
        </row>
        <row r="2832">
          <cell r="A2832">
            <v>2830</v>
          </cell>
        </row>
        <row r="2833">
          <cell r="A2833">
            <v>2831</v>
          </cell>
        </row>
        <row r="2834">
          <cell r="A2834">
            <v>2832</v>
          </cell>
        </row>
        <row r="2835">
          <cell r="A2835">
            <v>2833</v>
          </cell>
        </row>
        <row r="2836">
          <cell r="A2836">
            <v>2834</v>
          </cell>
        </row>
        <row r="2837">
          <cell r="A2837">
            <v>2835</v>
          </cell>
        </row>
        <row r="2838">
          <cell r="A2838">
            <v>2836</v>
          </cell>
        </row>
        <row r="2839">
          <cell r="A2839">
            <v>2837</v>
          </cell>
        </row>
        <row r="2840">
          <cell r="A2840">
            <v>2838</v>
          </cell>
        </row>
        <row r="2841">
          <cell r="A2841">
            <v>2839</v>
          </cell>
        </row>
        <row r="2842">
          <cell r="A2842">
            <v>2840</v>
          </cell>
        </row>
        <row r="2843">
          <cell r="A2843">
            <v>2841</v>
          </cell>
        </row>
        <row r="2844">
          <cell r="A2844">
            <v>2842</v>
          </cell>
        </row>
        <row r="2845">
          <cell r="A2845">
            <v>2843</v>
          </cell>
        </row>
        <row r="2846">
          <cell r="A2846">
            <v>2844</v>
          </cell>
        </row>
        <row r="2847">
          <cell r="A2847">
            <v>2845</v>
          </cell>
        </row>
        <row r="2848">
          <cell r="A2848">
            <v>2846</v>
          </cell>
        </row>
        <row r="2849">
          <cell r="A2849">
            <v>2847</v>
          </cell>
        </row>
        <row r="2850">
          <cell r="A2850">
            <v>2848</v>
          </cell>
        </row>
        <row r="2851">
          <cell r="A2851">
            <v>2849</v>
          </cell>
        </row>
        <row r="2852">
          <cell r="A2852">
            <v>2850</v>
          </cell>
        </row>
        <row r="2853">
          <cell r="A2853">
            <v>2851</v>
          </cell>
        </row>
        <row r="2854">
          <cell r="A2854">
            <v>2852</v>
          </cell>
        </row>
        <row r="2855">
          <cell r="A2855">
            <v>2853</v>
          </cell>
        </row>
        <row r="2856">
          <cell r="A2856">
            <v>2854</v>
          </cell>
        </row>
        <row r="2857">
          <cell r="A2857">
            <v>2855</v>
          </cell>
        </row>
        <row r="2858">
          <cell r="A2858">
            <v>2856</v>
          </cell>
        </row>
        <row r="2859">
          <cell r="A2859">
            <v>2857</v>
          </cell>
        </row>
        <row r="2860">
          <cell r="A2860">
            <v>2858</v>
          </cell>
        </row>
        <row r="2861">
          <cell r="A2861">
            <v>2859</v>
          </cell>
        </row>
        <row r="2862">
          <cell r="A2862">
            <v>2860</v>
          </cell>
        </row>
        <row r="2863">
          <cell r="A2863">
            <v>2861</v>
          </cell>
        </row>
        <row r="2864">
          <cell r="A2864">
            <v>2862</v>
          </cell>
        </row>
        <row r="2865">
          <cell r="A2865">
            <v>2863</v>
          </cell>
        </row>
        <row r="2866">
          <cell r="A2866">
            <v>2864</v>
          </cell>
        </row>
        <row r="2867">
          <cell r="A2867">
            <v>2865</v>
          </cell>
        </row>
        <row r="2868">
          <cell r="A2868">
            <v>2866</v>
          </cell>
        </row>
        <row r="2869">
          <cell r="A2869">
            <v>2867</v>
          </cell>
        </row>
        <row r="2870">
          <cell r="A2870">
            <v>2868</v>
          </cell>
        </row>
        <row r="2871">
          <cell r="A2871">
            <v>2869</v>
          </cell>
        </row>
        <row r="2872">
          <cell r="A2872">
            <v>2870</v>
          </cell>
        </row>
        <row r="2873">
          <cell r="A2873">
            <v>2871</v>
          </cell>
        </row>
        <row r="2874">
          <cell r="A2874">
            <v>2872</v>
          </cell>
        </row>
        <row r="2875">
          <cell r="A2875">
            <v>2873</v>
          </cell>
        </row>
        <row r="2876">
          <cell r="A2876">
            <v>2874</v>
          </cell>
        </row>
        <row r="2877">
          <cell r="A2877">
            <v>2875</v>
          </cell>
        </row>
        <row r="2878">
          <cell r="A2878">
            <v>2876</v>
          </cell>
        </row>
        <row r="2879">
          <cell r="A2879">
            <v>2877</v>
          </cell>
        </row>
        <row r="2880">
          <cell r="A2880">
            <v>2878</v>
          </cell>
        </row>
        <row r="2881">
          <cell r="A2881">
            <v>2879</v>
          </cell>
        </row>
        <row r="2882">
          <cell r="A2882">
            <v>2880</v>
          </cell>
        </row>
        <row r="2883">
          <cell r="A2883">
            <v>2881</v>
          </cell>
        </row>
        <row r="2884">
          <cell r="A2884">
            <v>2882</v>
          </cell>
        </row>
        <row r="2885">
          <cell r="A2885">
            <v>2883</v>
          </cell>
        </row>
        <row r="2886">
          <cell r="A2886">
            <v>2884</v>
          </cell>
        </row>
        <row r="2887">
          <cell r="A2887">
            <v>2885</v>
          </cell>
        </row>
        <row r="2888">
          <cell r="A2888">
            <v>2886</v>
          </cell>
        </row>
        <row r="2889">
          <cell r="A2889">
            <v>2887</v>
          </cell>
        </row>
        <row r="2890">
          <cell r="A2890">
            <v>2888</v>
          </cell>
        </row>
        <row r="2891">
          <cell r="A2891">
            <v>2889</v>
          </cell>
        </row>
        <row r="2892">
          <cell r="A2892">
            <v>2890</v>
          </cell>
        </row>
        <row r="2893">
          <cell r="A2893">
            <v>2891</v>
          </cell>
        </row>
        <row r="2894">
          <cell r="A2894">
            <v>2892</v>
          </cell>
        </row>
        <row r="2895">
          <cell r="A2895">
            <v>2893</v>
          </cell>
        </row>
        <row r="2896">
          <cell r="A2896">
            <v>2894</v>
          </cell>
        </row>
        <row r="2897">
          <cell r="A2897">
            <v>2895</v>
          </cell>
        </row>
        <row r="2898">
          <cell r="A2898">
            <v>2896</v>
          </cell>
        </row>
        <row r="2899">
          <cell r="A2899">
            <v>2897</v>
          </cell>
        </row>
        <row r="2900">
          <cell r="A2900">
            <v>2898</v>
          </cell>
        </row>
        <row r="2901">
          <cell r="A2901">
            <v>2899</v>
          </cell>
        </row>
        <row r="2902">
          <cell r="A2902">
            <v>2900</v>
          </cell>
        </row>
        <row r="2903">
          <cell r="A2903">
            <v>2901</v>
          </cell>
        </row>
        <row r="2904">
          <cell r="A2904">
            <v>2902</v>
          </cell>
        </row>
        <row r="2905">
          <cell r="A2905">
            <v>2903</v>
          </cell>
        </row>
        <row r="2906">
          <cell r="A2906">
            <v>2904</v>
          </cell>
        </row>
        <row r="2907">
          <cell r="A2907">
            <v>2905</v>
          </cell>
        </row>
        <row r="2908">
          <cell r="A2908">
            <v>2906</v>
          </cell>
        </row>
        <row r="2909">
          <cell r="A2909">
            <v>2907</v>
          </cell>
        </row>
        <row r="2910">
          <cell r="A2910">
            <v>2908</v>
          </cell>
        </row>
        <row r="2911">
          <cell r="A2911">
            <v>2909</v>
          </cell>
        </row>
        <row r="2912">
          <cell r="A2912">
            <v>2910</v>
          </cell>
        </row>
        <row r="2913">
          <cell r="A2913">
            <v>2911</v>
          </cell>
        </row>
        <row r="2914">
          <cell r="A2914">
            <v>2912</v>
          </cell>
        </row>
        <row r="2915">
          <cell r="A2915">
            <v>2913</v>
          </cell>
        </row>
        <row r="2916">
          <cell r="A2916">
            <v>2914</v>
          </cell>
        </row>
        <row r="2917">
          <cell r="A2917">
            <v>2915</v>
          </cell>
        </row>
        <row r="2918">
          <cell r="A2918">
            <v>2916</v>
          </cell>
        </row>
        <row r="2919">
          <cell r="A2919">
            <v>2917</v>
          </cell>
        </row>
        <row r="2920">
          <cell r="A2920">
            <v>2918</v>
          </cell>
        </row>
        <row r="2921">
          <cell r="A2921">
            <v>2919</v>
          </cell>
        </row>
        <row r="2922">
          <cell r="A2922">
            <v>2920</v>
          </cell>
        </row>
        <row r="2923">
          <cell r="A2923">
            <v>2921</v>
          </cell>
        </row>
        <row r="2924">
          <cell r="A2924">
            <v>2922</v>
          </cell>
        </row>
        <row r="2925">
          <cell r="A2925">
            <v>2923</v>
          </cell>
        </row>
        <row r="2926">
          <cell r="A2926">
            <v>2924</v>
          </cell>
        </row>
        <row r="2927">
          <cell r="A2927">
            <v>2925</v>
          </cell>
        </row>
        <row r="2928">
          <cell r="A2928">
            <v>2926</v>
          </cell>
        </row>
        <row r="2929">
          <cell r="A2929">
            <v>2927</v>
          </cell>
        </row>
        <row r="2930">
          <cell r="A2930">
            <v>2928</v>
          </cell>
        </row>
        <row r="2931">
          <cell r="A2931">
            <v>2929</v>
          </cell>
        </row>
        <row r="2932">
          <cell r="A2932">
            <v>2930</v>
          </cell>
        </row>
        <row r="2933">
          <cell r="A2933">
            <v>2931</v>
          </cell>
        </row>
        <row r="2934">
          <cell r="A2934">
            <v>2932</v>
          </cell>
        </row>
        <row r="2935">
          <cell r="A2935">
            <v>2933</v>
          </cell>
        </row>
        <row r="2936">
          <cell r="A2936">
            <v>2934</v>
          </cell>
        </row>
        <row r="2937">
          <cell r="A2937">
            <v>2935</v>
          </cell>
        </row>
        <row r="2938">
          <cell r="A2938">
            <v>2936</v>
          </cell>
        </row>
        <row r="2939">
          <cell r="A2939">
            <v>2937</v>
          </cell>
        </row>
        <row r="2940">
          <cell r="A2940">
            <v>2938</v>
          </cell>
        </row>
        <row r="2941">
          <cell r="A2941">
            <v>2939</v>
          </cell>
        </row>
        <row r="2942">
          <cell r="A2942">
            <v>2940</v>
          </cell>
        </row>
        <row r="2943">
          <cell r="A2943">
            <v>2941</v>
          </cell>
        </row>
        <row r="2944">
          <cell r="A2944">
            <v>2942</v>
          </cell>
        </row>
        <row r="2945">
          <cell r="A2945">
            <v>2943</v>
          </cell>
        </row>
        <row r="2946">
          <cell r="A2946">
            <v>2944</v>
          </cell>
        </row>
        <row r="2947">
          <cell r="A2947">
            <v>2945</v>
          </cell>
        </row>
        <row r="2948">
          <cell r="A2948">
            <v>2946</v>
          </cell>
        </row>
        <row r="2949">
          <cell r="A2949">
            <v>2947</v>
          </cell>
        </row>
        <row r="2950">
          <cell r="A2950">
            <v>2948</v>
          </cell>
        </row>
        <row r="2951">
          <cell r="A2951">
            <v>2949</v>
          </cell>
        </row>
        <row r="2952">
          <cell r="A2952">
            <v>2950</v>
          </cell>
        </row>
        <row r="2953">
          <cell r="A2953">
            <v>2951</v>
          </cell>
        </row>
        <row r="2954">
          <cell r="A2954">
            <v>2952</v>
          </cell>
        </row>
        <row r="2955">
          <cell r="A2955">
            <v>2953</v>
          </cell>
        </row>
        <row r="2956">
          <cell r="A2956">
            <v>2954</v>
          </cell>
        </row>
        <row r="2957">
          <cell r="A2957">
            <v>2955</v>
          </cell>
        </row>
        <row r="2958">
          <cell r="A2958">
            <v>2956</v>
          </cell>
        </row>
        <row r="2959">
          <cell r="A2959">
            <v>2957</v>
          </cell>
        </row>
        <row r="2960">
          <cell r="A2960">
            <v>2958</v>
          </cell>
        </row>
        <row r="2961">
          <cell r="A2961">
            <v>2959</v>
          </cell>
        </row>
        <row r="2962">
          <cell r="A2962">
            <v>2960</v>
          </cell>
        </row>
        <row r="2963">
          <cell r="A2963">
            <v>2961</v>
          </cell>
        </row>
        <row r="2964">
          <cell r="A2964">
            <v>2962</v>
          </cell>
        </row>
        <row r="2965">
          <cell r="A2965">
            <v>2963</v>
          </cell>
        </row>
        <row r="2966">
          <cell r="A2966">
            <v>2964</v>
          </cell>
        </row>
        <row r="2967">
          <cell r="A2967">
            <v>2965</v>
          </cell>
        </row>
        <row r="2968">
          <cell r="A2968">
            <v>2966</v>
          </cell>
        </row>
        <row r="2969">
          <cell r="A2969">
            <v>2967</v>
          </cell>
        </row>
        <row r="2970">
          <cell r="A2970">
            <v>2968</v>
          </cell>
        </row>
        <row r="2971">
          <cell r="A2971">
            <v>2969</v>
          </cell>
        </row>
        <row r="2972">
          <cell r="A2972">
            <v>2970</v>
          </cell>
        </row>
        <row r="2973">
          <cell r="A2973">
            <v>2971</v>
          </cell>
        </row>
        <row r="2974">
          <cell r="A2974">
            <v>2972</v>
          </cell>
        </row>
        <row r="2975">
          <cell r="A2975">
            <v>2973</v>
          </cell>
        </row>
        <row r="2976">
          <cell r="A2976">
            <v>2974</v>
          </cell>
        </row>
        <row r="2977">
          <cell r="A2977">
            <v>2975</v>
          </cell>
        </row>
        <row r="2978">
          <cell r="A2978">
            <v>2976</v>
          </cell>
        </row>
        <row r="2979">
          <cell r="A2979">
            <v>2977</v>
          </cell>
        </row>
        <row r="2980">
          <cell r="A2980">
            <v>2978</v>
          </cell>
        </row>
        <row r="2981">
          <cell r="A2981">
            <v>2979</v>
          </cell>
        </row>
        <row r="2982">
          <cell r="A2982">
            <v>2980</v>
          </cell>
        </row>
        <row r="2983">
          <cell r="A2983">
            <v>2981</v>
          </cell>
        </row>
        <row r="2984">
          <cell r="A2984">
            <v>2982</v>
          </cell>
        </row>
        <row r="2985">
          <cell r="A2985">
            <v>2983</v>
          </cell>
        </row>
        <row r="2986">
          <cell r="A2986">
            <v>2984</v>
          </cell>
        </row>
        <row r="2987">
          <cell r="A2987">
            <v>2985</v>
          </cell>
        </row>
        <row r="2988">
          <cell r="A2988">
            <v>2986</v>
          </cell>
        </row>
        <row r="2989">
          <cell r="A2989">
            <v>2987</v>
          </cell>
        </row>
        <row r="2990">
          <cell r="A2990">
            <v>2988</v>
          </cell>
        </row>
        <row r="2991">
          <cell r="A2991">
            <v>2989</v>
          </cell>
        </row>
        <row r="2992">
          <cell r="A2992">
            <v>2990</v>
          </cell>
        </row>
        <row r="2993">
          <cell r="A2993">
            <v>2991</v>
          </cell>
        </row>
        <row r="2994">
          <cell r="A2994">
            <v>2992</v>
          </cell>
        </row>
        <row r="2995">
          <cell r="A2995">
            <v>2993</v>
          </cell>
        </row>
        <row r="2996">
          <cell r="A2996">
            <v>2994</v>
          </cell>
        </row>
        <row r="2997">
          <cell r="A2997">
            <v>2995</v>
          </cell>
        </row>
        <row r="2998">
          <cell r="A2998">
            <v>2996</v>
          </cell>
        </row>
        <row r="2999">
          <cell r="A2999">
            <v>2997</v>
          </cell>
        </row>
        <row r="3000">
          <cell r="A3000">
            <v>2998</v>
          </cell>
        </row>
        <row r="3001">
          <cell r="A3001">
            <v>2999</v>
          </cell>
        </row>
        <row r="3002">
          <cell r="A3002">
            <v>3000</v>
          </cell>
        </row>
        <row r="3003">
          <cell r="A3003">
            <v>3001</v>
          </cell>
        </row>
        <row r="3004">
          <cell r="A3004">
            <v>3002</v>
          </cell>
        </row>
        <row r="3005">
          <cell r="A3005">
            <v>3003</v>
          </cell>
        </row>
        <row r="3006">
          <cell r="A3006">
            <v>3004</v>
          </cell>
        </row>
        <row r="3007">
          <cell r="A3007">
            <v>3005</v>
          </cell>
        </row>
        <row r="3008">
          <cell r="A3008">
            <v>3006</v>
          </cell>
        </row>
        <row r="3009">
          <cell r="A3009">
            <v>3007</v>
          </cell>
        </row>
        <row r="3010">
          <cell r="A3010">
            <v>3008</v>
          </cell>
        </row>
        <row r="3011">
          <cell r="A3011">
            <v>3009</v>
          </cell>
        </row>
        <row r="3012">
          <cell r="A3012">
            <v>3010</v>
          </cell>
        </row>
        <row r="3013">
          <cell r="A3013">
            <v>3011</v>
          </cell>
        </row>
        <row r="3014">
          <cell r="A3014">
            <v>3012</v>
          </cell>
        </row>
        <row r="3015">
          <cell r="A3015">
            <v>3013</v>
          </cell>
        </row>
        <row r="3016">
          <cell r="A3016">
            <v>3014</v>
          </cell>
        </row>
        <row r="3017">
          <cell r="A3017">
            <v>3015</v>
          </cell>
        </row>
        <row r="3018">
          <cell r="A3018">
            <v>3016</v>
          </cell>
        </row>
        <row r="3019">
          <cell r="A3019">
            <v>3017</v>
          </cell>
        </row>
        <row r="3020">
          <cell r="A3020">
            <v>3018</v>
          </cell>
        </row>
        <row r="3021">
          <cell r="A3021">
            <v>3019</v>
          </cell>
        </row>
        <row r="3022">
          <cell r="A3022">
            <v>3020</v>
          </cell>
        </row>
        <row r="3023">
          <cell r="A3023">
            <v>3021</v>
          </cell>
        </row>
        <row r="3024">
          <cell r="A3024">
            <v>3022</v>
          </cell>
        </row>
        <row r="3025">
          <cell r="A3025">
            <v>3023</v>
          </cell>
        </row>
        <row r="3026">
          <cell r="A3026">
            <v>3024</v>
          </cell>
        </row>
        <row r="3027">
          <cell r="A3027">
            <v>3025</v>
          </cell>
        </row>
        <row r="3028">
          <cell r="A3028">
            <v>3026</v>
          </cell>
        </row>
        <row r="3029">
          <cell r="A3029">
            <v>3027</v>
          </cell>
        </row>
        <row r="3030">
          <cell r="A3030">
            <v>3028</v>
          </cell>
        </row>
        <row r="3031">
          <cell r="A3031">
            <v>3029</v>
          </cell>
        </row>
        <row r="3032">
          <cell r="A3032">
            <v>3030</v>
          </cell>
        </row>
        <row r="3033">
          <cell r="A3033">
            <v>3031</v>
          </cell>
        </row>
        <row r="3034">
          <cell r="A3034">
            <v>3032</v>
          </cell>
        </row>
        <row r="3035">
          <cell r="A3035">
            <v>3033</v>
          </cell>
        </row>
        <row r="3036">
          <cell r="A3036">
            <v>3034</v>
          </cell>
        </row>
        <row r="3037">
          <cell r="A3037">
            <v>3035</v>
          </cell>
        </row>
        <row r="3038">
          <cell r="A3038">
            <v>3036</v>
          </cell>
        </row>
        <row r="3039">
          <cell r="A3039">
            <v>3037</v>
          </cell>
        </row>
        <row r="3040">
          <cell r="A3040">
            <v>3038</v>
          </cell>
        </row>
        <row r="3041">
          <cell r="A3041">
            <v>3039</v>
          </cell>
        </row>
        <row r="3042">
          <cell r="A3042">
            <v>3040</v>
          </cell>
        </row>
        <row r="3043">
          <cell r="A3043">
            <v>3041</v>
          </cell>
        </row>
        <row r="3044">
          <cell r="A3044">
            <v>3042</v>
          </cell>
        </row>
        <row r="3045">
          <cell r="A3045">
            <v>3043</v>
          </cell>
        </row>
        <row r="3046">
          <cell r="A3046">
            <v>3044</v>
          </cell>
        </row>
        <row r="3047">
          <cell r="A3047">
            <v>3045</v>
          </cell>
        </row>
        <row r="3048">
          <cell r="A3048">
            <v>3046</v>
          </cell>
        </row>
        <row r="3049">
          <cell r="A3049">
            <v>3047</v>
          </cell>
        </row>
        <row r="3050">
          <cell r="A3050">
            <v>3048</v>
          </cell>
        </row>
        <row r="3051">
          <cell r="A3051">
            <v>3049</v>
          </cell>
        </row>
        <row r="3052">
          <cell r="A3052">
            <v>3050</v>
          </cell>
        </row>
        <row r="3053">
          <cell r="A3053">
            <v>3051</v>
          </cell>
        </row>
        <row r="3054">
          <cell r="A3054">
            <v>3052</v>
          </cell>
        </row>
        <row r="3055">
          <cell r="A3055">
            <v>3053</v>
          </cell>
        </row>
        <row r="3056">
          <cell r="A3056">
            <v>3054</v>
          </cell>
        </row>
        <row r="3057">
          <cell r="A3057">
            <v>3055</v>
          </cell>
        </row>
        <row r="3058">
          <cell r="A3058">
            <v>3056</v>
          </cell>
        </row>
        <row r="3059">
          <cell r="A3059">
            <v>3057</v>
          </cell>
        </row>
        <row r="3060">
          <cell r="A3060">
            <v>3058</v>
          </cell>
        </row>
        <row r="3061">
          <cell r="A3061">
            <v>3059</v>
          </cell>
        </row>
        <row r="3062">
          <cell r="A3062">
            <v>3060</v>
          </cell>
        </row>
        <row r="3063">
          <cell r="A3063">
            <v>3061</v>
          </cell>
        </row>
        <row r="3064">
          <cell r="A3064">
            <v>3062</v>
          </cell>
        </row>
        <row r="3065">
          <cell r="A3065">
            <v>3063</v>
          </cell>
        </row>
        <row r="3066">
          <cell r="A3066">
            <v>3064</v>
          </cell>
        </row>
        <row r="3067">
          <cell r="A3067">
            <v>3065</v>
          </cell>
        </row>
        <row r="3068">
          <cell r="A3068">
            <v>3066</v>
          </cell>
        </row>
        <row r="3069">
          <cell r="A3069">
            <v>3067</v>
          </cell>
        </row>
        <row r="3070">
          <cell r="A3070">
            <v>3068</v>
          </cell>
        </row>
        <row r="3071">
          <cell r="A3071">
            <v>3069</v>
          </cell>
        </row>
        <row r="3072">
          <cell r="A3072">
            <v>3070</v>
          </cell>
        </row>
        <row r="3073">
          <cell r="A3073">
            <v>3071</v>
          </cell>
        </row>
        <row r="3074">
          <cell r="A3074">
            <v>3072</v>
          </cell>
        </row>
        <row r="3075">
          <cell r="A3075">
            <v>3073</v>
          </cell>
        </row>
        <row r="3076">
          <cell r="A3076">
            <v>3074</v>
          </cell>
        </row>
        <row r="3077">
          <cell r="A3077">
            <v>3075</v>
          </cell>
        </row>
        <row r="3078">
          <cell r="A3078">
            <v>3076</v>
          </cell>
        </row>
        <row r="3079">
          <cell r="A3079">
            <v>3077</v>
          </cell>
        </row>
        <row r="3080">
          <cell r="A3080">
            <v>3078</v>
          </cell>
        </row>
        <row r="3081">
          <cell r="A3081">
            <v>3079</v>
          </cell>
        </row>
        <row r="3082">
          <cell r="A3082">
            <v>3080</v>
          </cell>
        </row>
        <row r="3083">
          <cell r="A3083">
            <v>3081</v>
          </cell>
        </row>
        <row r="3084">
          <cell r="A3084">
            <v>3082</v>
          </cell>
        </row>
        <row r="3085">
          <cell r="A3085">
            <v>3083</v>
          </cell>
        </row>
        <row r="3086">
          <cell r="A3086">
            <v>3084</v>
          </cell>
        </row>
        <row r="3087">
          <cell r="A3087">
            <v>3085</v>
          </cell>
        </row>
        <row r="3088">
          <cell r="A3088">
            <v>3086</v>
          </cell>
        </row>
        <row r="3089">
          <cell r="A3089">
            <v>3087</v>
          </cell>
        </row>
        <row r="3090">
          <cell r="A3090">
            <v>3088</v>
          </cell>
        </row>
        <row r="3091">
          <cell r="A3091">
            <v>3089</v>
          </cell>
        </row>
        <row r="3092">
          <cell r="A3092">
            <v>3090</v>
          </cell>
        </row>
        <row r="3093">
          <cell r="A3093">
            <v>3091</v>
          </cell>
        </row>
        <row r="3094">
          <cell r="A3094">
            <v>3092</v>
          </cell>
        </row>
        <row r="3095">
          <cell r="A3095">
            <v>3093</v>
          </cell>
        </row>
        <row r="3096">
          <cell r="A3096">
            <v>3094</v>
          </cell>
        </row>
        <row r="3097">
          <cell r="A3097">
            <v>3095</v>
          </cell>
        </row>
        <row r="3098">
          <cell r="A3098">
            <v>3096</v>
          </cell>
        </row>
        <row r="3099">
          <cell r="A3099">
            <v>3097</v>
          </cell>
        </row>
        <row r="3100">
          <cell r="A3100">
            <v>3098</v>
          </cell>
        </row>
        <row r="3101">
          <cell r="A3101">
            <v>3099</v>
          </cell>
        </row>
        <row r="3102">
          <cell r="A3102">
            <v>3100</v>
          </cell>
        </row>
        <row r="3103">
          <cell r="A3103">
            <v>3101</v>
          </cell>
        </row>
        <row r="3104">
          <cell r="A3104">
            <v>3102</v>
          </cell>
        </row>
        <row r="3105">
          <cell r="A3105">
            <v>3103</v>
          </cell>
        </row>
        <row r="3106">
          <cell r="A3106">
            <v>3104</v>
          </cell>
        </row>
        <row r="3107">
          <cell r="A3107">
            <v>3105</v>
          </cell>
        </row>
        <row r="3108">
          <cell r="A3108">
            <v>3106</v>
          </cell>
        </row>
        <row r="3109">
          <cell r="A3109">
            <v>3107</v>
          </cell>
        </row>
        <row r="3110">
          <cell r="A3110">
            <v>3108</v>
          </cell>
        </row>
        <row r="3111">
          <cell r="A3111">
            <v>3109</v>
          </cell>
        </row>
        <row r="3112">
          <cell r="A3112">
            <v>3110</v>
          </cell>
        </row>
        <row r="3113">
          <cell r="A3113">
            <v>3111</v>
          </cell>
        </row>
        <row r="3114">
          <cell r="A3114">
            <v>3112</v>
          </cell>
        </row>
        <row r="3115">
          <cell r="A3115">
            <v>3113</v>
          </cell>
        </row>
        <row r="3116">
          <cell r="A3116">
            <v>3114</v>
          </cell>
        </row>
        <row r="3117">
          <cell r="A3117">
            <v>3115</v>
          </cell>
        </row>
        <row r="3118">
          <cell r="A3118">
            <v>3116</v>
          </cell>
        </row>
        <row r="3119">
          <cell r="A3119">
            <v>3117</v>
          </cell>
        </row>
        <row r="3120">
          <cell r="A3120">
            <v>3118</v>
          </cell>
        </row>
        <row r="3121">
          <cell r="A3121">
            <v>3119</v>
          </cell>
        </row>
        <row r="3122">
          <cell r="A3122">
            <v>3120</v>
          </cell>
        </row>
        <row r="3123">
          <cell r="A3123">
            <v>3121</v>
          </cell>
        </row>
        <row r="3124">
          <cell r="A3124">
            <v>3122</v>
          </cell>
        </row>
        <row r="3125">
          <cell r="A3125">
            <v>3123</v>
          </cell>
        </row>
        <row r="3126">
          <cell r="A3126">
            <v>3124</v>
          </cell>
        </row>
        <row r="3127">
          <cell r="A3127">
            <v>3125</v>
          </cell>
        </row>
        <row r="3128">
          <cell r="A3128">
            <v>3126</v>
          </cell>
        </row>
        <row r="3129">
          <cell r="A3129">
            <v>3127</v>
          </cell>
        </row>
        <row r="3130">
          <cell r="A3130">
            <v>3128</v>
          </cell>
        </row>
        <row r="3131">
          <cell r="A3131">
            <v>3129</v>
          </cell>
        </row>
        <row r="3132">
          <cell r="A3132">
            <v>3130</v>
          </cell>
        </row>
        <row r="3133">
          <cell r="A3133">
            <v>3131</v>
          </cell>
        </row>
        <row r="3134">
          <cell r="A3134">
            <v>3132</v>
          </cell>
        </row>
        <row r="3135">
          <cell r="A3135">
            <v>3133</v>
          </cell>
        </row>
        <row r="3136">
          <cell r="A3136">
            <v>3134</v>
          </cell>
        </row>
        <row r="3137">
          <cell r="A3137">
            <v>3135</v>
          </cell>
        </row>
        <row r="3138">
          <cell r="A3138">
            <v>3136</v>
          </cell>
        </row>
        <row r="3139">
          <cell r="A3139">
            <v>3137</v>
          </cell>
        </row>
        <row r="3140">
          <cell r="A3140">
            <v>3138</v>
          </cell>
        </row>
        <row r="3141">
          <cell r="A3141">
            <v>3139</v>
          </cell>
        </row>
        <row r="3142">
          <cell r="A3142">
            <v>3140</v>
          </cell>
        </row>
        <row r="3143">
          <cell r="A3143">
            <v>3141</v>
          </cell>
        </row>
        <row r="3144">
          <cell r="A3144">
            <v>3142</v>
          </cell>
        </row>
        <row r="3145">
          <cell r="A3145">
            <v>3143</v>
          </cell>
        </row>
        <row r="3146">
          <cell r="A3146">
            <v>3144</v>
          </cell>
        </row>
        <row r="3147">
          <cell r="A3147">
            <v>3145</v>
          </cell>
        </row>
        <row r="3148">
          <cell r="A3148">
            <v>3146</v>
          </cell>
        </row>
        <row r="3149">
          <cell r="A3149">
            <v>3147</v>
          </cell>
        </row>
        <row r="3150">
          <cell r="A3150">
            <v>3148</v>
          </cell>
        </row>
        <row r="3151">
          <cell r="A3151">
            <v>3149</v>
          </cell>
        </row>
        <row r="3152">
          <cell r="A3152">
            <v>3150</v>
          </cell>
        </row>
        <row r="3153">
          <cell r="A3153">
            <v>3151</v>
          </cell>
        </row>
        <row r="3154">
          <cell r="A3154">
            <v>3152</v>
          </cell>
        </row>
        <row r="3155">
          <cell r="A3155">
            <v>3153</v>
          </cell>
        </row>
        <row r="3156">
          <cell r="A3156">
            <v>3154</v>
          </cell>
        </row>
        <row r="3157">
          <cell r="A3157">
            <v>3155</v>
          </cell>
        </row>
        <row r="3158">
          <cell r="A3158">
            <v>3156</v>
          </cell>
        </row>
        <row r="3159">
          <cell r="A3159">
            <v>3157</v>
          </cell>
        </row>
        <row r="3160">
          <cell r="A3160">
            <v>3158</v>
          </cell>
        </row>
        <row r="3161">
          <cell r="A3161">
            <v>3159</v>
          </cell>
        </row>
        <row r="3162">
          <cell r="A3162">
            <v>3160</v>
          </cell>
        </row>
        <row r="3163">
          <cell r="A3163">
            <v>3161</v>
          </cell>
        </row>
        <row r="3164">
          <cell r="A3164">
            <v>3162</v>
          </cell>
        </row>
        <row r="3165">
          <cell r="A3165">
            <v>3163</v>
          </cell>
        </row>
        <row r="3166">
          <cell r="A3166">
            <v>3164</v>
          </cell>
        </row>
        <row r="3167">
          <cell r="A3167">
            <v>3165</v>
          </cell>
        </row>
        <row r="3168">
          <cell r="A3168">
            <v>3166</v>
          </cell>
        </row>
        <row r="3169">
          <cell r="A3169">
            <v>3167</v>
          </cell>
        </row>
        <row r="3170">
          <cell r="A3170">
            <v>3168</v>
          </cell>
        </row>
        <row r="3171">
          <cell r="A3171">
            <v>3169</v>
          </cell>
        </row>
        <row r="3172">
          <cell r="A3172">
            <v>3170</v>
          </cell>
        </row>
        <row r="3173">
          <cell r="A3173">
            <v>3171</v>
          </cell>
        </row>
        <row r="3174">
          <cell r="A3174">
            <v>3172</v>
          </cell>
        </row>
        <row r="3175">
          <cell r="A3175">
            <v>3173</v>
          </cell>
        </row>
        <row r="3176">
          <cell r="A3176">
            <v>3174</v>
          </cell>
        </row>
        <row r="3177">
          <cell r="A3177">
            <v>3175</v>
          </cell>
        </row>
        <row r="3178">
          <cell r="A3178">
            <v>3176</v>
          </cell>
        </row>
        <row r="3179">
          <cell r="A3179">
            <v>3177</v>
          </cell>
        </row>
        <row r="3180">
          <cell r="A3180">
            <v>3178</v>
          </cell>
        </row>
        <row r="3181">
          <cell r="A3181">
            <v>3179</v>
          </cell>
        </row>
        <row r="3182">
          <cell r="A3182">
            <v>3180</v>
          </cell>
        </row>
        <row r="3183">
          <cell r="A3183">
            <v>3181</v>
          </cell>
        </row>
        <row r="3184">
          <cell r="A3184">
            <v>3182</v>
          </cell>
        </row>
        <row r="3185">
          <cell r="A3185">
            <v>3183</v>
          </cell>
        </row>
        <row r="3186">
          <cell r="A3186">
            <v>3184</v>
          </cell>
        </row>
        <row r="3187">
          <cell r="A3187">
            <v>3185</v>
          </cell>
        </row>
        <row r="3188">
          <cell r="A3188">
            <v>3186</v>
          </cell>
        </row>
        <row r="3189">
          <cell r="A3189">
            <v>3187</v>
          </cell>
        </row>
        <row r="3190">
          <cell r="A3190">
            <v>3188</v>
          </cell>
        </row>
        <row r="3191">
          <cell r="A3191">
            <v>3189</v>
          </cell>
        </row>
        <row r="3192">
          <cell r="A3192">
            <v>3190</v>
          </cell>
        </row>
        <row r="3193">
          <cell r="A3193">
            <v>3191</v>
          </cell>
        </row>
        <row r="3194">
          <cell r="A3194">
            <v>3192</v>
          </cell>
        </row>
        <row r="3195">
          <cell r="A3195">
            <v>3193</v>
          </cell>
        </row>
        <row r="3196">
          <cell r="A3196">
            <v>3194</v>
          </cell>
        </row>
        <row r="3197">
          <cell r="A3197">
            <v>3195</v>
          </cell>
        </row>
        <row r="3198">
          <cell r="A3198">
            <v>3196</v>
          </cell>
        </row>
        <row r="3199">
          <cell r="A3199">
            <v>3197</v>
          </cell>
        </row>
        <row r="3200">
          <cell r="A3200">
            <v>3198</v>
          </cell>
        </row>
        <row r="3201">
          <cell r="A3201">
            <v>3199</v>
          </cell>
        </row>
        <row r="3202">
          <cell r="A3202">
            <v>3200</v>
          </cell>
        </row>
        <row r="3203">
          <cell r="A3203">
            <v>3201</v>
          </cell>
        </row>
        <row r="3204">
          <cell r="A3204">
            <v>3202</v>
          </cell>
        </row>
        <row r="3205">
          <cell r="A3205">
            <v>3203</v>
          </cell>
        </row>
        <row r="3206">
          <cell r="A3206">
            <v>3204</v>
          </cell>
        </row>
        <row r="3207">
          <cell r="A3207">
            <v>3205</v>
          </cell>
        </row>
        <row r="3208">
          <cell r="A3208">
            <v>3206</v>
          </cell>
        </row>
        <row r="3209">
          <cell r="A3209">
            <v>3207</v>
          </cell>
        </row>
        <row r="3210">
          <cell r="A3210">
            <v>3208</v>
          </cell>
        </row>
        <row r="3211">
          <cell r="A3211">
            <v>3209</v>
          </cell>
        </row>
        <row r="3212">
          <cell r="A3212">
            <v>3210</v>
          </cell>
        </row>
        <row r="3213">
          <cell r="A3213">
            <v>3211</v>
          </cell>
        </row>
        <row r="3214">
          <cell r="A3214">
            <v>3212</v>
          </cell>
        </row>
        <row r="3215">
          <cell r="A3215">
            <v>3213</v>
          </cell>
        </row>
        <row r="3216">
          <cell r="A3216">
            <v>3214</v>
          </cell>
        </row>
        <row r="3217">
          <cell r="A3217">
            <v>3215</v>
          </cell>
        </row>
        <row r="3218">
          <cell r="A3218">
            <v>3216</v>
          </cell>
        </row>
        <row r="3219">
          <cell r="A3219">
            <v>3217</v>
          </cell>
        </row>
        <row r="3220">
          <cell r="A3220">
            <v>3218</v>
          </cell>
        </row>
        <row r="3221">
          <cell r="A3221">
            <v>3219</v>
          </cell>
        </row>
        <row r="3222">
          <cell r="A3222">
            <v>3220</v>
          </cell>
        </row>
        <row r="3223">
          <cell r="A3223">
            <v>3221</v>
          </cell>
        </row>
        <row r="3224">
          <cell r="A3224">
            <v>3222</v>
          </cell>
        </row>
        <row r="3225">
          <cell r="A3225">
            <v>3223</v>
          </cell>
        </row>
        <row r="3226">
          <cell r="A3226">
            <v>3224</v>
          </cell>
        </row>
        <row r="3227">
          <cell r="A3227">
            <v>3225</v>
          </cell>
        </row>
        <row r="3228">
          <cell r="A3228">
            <v>3226</v>
          </cell>
        </row>
        <row r="3229">
          <cell r="A3229">
            <v>3227</v>
          </cell>
        </row>
        <row r="3230">
          <cell r="A3230">
            <v>3228</v>
          </cell>
        </row>
        <row r="3231">
          <cell r="A3231">
            <v>3229</v>
          </cell>
        </row>
        <row r="3232">
          <cell r="A3232">
            <v>3230</v>
          </cell>
        </row>
        <row r="3233">
          <cell r="A3233">
            <v>3231</v>
          </cell>
        </row>
        <row r="3234">
          <cell r="A3234">
            <v>3232</v>
          </cell>
        </row>
        <row r="3235">
          <cell r="A3235">
            <v>3233</v>
          </cell>
        </row>
        <row r="3236">
          <cell r="A3236">
            <v>3234</v>
          </cell>
        </row>
        <row r="3237">
          <cell r="A3237">
            <v>3235</v>
          </cell>
        </row>
        <row r="3238">
          <cell r="A3238">
            <v>3236</v>
          </cell>
        </row>
        <row r="3239">
          <cell r="A3239">
            <v>3237</v>
          </cell>
        </row>
        <row r="3240">
          <cell r="A3240">
            <v>3238</v>
          </cell>
        </row>
        <row r="3241">
          <cell r="A3241">
            <v>3239</v>
          </cell>
        </row>
        <row r="3242">
          <cell r="A3242">
            <v>3240</v>
          </cell>
        </row>
        <row r="3243">
          <cell r="A3243">
            <v>3241</v>
          </cell>
        </row>
        <row r="3244">
          <cell r="A3244">
            <v>3242</v>
          </cell>
        </row>
        <row r="3245">
          <cell r="A3245">
            <v>3243</v>
          </cell>
        </row>
        <row r="3246">
          <cell r="A3246">
            <v>3244</v>
          </cell>
        </row>
        <row r="3247">
          <cell r="A3247">
            <v>3245</v>
          </cell>
        </row>
        <row r="3248">
          <cell r="A3248">
            <v>3246</v>
          </cell>
        </row>
        <row r="3249">
          <cell r="A3249">
            <v>3247</v>
          </cell>
        </row>
        <row r="3250">
          <cell r="A3250">
            <v>3248</v>
          </cell>
        </row>
        <row r="3251">
          <cell r="A3251">
            <v>3249</v>
          </cell>
        </row>
        <row r="3252">
          <cell r="A3252">
            <v>3250</v>
          </cell>
        </row>
        <row r="3253">
          <cell r="A3253">
            <v>3251</v>
          </cell>
        </row>
        <row r="3254">
          <cell r="A3254">
            <v>3252</v>
          </cell>
        </row>
        <row r="3255">
          <cell r="A3255">
            <v>3253</v>
          </cell>
        </row>
        <row r="3256">
          <cell r="A3256">
            <v>3254</v>
          </cell>
        </row>
        <row r="3257">
          <cell r="A3257">
            <v>3255</v>
          </cell>
        </row>
        <row r="3258">
          <cell r="A3258">
            <v>3256</v>
          </cell>
        </row>
        <row r="3259">
          <cell r="A3259">
            <v>3257</v>
          </cell>
        </row>
        <row r="3260">
          <cell r="A3260">
            <v>3258</v>
          </cell>
        </row>
        <row r="3261">
          <cell r="A3261">
            <v>3259</v>
          </cell>
        </row>
        <row r="3262">
          <cell r="A3262">
            <v>3260</v>
          </cell>
        </row>
        <row r="3263">
          <cell r="A3263">
            <v>3261</v>
          </cell>
        </row>
        <row r="3264">
          <cell r="A3264">
            <v>3262</v>
          </cell>
        </row>
        <row r="3265">
          <cell r="A3265">
            <v>3263</v>
          </cell>
        </row>
        <row r="3266">
          <cell r="A3266">
            <v>3264</v>
          </cell>
        </row>
        <row r="3267">
          <cell r="A3267">
            <v>3265</v>
          </cell>
        </row>
        <row r="3268">
          <cell r="A3268">
            <v>3266</v>
          </cell>
        </row>
        <row r="3269">
          <cell r="A3269">
            <v>3267</v>
          </cell>
        </row>
        <row r="3270">
          <cell r="A3270">
            <v>3268</v>
          </cell>
        </row>
        <row r="3271">
          <cell r="A3271">
            <v>3269</v>
          </cell>
        </row>
        <row r="3272">
          <cell r="A3272">
            <v>3270</v>
          </cell>
        </row>
        <row r="3273">
          <cell r="A3273">
            <v>3271</v>
          </cell>
        </row>
        <row r="3274">
          <cell r="A3274">
            <v>3272</v>
          </cell>
        </row>
        <row r="3275">
          <cell r="A3275">
            <v>3273</v>
          </cell>
        </row>
        <row r="3276">
          <cell r="A3276">
            <v>3274</v>
          </cell>
        </row>
        <row r="3277">
          <cell r="A3277">
            <v>3275</v>
          </cell>
        </row>
        <row r="3278">
          <cell r="A3278">
            <v>3276</v>
          </cell>
        </row>
        <row r="3279">
          <cell r="A3279">
            <v>3277</v>
          </cell>
        </row>
        <row r="3280">
          <cell r="A3280">
            <v>3278</v>
          </cell>
        </row>
        <row r="3281">
          <cell r="A3281">
            <v>3279</v>
          </cell>
        </row>
        <row r="3282">
          <cell r="A3282">
            <v>3280</v>
          </cell>
        </row>
        <row r="3283">
          <cell r="A3283">
            <v>3281</v>
          </cell>
        </row>
        <row r="3284">
          <cell r="A3284">
            <v>3282</v>
          </cell>
        </row>
        <row r="3285">
          <cell r="A3285">
            <v>3283</v>
          </cell>
        </row>
        <row r="3286">
          <cell r="A3286">
            <v>3284</v>
          </cell>
        </row>
        <row r="3287">
          <cell r="A3287">
            <v>3285</v>
          </cell>
        </row>
        <row r="3288">
          <cell r="A3288">
            <v>3286</v>
          </cell>
        </row>
        <row r="3289">
          <cell r="A3289">
            <v>3287</v>
          </cell>
        </row>
        <row r="3290">
          <cell r="A3290">
            <v>3288</v>
          </cell>
        </row>
        <row r="3291">
          <cell r="A3291">
            <v>3289</v>
          </cell>
        </row>
        <row r="3292">
          <cell r="A3292">
            <v>3290</v>
          </cell>
        </row>
        <row r="3293">
          <cell r="A3293">
            <v>3291</v>
          </cell>
        </row>
        <row r="3294">
          <cell r="A3294">
            <v>3292</v>
          </cell>
        </row>
        <row r="3295">
          <cell r="A3295">
            <v>3293</v>
          </cell>
        </row>
        <row r="3296">
          <cell r="A3296">
            <v>3294</v>
          </cell>
        </row>
        <row r="3297">
          <cell r="A3297">
            <v>3295</v>
          </cell>
        </row>
        <row r="3298">
          <cell r="A3298">
            <v>3296</v>
          </cell>
        </row>
        <row r="3299">
          <cell r="A3299">
            <v>3297</v>
          </cell>
        </row>
        <row r="3300">
          <cell r="A3300">
            <v>3298</v>
          </cell>
        </row>
        <row r="3301">
          <cell r="A3301">
            <v>3299</v>
          </cell>
        </row>
        <row r="3302">
          <cell r="A3302">
            <v>3300</v>
          </cell>
        </row>
        <row r="3303">
          <cell r="A3303">
            <v>3301</v>
          </cell>
        </row>
        <row r="3304">
          <cell r="A3304">
            <v>3302</v>
          </cell>
        </row>
        <row r="3305">
          <cell r="A3305">
            <v>3303</v>
          </cell>
        </row>
        <row r="3306">
          <cell r="A3306">
            <v>3304</v>
          </cell>
        </row>
        <row r="3307">
          <cell r="A3307">
            <v>3305</v>
          </cell>
        </row>
        <row r="3308">
          <cell r="A3308">
            <v>3306</v>
          </cell>
        </row>
        <row r="3309">
          <cell r="A3309">
            <v>3307</v>
          </cell>
        </row>
        <row r="3310">
          <cell r="A3310">
            <v>3308</v>
          </cell>
        </row>
        <row r="3311">
          <cell r="A3311">
            <v>3309</v>
          </cell>
        </row>
        <row r="3312">
          <cell r="A3312">
            <v>3310</v>
          </cell>
        </row>
        <row r="3313">
          <cell r="A3313">
            <v>3311</v>
          </cell>
        </row>
        <row r="3314">
          <cell r="A3314">
            <v>3312</v>
          </cell>
        </row>
        <row r="3315">
          <cell r="A3315">
            <v>3313</v>
          </cell>
        </row>
        <row r="3316">
          <cell r="A3316">
            <v>3314</v>
          </cell>
        </row>
        <row r="3317">
          <cell r="A3317">
            <v>3315</v>
          </cell>
        </row>
        <row r="3318">
          <cell r="A3318">
            <v>3316</v>
          </cell>
        </row>
        <row r="3319">
          <cell r="A3319">
            <v>3317</v>
          </cell>
        </row>
        <row r="3320">
          <cell r="A3320">
            <v>3318</v>
          </cell>
        </row>
        <row r="3321">
          <cell r="A3321">
            <v>3319</v>
          </cell>
        </row>
        <row r="3322">
          <cell r="A3322">
            <v>3320</v>
          </cell>
        </row>
        <row r="3323">
          <cell r="A3323">
            <v>3321</v>
          </cell>
        </row>
        <row r="3324">
          <cell r="A3324">
            <v>3322</v>
          </cell>
        </row>
        <row r="3325">
          <cell r="A3325">
            <v>3323</v>
          </cell>
        </row>
        <row r="3326">
          <cell r="A3326">
            <v>3324</v>
          </cell>
        </row>
        <row r="3327">
          <cell r="A3327">
            <v>3325</v>
          </cell>
        </row>
        <row r="3328">
          <cell r="A3328">
            <v>3326</v>
          </cell>
        </row>
        <row r="3329">
          <cell r="A3329">
            <v>3327</v>
          </cell>
        </row>
        <row r="3330">
          <cell r="A3330">
            <v>3328</v>
          </cell>
        </row>
        <row r="3331">
          <cell r="A3331">
            <v>3329</v>
          </cell>
        </row>
        <row r="3332">
          <cell r="A3332">
            <v>3330</v>
          </cell>
        </row>
        <row r="3333">
          <cell r="A3333">
            <v>3331</v>
          </cell>
        </row>
        <row r="3334">
          <cell r="A3334">
            <v>3332</v>
          </cell>
        </row>
        <row r="3335">
          <cell r="A3335">
            <v>3333</v>
          </cell>
        </row>
        <row r="3336">
          <cell r="A3336">
            <v>3334</v>
          </cell>
        </row>
        <row r="3337">
          <cell r="A3337">
            <v>3335</v>
          </cell>
        </row>
        <row r="3338">
          <cell r="A3338">
            <v>3336</v>
          </cell>
        </row>
        <row r="3339">
          <cell r="A3339">
            <v>3337</v>
          </cell>
        </row>
        <row r="3340">
          <cell r="A3340">
            <v>3338</v>
          </cell>
        </row>
        <row r="3341">
          <cell r="A3341">
            <v>3339</v>
          </cell>
        </row>
        <row r="3342">
          <cell r="A3342">
            <v>3340</v>
          </cell>
        </row>
        <row r="3343">
          <cell r="A3343">
            <v>3341</v>
          </cell>
        </row>
        <row r="3344">
          <cell r="A3344">
            <v>3342</v>
          </cell>
        </row>
        <row r="3345">
          <cell r="A3345">
            <v>3343</v>
          </cell>
        </row>
        <row r="3346">
          <cell r="A3346">
            <v>3344</v>
          </cell>
        </row>
        <row r="3347">
          <cell r="A3347">
            <v>3345</v>
          </cell>
        </row>
        <row r="3348">
          <cell r="A3348">
            <v>3346</v>
          </cell>
        </row>
        <row r="3349">
          <cell r="A3349">
            <v>3347</v>
          </cell>
        </row>
        <row r="3350">
          <cell r="A3350">
            <v>3348</v>
          </cell>
        </row>
        <row r="3351">
          <cell r="A3351">
            <v>3349</v>
          </cell>
        </row>
        <row r="3352">
          <cell r="A3352">
            <v>3350</v>
          </cell>
        </row>
        <row r="3353">
          <cell r="A3353">
            <v>3351</v>
          </cell>
        </row>
        <row r="3354">
          <cell r="A3354">
            <v>3352</v>
          </cell>
        </row>
        <row r="3355">
          <cell r="A3355">
            <v>3353</v>
          </cell>
        </row>
        <row r="3356">
          <cell r="A3356">
            <v>3354</v>
          </cell>
        </row>
        <row r="3357">
          <cell r="A3357">
            <v>3355</v>
          </cell>
        </row>
        <row r="3358">
          <cell r="A3358">
            <v>3356</v>
          </cell>
        </row>
        <row r="3359">
          <cell r="A3359">
            <v>3357</v>
          </cell>
        </row>
        <row r="3360">
          <cell r="A3360">
            <v>3358</v>
          </cell>
        </row>
        <row r="3361">
          <cell r="A3361">
            <v>3359</v>
          </cell>
        </row>
        <row r="3362">
          <cell r="A3362">
            <v>3360</v>
          </cell>
        </row>
        <row r="3363">
          <cell r="A3363">
            <v>3361</v>
          </cell>
        </row>
        <row r="3364">
          <cell r="A3364">
            <v>3362</v>
          </cell>
        </row>
        <row r="3365">
          <cell r="A3365">
            <v>3363</v>
          </cell>
        </row>
        <row r="3366">
          <cell r="A3366">
            <v>3364</v>
          </cell>
        </row>
        <row r="3367">
          <cell r="A3367">
            <v>3365</v>
          </cell>
        </row>
        <row r="3368">
          <cell r="A3368">
            <v>3366</v>
          </cell>
        </row>
        <row r="3369">
          <cell r="A3369">
            <v>3367</v>
          </cell>
        </row>
        <row r="3370">
          <cell r="A3370">
            <v>3368</v>
          </cell>
        </row>
        <row r="3371">
          <cell r="A3371">
            <v>3369</v>
          </cell>
        </row>
        <row r="3372">
          <cell r="A3372">
            <v>3370</v>
          </cell>
        </row>
        <row r="3373">
          <cell r="A3373">
            <v>3371</v>
          </cell>
        </row>
        <row r="3374">
          <cell r="A3374">
            <v>3372</v>
          </cell>
        </row>
        <row r="3375">
          <cell r="A3375">
            <v>3373</v>
          </cell>
        </row>
        <row r="3376">
          <cell r="A3376">
            <v>3374</v>
          </cell>
        </row>
        <row r="3377">
          <cell r="A3377">
            <v>3375</v>
          </cell>
        </row>
        <row r="3378">
          <cell r="A3378">
            <v>3376</v>
          </cell>
        </row>
        <row r="3379">
          <cell r="A3379">
            <v>3377</v>
          </cell>
        </row>
        <row r="3380">
          <cell r="A3380">
            <v>3378</v>
          </cell>
        </row>
        <row r="3381">
          <cell r="A3381">
            <v>3379</v>
          </cell>
        </row>
        <row r="3382">
          <cell r="A3382">
            <v>3380</v>
          </cell>
        </row>
        <row r="3383">
          <cell r="A3383">
            <v>3381</v>
          </cell>
        </row>
        <row r="3384">
          <cell r="A3384">
            <v>3382</v>
          </cell>
        </row>
        <row r="3385">
          <cell r="A3385">
            <v>3383</v>
          </cell>
        </row>
        <row r="3386">
          <cell r="A3386">
            <v>3384</v>
          </cell>
        </row>
        <row r="3387">
          <cell r="A3387">
            <v>3385</v>
          </cell>
        </row>
        <row r="3388">
          <cell r="A3388">
            <v>3386</v>
          </cell>
        </row>
        <row r="3389">
          <cell r="A3389">
            <v>3387</v>
          </cell>
        </row>
        <row r="3390">
          <cell r="A3390">
            <v>3388</v>
          </cell>
        </row>
        <row r="3391">
          <cell r="A3391">
            <v>3389</v>
          </cell>
        </row>
        <row r="3392">
          <cell r="A3392">
            <v>3390</v>
          </cell>
        </row>
        <row r="3393">
          <cell r="A3393">
            <v>3391</v>
          </cell>
        </row>
        <row r="3394">
          <cell r="A3394">
            <v>3392</v>
          </cell>
        </row>
        <row r="3395">
          <cell r="A3395">
            <v>3393</v>
          </cell>
        </row>
        <row r="3396">
          <cell r="A3396">
            <v>3394</v>
          </cell>
        </row>
        <row r="3397">
          <cell r="A3397">
            <v>3395</v>
          </cell>
        </row>
        <row r="3398">
          <cell r="A3398">
            <v>3396</v>
          </cell>
        </row>
        <row r="3399">
          <cell r="A3399">
            <v>3397</v>
          </cell>
        </row>
        <row r="3400">
          <cell r="A3400">
            <v>3398</v>
          </cell>
        </row>
        <row r="3401">
          <cell r="A3401">
            <v>3399</v>
          </cell>
        </row>
        <row r="3402">
          <cell r="A3402">
            <v>3400</v>
          </cell>
        </row>
        <row r="3403">
          <cell r="A3403">
            <v>3401</v>
          </cell>
        </row>
        <row r="3404">
          <cell r="A3404">
            <v>3402</v>
          </cell>
        </row>
        <row r="3405">
          <cell r="A3405">
            <v>3403</v>
          </cell>
        </row>
        <row r="3406">
          <cell r="A3406">
            <v>3404</v>
          </cell>
        </row>
        <row r="3407">
          <cell r="A3407">
            <v>3405</v>
          </cell>
        </row>
        <row r="3408">
          <cell r="A3408">
            <v>3406</v>
          </cell>
        </row>
        <row r="3409">
          <cell r="A3409">
            <v>3407</v>
          </cell>
        </row>
        <row r="3410">
          <cell r="A3410">
            <v>3408</v>
          </cell>
        </row>
        <row r="3411">
          <cell r="A3411">
            <v>3409</v>
          </cell>
        </row>
        <row r="3412">
          <cell r="A3412">
            <v>3410</v>
          </cell>
        </row>
        <row r="3413">
          <cell r="A3413">
            <v>3411</v>
          </cell>
        </row>
        <row r="3414">
          <cell r="A3414">
            <v>3412</v>
          </cell>
        </row>
        <row r="3415">
          <cell r="A3415">
            <v>3413</v>
          </cell>
        </row>
        <row r="3416">
          <cell r="A3416">
            <v>3414</v>
          </cell>
        </row>
        <row r="3417">
          <cell r="A3417">
            <v>3415</v>
          </cell>
        </row>
        <row r="3418">
          <cell r="A3418">
            <v>3416</v>
          </cell>
        </row>
        <row r="3419">
          <cell r="A3419">
            <v>3417</v>
          </cell>
        </row>
        <row r="3420">
          <cell r="A3420">
            <v>3418</v>
          </cell>
        </row>
        <row r="3421">
          <cell r="A3421">
            <v>3419</v>
          </cell>
        </row>
        <row r="3422">
          <cell r="A3422">
            <v>3420</v>
          </cell>
        </row>
        <row r="3423">
          <cell r="A3423">
            <v>3421</v>
          </cell>
        </row>
        <row r="3424">
          <cell r="A3424">
            <v>3422</v>
          </cell>
        </row>
        <row r="3425">
          <cell r="A3425">
            <v>3423</v>
          </cell>
        </row>
        <row r="3426">
          <cell r="A3426">
            <v>3424</v>
          </cell>
        </row>
        <row r="3427">
          <cell r="A3427">
            <v>3425</v>
          </cell>
        </row>
        <row r="3428">
          <cell r="A3428">
            <v>3426</v>
          </cell>
        </row>
        <row r="3429">
          <cell r="A3429">
            <v>3427</v>
          </cell>
        </row>
        <row r="3430">
          <cell r="A3430">
            <v>3428</v>
          </cell>
        </row>
        <row r="3431">
          <cell r="A3431">
            <v>3429</v>
          </cell>
        </row>
        <row r="3432">
          <cell r="A3432">
            <v>3430</v>
          </cell>
        </row>
        <row r="3433">
          <cell r="A3433">
            <v>3431</v>
          </cell>
        </row>
        <row r="3434">
          <cell r="A3434">
            <v>3432</v>
          </cell>
        </row>
        <row r="3435">
          <cell r="A3435">
            <v>3433</v>
          </cell>
        </row>
        <row r="3436">
          <cell r="A3436">
            <v>3434</v>
          </cell>
        </row>
        <row r="3437">
          <cell r="A3437">
            <v>3435</v>
          </cell>
        </row>
        <row r="3438">
          <cell r="A3438">
            <v>3436</v>
          </cell>
        </row>
        <row r="3439">
          <cell r="A3439">
            <v>3437</v>
          </cell>
        </row>
        <row r="3440">
          <cell r="A3440">
            <v>3438</v>
          </cell>
        </row>
        <row r="3441">
          <cell r="A3441">
            <v>3439</v>
          </cell>
        </row>
        <row r="3442">
          <cell r="A3442">
            <v>3440</v>
          </cell>
        </row>
        <row r="3443">
          <cell r="A3443">
            <v>3441</v>
          </cell>
        </row>
        <row r="3444">
          <cell r="A3444">
            <v>3442</v>
          </cell>
        </row>
        <row r="3445">
          <cell r="A3445">
            <v>3443</v>
          </cell>
        </row>
        <row r="3446">
          <cell r="A3446">
            <v>3444</v>
          </cell>
        </row>
        <row r="3447">
          <cell r="A3447">
            <v>3445</v>
          </cell>
        </row>
        <row r="3448">
          <cell r="A3448">
            <v>3446</v>
          </cell>
        </row>
        <row r="3449">
          <cell r="A3449">
            <v>3447</v>
          </cell>
        </row>
        <row r="3450">
          <cell r="A3450">
            <v>3448</v>
          </cell>
        </row>
        <row r="3451">
          <cell r="A3451">
            <v>3449</v>
          </cell>
        </row>
        <row r="3452">
          <cell r="A3452">
            <v>3450</v>
          </cell>
        </row>
        <row r="3453">
          <cell r="A3453">
            <v>3451</v>
          </cell>
        </row>
        <row r="3454">
          <cell r="A3454">
            <v>3452</v>
          </cell>
        </row>
        <row r="3455">
          <cell r="A3455">
            <v>3453</v>
          </cell>
        </row>
        <row r="3456">
          <cell r="A3456">
            <v>3454</v>
          </cell>
        </row>
        <row r="3457">
          <cell r="A3457">
            <v>3455</v>
          </cell>
        </row>
        <row r="3458">
          <cell r="A3458">
            <v>3456</v>
          </cell>
        </row>
        <row r="3459">
          <cell r="A3459">
            <v>3457</v>
          </cell>
        </row>
        <row r="3460">
          <cell r="A3460">
            <v>3458</v>
          </cell>
        </row>
        <row r="3461">
          <cell r="A3461">
            <v>3459</v>
          </cell>
        </row>
        <row r="3462">
          <cell r="A3462">
            <v>3460</v>
          </cell>
        </row>
        <row r="3463">
          <cell r="A3463">
            <v>3461</v>
          </cell>
        </row>
        <row r="3464">
          <cell r="A3464">
            <v>3462</v>
          </cell>
        </row>
        <row r="3465">
          <cell r="A3465">
            <v>3463</v>
          </cell>
        </row>
        <row r="3466">
          <cell r="A3466">
            <v>3464</v>
          </cell>
        </row>
        <row r="3467">
          <cell r="A3467">
            <v>3465</v>
          </cell>
        </row>
        <row r="3468">
          <cell r="A3468">
            <v>3466</v>
          </cell>
        </row>
        <row r="3469">
          <cell r="A3469">
            <v>3467</v>
          </cell>
        </row>
        <row r="3470">
          <cell r="A3470">
            <v>3468</v>
          </cell>
        </row>
        <row r="3471">
          <cell r="A3471">
            <v>3469</v>
          </cell>
        </row>
        <row r="3472">
          <cell r="A3472">
            <v>3470</v>
          </cell>
        </row>
        <row r="3473">
          <cell r="A3473">
            <v>3471</v>
          </cell>
        </row>
        <row r="3474">
          <cell r="A3474">
            <v>3472</v>
          </cell>
        </row>
        <row r="3475">
          <cell r="A3475">
            <v>3473</v>
          </cell>
        </row>
        <row r="3476">
          <cell r="A3476">
            <v>3474</v>
          </cell>
        </row>
        <row r="3477">
          <cell r="A3477">
            <v>3475</v>
          </cell>
        </row>
        <row r="3478">
          <cell r="A3478">
            <v>3476</v>
          </cell>
        </row>
        <row r="3479">
          <cell r="A3479">
            <v>3477</v>
          </cell>
        </row>
        <row r="3480">
          <cell r="A3480">
            <v>3478</v>
          </cell>
        </row>
        <row r="3481">
          <cell r="A3481">
            <v>3479</v>
          </cell>
        </row>
        <row r="3482">
          <cell r="A3482">
            <v>3480</v>
          </cell>
        </row>
        <row r="3483">
          <cell r="A3483">
            <v>3481</v>
          </cell>
        </row>
        <row r="3484">
          <cell r="A3484">
            <v>3482</v>
          </cell>
        </row>
        <row r="3485">
          <cell r="A3485">
            <v>3483</v>
          </cell>
        </row>
        <row r="3486">
          <cell r="A3486">
            <v>3484</v>
          </cell>
        </row>
        <row r="3487">
          <cell r="A3487">
            <v>3485</v>
          </cell>
        </row>
        <row r="3488">
          <cell r="A3488">
            <v>3486</v>
          </cell>
        </row>
        <row r="3489">
          <cell r="A3489">
            <v>3487</v>
          </cell>
        </row>
        <row r="3490">
          <cell r="A3490">
            <v>3488</v>
          </cell>
        </row>
        <row r="3491">
          <cell r="A3491">
            <v>3489</v>
          </cell>
        </row>
        <row r="3492">
          <cell r="A3492">
            <v>3490</v>
          </cell>
        </row>
        <row r="3493">
          <cell r="A3493">
            <v>3491</v>
          </cell>
        </row>
        <row r="3494">
          <cell r="A3494">
            <v>3492</v>
          </cell>
        </row>
        <row r="3495">
          <cell r="A3495">
            <v>3493</v>
          </cell>
        </row>
        <row r="3496">
          <cell r="A3496">
            <v>3494</v>
          </cell>
        </row>
        <row r="3497">
          <cell r="A3497">
            <v>3495</v>
          </cell>
        </row>
        <row r="3498">
          <cell r="A3498">
            <v>3496</v>
          </cell>
        </row>
        <row r="3499">
          <cell r="A3499">
            <v>3497</v>
          </cell>
        </row>
        <row r="3500">
          <cell r="A3500">
            <v>3498</v>
          </cell>
        </row>
        <row r="3501">
          <cell r="A3501">
            <v>3499</v>
          </cell>
        </row>
        <row r="3502">
          <cell r="A3502">
            <v>3500</v>
          </cell>
        </row>
        <row r="3503">
          <cell r="A3503">
            <v>3501</v>
          </cell>
        </row>
        <row r="3504">
          <cell r="A3504">
            <v>3502</v>
          </cell>
        </row>
        <row r="3505">
          <cell r="A3505">
            <v>3503</v>
          </cell>
        </row>
        <row r="3506">
          <cell r="A3506">
            <v>3504</v>
          </cell>
        </row>
        <row r="3507">
          <cell r="A3507">
            <v>3505</v>
          </cell>
        </row>
        <row r="3508">
          <cell r="A3508">
            <v>3506</v>
          </cell>
        </row>
        <row r="3509">
          <cell r="A3509">
            <v>3507</v>
          </cell>
        </row>
        <row r="3510">
          <cell r="A3510">
            <v>3508</v>
          </cell>
        </row>
        <row r="3511">
          <cell r="A3511">
            <v>3509</v>
          </cell>
        </row>
        <row r="3512">
          <cell r="A3512">
            <v>3510</v>
          </cell>
        </row>
        <row r="3513">
          <cell r="A3513">
            <v>3511</v>
          </cell>
        </row>
        <row r="3514">
          <cell r="A3514">
            <v>3512</v>
          </cell>
        </row>
        <row r="3515">
          <cell r="A3515">
            <v>3513</v>
          </cell>
        </row>
        <row r="3516">
          <cell r="A3516">
            <v>3514</v>
          </cell>
        </row>
        <row r="3517">
          <cell r="A3517">
            <v>3515</v>
          </cell>
        </row>
        <row r="3518">
          <cell r="A3518">
            <v>3516</v>
          </cell>
        </row>
        <row r="3519">
          <cell r="A3519">
            <v>3517</v>
          </cell>
        </row>
        <row r="3520">
          <cell r="A3520">
            <v>3518</v>
          </cell>
        </row>
        <row r="3521">
          <cell r="A3521">
            <v>3519</v>
          </cell>
        </row>
        <row r="3522">
          <cell r="A3522">
            <v>3520</v>
          </cell>
        </row>
        <row r="3523">
          <cell r="A3523">
            <v>3521</v>
          </cell>
        </row>
        <row r="3524">
          <cell r="A3524">
            <v>3522</v>
          </cell>
        </row>
        <row r="3525">
          <cell r="A3525">
            <v>3523</v>
          </cell>
        </row>
        <row r="3526">
          <cell r="A3526">
            <v>3524</v>
          </cell>
        </row>
        <row r="3527">
          <cell r="A3527">
            <v>3525</v>
          </cell>
        </row>
        <row r="3528">
          <cell r="A3528">
            <v>3526</v>
          </cell>
        </row>
        <row r="3529">
          <cell r="A3529">
            <v>3527</v>
          </cell>
        </row>
        <row r="3530">
          <cell r="A3530">
            <v>3528</v>
          </cell>
        </row>
        <row r="3531">
          <cell r="A3531">
            <v>3529</v>
          </cell>
        </row>
        <row r="3532">
          <cell r="A3532">
            <v>3530</v>
          </cell>
        </row>
        <row r="3533">
          <cell r="A3533">
            <v>3531</v>
          </cell>
        </row>
        <row r="3534">
          <cell r="A3534">
            <v>3532</v>
          </cell>
        </row>
        <row r="3535">
          <cell r="A3535">
            <v>3533</v>
          </cell>
        </row>
        <row r="3536">
          <cell r="A3536">
            <v>3534</v>
          </cell>
        </row>
        <row r="3537">
          <cell r="A3537">
            <v>3535</v>
          </cell>
        </row>
        <row r="3538">
          <cell r="A3538">
            <v>3536</v>
          </cell>
        </row>
        <row r="3539">
          <cell r="A3539">
            <v>3537</v>
          </cell>
        </row>
        <row r="3540">
          <cell r="A3540">
            <v>3538</v>
          </cell>
        </row>
        <row r="3541">
          <cell r="A3541">
            <v>3539</v>
          </cell>
        </row>
        <row r="3542">
          <cell r="A3542">
            <v>3540</v>
          </cell>
        </row>
        <row r="3543">
          <cell r="A3543">
            <v>3541</v>
          </cell>
        </row>
        <row r="3544">
          <cell r="A3544">
            <v>3542</v>
          </cell>
        </row>
        <row r="3545">
          <cell r="A3545">
            <v>3543</v>
          </cell>
        </row>
        <row r="3546">
          <cell r="A3546">
            <v>3544</v>
          </cell>
        </row>
        <row r="3547">
          <cell r="A3547">
            <v>3545</v>
          </cell>
        </row>
        <row r="3548">
          <cell r="A3548">
            <v>3546</v>
          </cell>
        </row>
        <row r="3549">
          <cell r="A3549">
            <v>3547</v>
          </cell>
        </row>
        <row r="3550">
          <cell r="A3550">
            <v>3548</v>
          </cell>
        </row>
        <row r="3551">
          <cell r="A3551">
            <v>3549</v>
          </cell>
        </row>
        <row r="3552">
          <cell r="A3552">
            <v>3550</v>
          </cell>
        </row>
        <row r="3553">
          <cell r="A3553">
            <v>3551</v>
          </cell>
        </row>
        <row r="3554">
          <cell r="A3554">
            <v>3552</v>
          </cell>
        </row>
        <row r="3555">
          <cell r="A3555">
            <v>3553</v>
          </cell>
        </row>
        <row r="3556">
          <cell r="A3556">
            <v>3554</v>
          </cell>
        </row>
        <row r="3557">
          <cell r="A3557">
            <v>3555</v>
          </cell>
        </row>
        <row r="3558">
          <cell r="A3558">
            <v>3556</v>
          </cell>
        </row>
        <row r="3559">
          <cell r="A3559">
            <v>3557</v>
          </cell>
        </row>
        <row r="3560">
          <cell r="A3560">
            <v>3558</v>
          </cell>
        </row>
        <row r="3561">
          <cell r="A3561">
            <v>3559</v>
          </cell>
        </row>
        <row r="3562">
          <cell r="A3562">
            <v>3560</v>
          </cell>
        </row>
        <row r="3563">
          <cell r="A3563">
            <v>3561</v>
          </cell>
        </row>
        <row r="3564">
          <cell r="A3564">
            <v>3562</v>
          </cell>
        </row>
        <row r="3565">
          <cell r="A3565">
            <v>3563</v>
          </cell>
        </row>
        <row r="3566">
          <cell r="A3566">
            <v>3564</v>
          </cell>
        </row>
        <row r="3567">
          <cell r="A3567">
            <v>3565</v>
          </cell>
        </row>
        <row r="3568">
          <cell r="A3568">
            <v>3566</v>
          </cell>
        </row>
        <row r="3569">
          <cell r="A3569">
            <v>3567</v>
          </cell>
        </row>
        <row r="3570">
          <cell r="A3570">
            <v>3568</v>
          </cell>
        </row>
        <row r="3571">
          <cell r="A3571">
            <v>3569</v>
          </cell>
        </row>
        <row r="3572">
          <cell r="A3572">
            <v>3570</v>
          </cell>
        </row>
        <row r="3573">
          <cell r="A3573">
            <v>3571</v>
          </cell>
        </row>
        <row r="3574">
          <cell r="A3574">
            <v>3572</v>
          </cell>
        </row>
        <row r="3575">
          <cell r="A3575">
            <v>3573</v>
          </cell>
        </row>
        <row r="3576">
          <cell r="A3576">
            <v>3574</v>
          </cell>
        </row>
        <row r="3577">
          <cell r="A3577">
            <v>3575</v>
          </cell>
        </row>
        <row r="3578">
          <cell r="A3578">
            <v>3576</v>
          </cell>
        </row>
        <row r="3579">
          <cell r="A3579">
            <v>3577</v>
          </cell>
        </row>
        <row r="3580">
          <cell r="A3580">
            <v>3578</v>
          </cell>
        </row>
        <row r="3581">
          <cell r="A3581">
            <v>3579</v>
          </cell>
        </row>
        <row r="3582">
          <cell r="A3582">
            <v>3580</v>
          </cell>
        </row>
        <row r="3583">
          <cell r="A3583">
            <v>3581</v>
          </cell>
        </row>
        <row r="3584">
          <cell r="A3584">
            <v>3582</v>
          </cell>
        </row>
        <row r="3585">
          <cell r="A3585">
            <v>3583</v>
          </cell>
        </row>
        <row r="3586">
          <cell r="A3586">
            <v>3584</v>
          </cell>
        </row>
        <row r="3587">
          <cell r="A3587">
            <v>3585</v>
          </cell>
        </row>
        <row r="3588">
          <cell r="A3588">
            <v>3586</v>
          </cell>
        </row>
        <row r="3589">
          <cell r="A3589">
            <v>3587</v>
          </cell>
        </row>
        <row r="3590">
          <cell r="A3590">
            <v>3588</v>
          </cell>
        </row>
        <row r="3591">
          <cell r="A3591">
            <v>3589</v>
          </cell>
        </row>
        <row r="3592">
          <cell r="A3592">
            <v>3590</v>
          </cell>
        </row>
        <row r="3593">
          <cell r="A3593">
            <v>3591</v>
          </cell>
        </row>
        <row r="3594">
          <cell r="A3594">
            <v>3592</v>
          </cell>
        </row>
        <row r="3595">
          <cell r="A3595">
            <v>3593</v>
          </cell>
        </row>
        <row r="3596">
          <cell r="A3596">
            <v>3594</v>
          </cell>
        </row>
        <row r="3597">
          <cell r="A3597">
            <v>3595</v>
          </cell>
        </row>
        <row r="3598">
          <cell r="A3598">
            <v>3596</v>
          </cell>
        </row>
        <row r="3599">
          <cell r="A3599">
            <v>3597</v>
          </cell>
        </row>
        <row r="3600">
          <cell r="A3600">
            <v>3598</v>
          </cell>
        </row>
        <row r="3601">
          <cell r="A3601">
            <v>3599</v>
          </cell>
        </row>
        <row r="3602">
          <cell r="A3602">
            <v>3600</v>
          </cell>
        </row>
        <row r="3603">
          <cell r="A3603">
            <v>3601</v>
          </cell>
        </row>
        <row r="3604">
          <cell r="A3604">
            <v>3602</v>
          </cell>
        </row>
        <row r="3605">
          <cell r="A3605">
            <v>3603</v>
          </cell>
        </row>
        <row r="3606">
          <cell r="A3606">
            <v>3604</v>
          </cell>
        </row>
        <row r="3607">
          <cell r="A3607">
            <v>3605</v>
          </cell>
        </row>
        <row r="3608">
          <cell r="A3608">
            <v>3606</v>
          </cell>
        </row>
        <row r="3609">
          <cell r="A3609">
            <v>3607</v>
          </cell>
        </row>
        <row r="3610">
          <cell r="A3610">
            <v>3608</v>
          </cell>
        </row>
        <row r="3611">
          <cell r="A3611">
            <v>3609</v>
          </cell>
        </row>
        <row r="3612">
          <cell r="A3612">
            <v>3610</v>
          </cell>
        </row>
        <row r="3613">
          <cell r="A3613">
            <v>3611</v>
          </cell>
        </row>
        <row r="3614">
          <cell r="A3614">
            <v>3612</v>
          </cell>
        </row>
        <row r="3615">
          <cell r="A3615">
            <v>3613</v>
          </cell>
        </row>
        <row r="3616">
          <cell r="A3616">
            <v>3614</v>
          </cell>
        </row>
        <row r="3617">
          <cell r="A3617">
            <v>3615</v>
          </cell>
        </row>
        <row r="3618">
          <cell r="A3618">
            <v>3616</v>
          </cell>
        </row>
        <row r="3619">
          <cell r="A3619">
            <v>3617</v>
          </cell>
        </row>
        <row r="3620">
          <cell r="A3620">
            <v>3618</v>
          </cell>
        </row>
        <row r="3621">
          <cell r="A3621">
            <v>3619</v>
          </cell>
        </row>
        <row r="3622">
          <cell r="A3622">
            <v>3620</v>
          </cell>
        </row>
        <row r="3623">
          <cell r="A3623">
            <v>3621</v>
          </cell>
        </row>
        <row r="3624">
          <cell r="A3624">
            <v>3622</v>
          </cell>
        </row>
        <row r="3625">
          <cell r="A3625">
            <v>3623</v>
          </cell>
        </row>
        <row r="3626">
          <cell r="A3626">
            <v>3624</v>
          </cell>
        </row>
        <row r="3627">
          <cell r="A3627">
            <v>3625</v>
          </cell>
        </row>
        <row r="3628">
          <cell r="A3628">
            <v>3626</v>
          </cell>
        </row>
        <row r="3629">
          <cell r="A3629">
            <v>3627</v>
          </cell>
        </row>
        <row r="3630">
          <cell r="A3630">
            <v>3628</v>
          </cell>
        </row>
        <row r="3631">
          <cell r="A3631">
            <v>3629</v>
          </cell>
        </row>
        <row r="3632">
          <cell r="A3632">
            <v>3630</v>
          </cell>
        </row>
        <row r="3633">
          <cell r="A3633">
            <v>3631</v>
          </cell>
        </row>
        <row r="3634">
          <cell r="A3634">
            <v>3632</v>
          </cell>
        </row>
        <row r="3635">
          <cell r="A3635">
            <v>3633</v>
          </cell>
        </row>
        <row r="3636">
          <cell r="A3636">
            <v>3634</v>
          </cell>
        </row>
        <row r="3637">
          <cell r="A3637">
            <v>3635</v>
          </cell>
        </row>
        <row r="3638">
          <cell r="A3638">
            <v>3636</v>
          </cell>
        </row>
        <row r="3639">
          <cell r="A3639">
            <v>3637</v>
          </cell>
        </row>
        <row r="3640">
          <cell r="A3640">
            <v>3638</v>
          </cell>
        </row>
        <row r="3641">
          <cell r="A3641">
            <v>3639</v>
          </cell>
        </row>
        <row r="3642">
          <cell r="A3642">
            <v>3640</v>
          </cell>
        </row>
        <row r="3643">
          <cell r="A3643">
            <v>3641</v>
          </cell>
        </row>
        <row r="3644">
          <cell r="A3644">
            <v>3642</v>
          </cell>
        </row>
        <row r="3645">
          <cell r="A3645">
            <v>3643</v>
          </cell>
        </row>
        <row r="3646">
          <cell r="A3646">
            <v>3644</v>
          </cell>
        </row>
        <row r="3647">
          <cell r="A3647">
            <v>3645</v>
          </cell>
        </row>
        <row r="3648">
          <cell r="A3648">
            <v>3646</v>
          </cell>
        </row>
        <row r="3649">
          <cell r="A3649">
            <v>3647</v>
          </cell>
        </row>
        <row r="3650">
          <cell r="A3650">
            <v>3648</v>
          </cell>
        </row>
        <row r="3651">
          <cell r="A3651">
            <v>3649</v>
          </cell>
        </row>
        <row r="3652">
          <cell r="A3652">
            <v>3650</v>
          </cell>
        </row>
        <row r="3653">
          <cell r="A3653">
            <v>3651</v>
          </cell>
        </row>
        <row r="3654">
          <cell r="A3654">
            <v>3652</v>
          </cell>
        </row>
        <row r="3655">
          <cell r="A3655">
            <v>3653</v>
          </cell>
        </row>
        <row r="3656">
          <cell r="A3656">
            <v>3654</v>
          </cell>
        </row>
        <row r="3657">
          <cell r="A3657">
            <v>3655</v>
          </cell>
        </row>
        <row r="3658">
          <cell r="A3658">
            <v>3656</v>
          </cell>
        </row>
        <row r="3659">
          <cell r="A3659">
            <v>3657</v>
          </cell>
        </row>
        <row r="3660">
          <cell r="A3660">
            <v>3658</v>
          </cell>
        </row>
        <row r="3661">
          <cell r="A3661">
            <v>3659</v>
          </cell>
        </row>
        <row r="3662">
          <cell r="A3662">
            <v>3660</v>
          </cell>
        </row>
        <row r="3663">
          <cell r="A3663">
            <v>3661</v>
          </cell>
        </row>
        <row r="3664">
          <cell r="A3664">
            <v>3662</v>
          </cell>
        </row>
        <row r="3665">
          <cell r="A3665">
            <v>3663</v>
          </cell>
        </row>
        <row r="3666">
          <cell r="A3666">
            <v>3664</v>
          </cell>
        </row>
        <row r="3667">
          <cell r="A3667">
            <v>3665</v>
          </cell>
        </row>
        <row r="3668">
          <cell r="A3668">
            <v>3666</v>
          </cell>
        </row>
        <row r="3669">
          <cell r="A3669">
            <v>3667</v>
          </cell>
        </row>
        <row r="3670">
          <cell r="A3670">
            <v>3668</v>
          </cell>
        </row>
        <row r="3671">
          <cell r="A3671">
            <v>3669</v>
          </cell>
        </row>
        <row r="3672">
          <cell r="A3672">
            <v>3670</v>
          </cell>
        </row>
        <row r="3673">
          <cell r="A3673">
            <v>3671</v>
          </cell>
        </row>
        <row r="3674">
          <cell r="A3674">
            <v>3672</v>
          </cell>
        </row>
        <row r="3675">
          <cell r="A3675">
            <v>3673</v>
          </cell>
        </row>
        <row r="3676">
          <cell r="A3676">
            <v>3674</v>
          </cell>
        </row>
        <row r="3677">
          <cell r="A3677">
            <v>3675</v>
          </cell>
        </row>
        <row r="3678">
          <cell r="A3678">
            <v>3676</v>
          </cell>
        </row>
        <row r="3679">
          <cell r="A3679">
            <v>3677</v>
          </cell>
        </row>
        <row r="3680">
          <cell r="A3680">
            <v>3678</v>
          </cell>
        </row>
        <row r="3681">
          <cell r="A3681">
            <v>3679</v>
          </cell>
        </row>
        <row r="3682">
          <cell r="A3682">
            <v>3680</v>
          </cell>
        </row>
        <row r="3683">
          <cell r="A3683">
            <v>3681</v>
          </cell>
        </row>
        <row r="3684">
          <cell r="A3684">
            <v>3682</v>
          </cell>
        </row>
        <row r="3685">
          <cell r="A3685">
            <v>3683</v>
          </cell>
        </row>
        <row r="3686">
          <cell r="A3686">
            <v>3684</v>
          </cell>
        </row>
        <row r="3687">
          <cell r="A3687">
            <v>3685</v>
          </cell>
        </row>
        <row r="3688">
          <cell r="A3688">
            <v>3686</v>
          </cell>
        </row>
        <row r="3689">
          <cell r="A3689">
            <v>3687</v>
          </cell>
        </row>
        <row r="3690">
          <cell r="A3690">
            <v>3688</v>
          </cell>
        </row>
        <row r="3691">
          <cell r="A3691">
            <v>3689</v>
          </cell>
        </row>
        <row r="3692">
          <cell r="A3692">
            <v>3690</v>
          </cell>
        </row>
        <row r="3693">
          <cell r="A3693">
            <v>3691</v>
          </cell>
        </row>
        <row r="3694">
          <cell r="A3694">
            <v>3692</v>
          </cell>
        </row>
        <row r="3695">
          <cell r="A3695">
            <v>3693</v>
          </cell>
        </row>
        <row r="3696">
          <cell r="A3696">
            <v>3694</v>
          </cell>
        </row>
        <row r="3697">
          <cell r="A3697">
            <v>3695</v>
          </cell>
        </row>
        <row r="3698">
          <cell r="A3698">
            <v>3696</v>
          </cell>
        </row>
        <row r="3699">
          <cell r="A3699">
            <v>3697</v>
          </cell>
        </row>
        <row r="3700">
          <cell r="A3700">
            <v>3698</v>
          </cell>
        </row>
        <row r="3701">
          <cell r="A3701">
            <v>3699</v>
          </cell>
        </row>
        <row r="3702">
          <cell r="A3702">
            <v>3700</v>
          </cell>
        </row>
        <row r="3703">
          <cell r="A3703">
            <v>3701</v>
          </cell>
        </row>
        <row r="3704">
          <cell r="A3704">
            <v>3702</v>
          </cell>
        </row>
        <row r="3705">
          <cell r="A3705">
            <v>3703</v>
          </cell>
        </row>
        <row r="3706">
          <cell r="A3706">
            <v>3704</v>
          </cell>
        </row>
        <row r="3707">
          <cell r="A3707">
            <v>3705</v>
          </cell>
        </row>
        <row r="3708">
          <cell r="A3708">
            <v>3706</v>
          </cell>
        </row>
        <row r="3709">
          <cell r="A3709">
            <v>3707</v>
          </cell>
        </row>
        <row r="3710">
          <cell r="A3710">
            <v>3708</v>
          </cell>
        </row>
        <row r="3711">
          <cell r="A3711">
            <v>3709</v>
          </cell>
        </row>
        <row r="3712">
          <cell r="A3712">
            <v>3710</v>
          </cell>
        </row>
        <row r="3713">
          <cell r="A3713">
            <v>3711</v>
          </cell>
        </row>
        <row r="3714">
          <cell r="A3714">
            <v>3712</v>
          </cell>
        </row>
        <row r="3715">
          <cell r="A3715">
            <v>3713</v>
          </cell>
        </row>
        <row r="3716">
          <cell r="A3716">
            <v>3714</v>
          </cell>
        </row>
        <row r="3717">
          <cell r="A3717">
            <v>3715</v>
          </cell>
        </row>
        <row r="3718">
          <cell r="A3718">
            <v>3716</v>
          </cell>
        </row>
        <row r="3719">
          <cell r="A3719">
            <v>3717</v>
          </cell>
        </row>
        <row r="3720">
          <cell r="A3720">
            <v>3718</v>
          </cell>
        </row>
        <row r="3721">
          <cell r="A3721">
            <v>3719</v>
          </cell>
        </row>
        <row r="3722">
          <cell r="A3722">
            <v>3720</v>
          </cell>
        </row>
        <row r="3723">
          <cell r="A3723">
            <v>3721</v>
          </cell>
        </row>
        <row r="3724">
          <cell r="A3724">
            <v>3722</v>
          </cell>
        </row>
        <row r="3725">
          <cell r="A3725">
            <v>3723</v>
          </cell>
        </row>
        <row r="3726">
          <cell r="A3726">
            <v>3724</v>
          </cell>
        </row>
        <row r="3727">
          <cell r="A3727">
            <v>3725</v>
          </cell>
        </row>
        <row r="3728">
          <cell r="A3728">
            <v>3726</v>
          </cell>
        </row>
        <row r="3729">
          <cell r="A3729">
            <v>3727</v>
          </cell>
        </row>
        <row r="3730">
          <cell r="A3730">
            <v>3728</v>
          </cell>
        </row>
        <row r="3731">
          <cell r="A3731">
            <v>3729</v>
          </cell>
        </row>
        <row r="3732">
          <cell r="A3732">
            <v>3730</v>
          </cell>
        </row>
        <row r="3733">
          <cell r="A3733">
            <v>3731</v>
          </cell>
        </row>
        <row r="3734">
          <cell r="A3734">
            <v>3732</v>
          </cell>
        </row>
        <row r="3735">
          <cell r="A3735">
            <v>3733</v>
          </cell>
        </row>
        <row r="3736">
          <cell r="A3736">
            <v>3734</v>
          </cell>
        </row>
        <row r="3737">
          <cell r="A3737">
            <v>3735</v>
          </cell>
        </row>
        <row r="3738">
          <cell r="A3738">
            <v>3736</v>
          </cell>
        </row>
        <row r="3739">
          <cell r="A3739">
            <v>3737</v>
          </cell>
        </row>
        <row r="3740">
          <cell r="A3740">
            <v>3738</v>
          </cell>
        </row>
        <row r="3741">
          <cell r="A3741">
            <v>3739</v>
          </cell>
        </row>
        <row r="3742">
          <cell r="A3742">
            <v>3740</v>
          </cell>
        </row>
        <row r="3743">
          <cell r="A3743">
            <v>3741</v>
          </cell>
        </row>
        <row r="3744">
          <cell r="A3744">
            <v>3742</v>
          </cell>
        </row>
        <row r="3745">
          <cell r="A3745">
            <v>3743</v>
          </cell>
        </row>
        <row r="3746">
          <cell r="A3746">
            <v>3744</v>
          </cell>
        </row>
        <row r="3747">
          <cell r="A3747">
            <v>3745</v>
          </cell>
        </row>
        <row r="3748">
          <cell r="A3748">
            <v>3746</v>
          </cell>
        </row>
        <row r="3749">
          <cell r="A3749">
            <v>3747</v>
          </cell>
        </row>
        <row r="3750">
          <cell r="A3750">
            <v>3748</v>
          </cell>
        </row>
        <row r="3751">
          <cell r="A3751">
            <v>3749</v>
          </cell>
        </row>
        <row r="3752">
          <cell r="A3752">
            <v>3750</v>
          </cell>
        </row>
        <row r="3753">
          <cell r="A3753">
            <v>3751</v>
          </cell>
        </row>
        <row r="3754">
          <cell r="A3754">
            <v>3752</v>
          </cell>
        </row>
        <row r="3755">
          <cell r="A3755">
            <v>3753</v>
          </cell>
        </row>
        <row r="3756">
          <cell r="A3756">
            <v>3754</v>
          </cell>
        </row>
        <row r="3757">
          <cell r="A3757">
            <v>3755</v>
          </cell>
        </row>
        <row r="3758">
          <cell r="A3758">
            <v>3756</v>
          </cell>
        </row>
        <row r="3759">
          <cell r="A3759">
            <v>3757</v>
          </cell>
        </row>
        <row r="3760">
          <cell r="A3760">
            <v>3758</v>
          </cell>
        </row>
        <row r="3761">
          <cell r="A3761">
            <v>3759</v>
          </cell>
        </row>
        <row r="3762">
          <cell r="A3762">
            <v>3760</v>
          </cell>
        </row>
        <row r="3763">
          <cell r="A3763">
            <v>3761</v>
          </cell>
        </row>
        <row r="3764">
          <cell r="A3764">
            <v>3762</v>
          </cell>
        </row>
        <row r="3765">
          <cell r="A3765">
            <v>3763</v>
          </cell>
        </row>
        <row r="3766">
          <cell r="A3766">
            <v>3764</v>
          </cell>
        </row>
        <row r="3767">
          <cell r="A3767">
            <v>3765</v>
          </cell>
        </row>
        <row r="3768">
          <cell r="A3768">
            <v>3766</v>
          </cell>
        </row>
        <row r="3769">
          <cell r="A3769">
            <v>3767</v>
          </cell>
        </row>
        <row r="3770">
          <cell r="A3770">
            <v>3768</v>
          </cell>
        </row>
        <row r="3771">
          <cell r="A3771">
            <v>3769</v>
          </cell>
        </row>
        <row r="3772">
          <cell r="A3772">
            <v>3770</v>
          </cell>
        </row>
        <row r="3773">
          <cell r="A3773">
            <v>3771</v>
          </cell>
        </row>
        <row r="3774">
          <cell r="A3774">
            <v>3772</v>
          </cell>
        </row>
        <row r="3775">
          <cell r="A3775">
            <v>3773</v>
          </cell>
        </row>
        <row r="3776">
          <cell r="A3776">
            <v>3774</v>
          </cell>
        </row>
        <row r="3777">
          <cell r="A3777">
            <v>3775</v>
          </cell>
        </row>
        <row r="3778">
          <cell r="A3778">
            <v>3776</v>
          </cell>
        </row>
        <row r="3779">
          <cell r="A3779">
            <v>3777</v>
          </cell>
        </row>
        <row r="3780">
          <cell r="A3780">
            <v>3778</v>
          </cell>
        </row>
        <row r="3781">
          <cell r="A3781">
            <v>3779</v>
          </cell>
        </row>
        <row r="3782">
          <cell r="A3782">
            <v>3780</v>
          </cell>
        </row>
        <row r="3783">
          <cell r="A3783">
            <v>3781</v>
          </cell>
        </row>
        <row r="3784">
          <cell r="A3784">
            <v>3782</v>
          </cell>
        </row>
        <row r="3785">
          <cell r="A3785">
            <v>3783</v>
          </cell>
        </row>
        <row r="3786">
          <cell r="A3786">
            <v>3784</v>
          </cell>
        </row>
        <row r="3787">
          <cell r="A3787">
            <v>3785</v>
          </cell>
        </row>
        <row r="3788">
          <cell r="A3788">
            <v>3786</v>
          </cell>
        </row>
        <row r="3789">
          <cell r="A3789">
            <v>3787</v>
          </cell>
        </row>
        <row r="3790">
          <cell r="A3790">
            <v>3788</v>
          </cell>
        </row>
        <row r="3791">
          <cell r="A3791">
            <v>3789</v>
          </cell>
        </row>
        <row r="3792">
          <cell r="A3792">
            <v>3790</v>
          </cell>
        </row>
        <row r="3793">
          <cell r="A3793">
            <v>3791</v>
          </cell>
        </row>
        <row r="3794">
          <cell r="A3794">
            <v>3792</v>
          </cell>
        </row>
        <row r="3795">
          <cell r="A3795">
            <v>3793</v>
          </cell>
        </row>
        <row r="3796">
          <cell r="A3796">
            <v>3794</v>
          </cell>
        </row>
        <row r="3797">
          <cell r="A3797">
            <v>3795</v>
          </cell>
        </row>
        <row r="3798">
          <cell r="A3798">
            <v>3796</v>
          </cell>
        </row>
        <row r="3799">
          <cell r="A3799">
            <v>3797</v>
          </cell>
        </row>
        <row r="3800">
          <cell r="A3800">
            <v>3798</v>
          </cell>
        </row>
        <row r="3801">
          <cell r="A3801">
            <v>3799</v>
          </cell>
        </row>
        <row r="3802">
          <cell r="A3802">
            <v>3800</v>
          </cell>
        </row>
        <row r="3803">
          <cell r="A3803">
            <v>3801</v>
          </cell>
        </row>
        <row r="3804">
          <cell r="A3804">
            <v>3802</v>
          </cell>
        </row>
        <row r="3805">
          <cell r="A3805">
            <v>3803</v>
          </cell>
        </row>
        <row r="3806">
          <cell r="A3806">
            <v>3804</v>
          </cell>
        </row>
        <row r="3807">
          <cell r="A3807">
            <v>3805</v>
          </cell>
        </row>
        <row r="3808">
          <cell r="A3808">
            <v>3806</v>
          </cell>
        </row>
        <row r="3809">
          <cell r="A3809">
            <v>3807</v>
          </cell>
        </row>
        <row r="3810">
          <cell r="A3810">
            <v>3808</v>
          </cell>
        </row>
        <row r="3811">
          <cell r="A3811">
            <v>3809</v>
          </cell>
        </row>
        <row r="3812">
          <cell r="A3812">
            <v>3810</v>
          </cell>
        </row>
        <row r="3813">
          <cell r="A3813">
            <v>3811</v>
          </cell>
        </row>
        <row r="3814">
          <cell r="A3814">
            <v>3812</v>
          </cell>
        </row>
        <row r="3815">
          <cell r="A3815">
            <v>3813</v>
          </cell>
        </row>
        <row r="3816">
          <cell r="A3816">
            <v>3814</v>
          </cell>
        </row>
        <row r="3817">
          <cell r="A3817">
            <v>3815</v>
          </cell>
        </row>
        <row r="3818">
          <cell r="A3818">
            <v>3816</v>
          </cell>
        </row>
        <row r="3819">
          <cell r="A3819">
            <v>3817</v>
          </cell>
        </row>
        <row r="3820">
          <cell r="A3820">
            <v>3818</v>
          </cell>
        </row>
        <row r="3821">
          <cell r="A3821">
            <v>3819</v>
          </cell>
        </row>
        <row r="3822">
          <cell r="A3822">
            <v>3820</v>
          </cell>
        </row>
        <row r="3823">
          <cell r="A3823">
            <v>3821</v>
          </cell>
        </row>
        <row r="3824">
          <cell r="A3824">
            <v>3822</v>
          </cell>
        </row>
        <row r="3825">
          <cell r="A3825">
            <v>3823</v>
          </cell>
        </row>
        <row r="3826">
          <cell r="A3826">
            <v>3824</v>
          </cell>
        </row>
        <row r="3827">
          <cell r="A3827">
            <v>3825</v>
          </cell>
        </row>
        <row r="3828">
          <cell r="A3828">
            <v>3826</v>
          </cell>
        </row>
        <row r="3829">
          <cell r="A3829">
            <v>3827</v>
          </cell>
        </row>
        <row r="3830">
          <cell r="A3830">
            <v>3828</v>
          </cell>
        </row>
        <row r="3831">
          <cell r="A3831">
            <v>3829</v>
          </cell>
        </row>
        <row r="3832">
          <cell r="A3832">
            <v>3830</v>
          </cell>
        </row>
        <row r="3833">
          <cell r="A3833">
            <v>3831</v>
          </cell>
        </row>
        <row r="3834">
          <cell r="A3834">
            <v>3832</v>
          </cell>
        </row>
        <row r="3835">
          <cell r="A3835">
            <v>3833</v>
          </cell>
        </row>
        <row r="3836">
          <cell r="A3836">
            <v>3834</v>
          </cell>
        </row>
        <row r="3837">
          <cell r="A3837">
            <v>3835</v>
          </cell>
        </row>
        <row r="3838">
          <cell r="A3838">
            <v>3836</v>
          </cell>
        </row>
        <row r="3839">
          <cell r="A3839">
            <v>3837</v>
          </cell>
        </row>
        <row r="3840">
          <cell r="A3840">
            <v>3838</v>
          </cell>
        </row>
        <row r="3841">
          <cell r="A3841">
            <v>3839</v>
          </cell>
        </row>
        <row r="3842">
          <cell r="A3842">
            <v>3840</v>
          </cell>
        </row>
        <row r="3843">
          <cell r="A3843">
            <v>3841</v>
          </cell>
        </row>
        <row r="3844">
          <cell r="A3844">
            <v>3842</v>
          </cell>
        </row>
        <row r="3845">
          <cell r="A3845">
            <v>3843</v>
          </cell>
        </row>
        <row r="3846">
          <cell r="A3846">
            <v>3844</v>
          </cell>
        </row>
        <row r="3847">
          <cell r="A3847">
            <v>3845</v>
          </cell>
        </row>
        <row r="3848">
          <cell r="A3848">
            <v>3846</v>
          </cell>
        </row>
        <row r="3849">
          <cell r="A3849">
            <v>3847</v>
          </cell>
        </row>
        <row r="3850">
          <cell r="A3850">
            <v>3848</v>
          </cell>
        </row>
        <row r="3851">
          <cell r="A3851">
            <v>3849</v>
          </cell>
        </row>
        <row r="3852">
          <cell r="A3852">
            <v>3850</v>
          </cell>
        </row>
        <row r="3853">
          <cell r="A3853">
            <v>3851</v>
          </cell>
        </row>
        <row r="3854">
          <cell r="A3854">
            <v>3852</v>
          </cell>
        </row>
        <row r="3855">
          <cell r="A3855">
            <v>3853</v>
          </cell>
        </row>
        <row r="3856">
          <cell r="A3856">
            <v>3854</v>
          </cell>
        </row>
        <row r="3857">
          <cell r="A3857">
            <v>3855</v>
          </cell>
        </row>
        <row r="3858">
          <cell r="A3858">
            <v>3856</v>
          </cell>
        </row>
        <row r="3859">
          <cell r="A3859">
            <v>3857</v>
          </cell>
        </row>
        <row r="3860">
          <cell r="A3860">
            <v>3858</v>
          </cell>
        </row>
        <row r="3861">
          <cell r="A3861">
            <v>3859</v>
          </cell>
        </row>
        <row r="3862">
          <cell r="A3862">
            <v>3860</v>
          </cell>
        </row>
        <row r="3863">
          <cell r="A3863">
            <v>3861</v>
          </cell>
        </row>
        <row r="3864">
          <cell r="A3864">
            <v>3862</v>
          </cell>
        </row>
        <row r="3865">
          <cell r="A3865">
            <v>3863</v>
          </cell>
        </row>
        <row r="3866">
          <cell r="A3866">
            <v>3864</v>
          </cell>
        </row>
        <row r="3867">
          <cell r="A3867">
            <v>3865</v>
          </cell>
        </row>
        <row r="3868">
          <cell r="A3868">
            <v>3866</v>
          </cell>
        </row>
        <row r="3869">
          <cell r="A3869">
            <v>3867</v>
          </cell>
        </row>
        <row r="3870">
          <cell r="A3870">
            <v>3868</v>
          </cell>
        </row>
        <row r="3871">
          <cell r="A3871">
            <v>3869</v>
          </cell>
        </row>
        <row r="3872">
          <cell r="A3872">
            <v>3870</v>
          </cell>
        </row>
        <row r="3873">
          <cell r="A3873">
            <v>3871</v>
          </cell>
        </row>
        <row r="3874">
          <cell r="A3874">
            <v>3872</v>
          </cell>
        </row>
        <row r="3875">
          <cell r="A3875">
            <v>3873</v>
          </cell>
        </row>
        <row r="3876">
          <cell r="A3876">
            <v>3874</v>
          </cell>
        </row>
        <row r="3877">
          <cell r="A3877">
            <v>3875</v>
          </cell>
        </row>
        <row r="3878">
          <cell r="A3878">
            <v>3876</v>
          </cell>
        </row>
        <row r="3879">
          <cell r="A3879">
            <v>3877</v>
          </cell>
        </row>
        <row r="3880">
          <cell r="A3880">
            <v>3878</v>
          </cell>
        </row>
        <row r="3881">
          <cell r="A3881">
            <v>3879</v>
          </cell>
        </row>
        <row r="3882">
          <cell r="A3882">
            <v>3880</v>
          </cell>
        </row>
        <row r="3883">
          <cell r="A3883">
            <v>3881</v>
          </cell>
        </row>
        <row r="3884">
          <cell r="A3884">
            <v>3882</v>
          </cell>
        </row>
        <row r="3885">
          <cell r="A3885">
            <v>3883</v>
          </cell>
        </row>
        <row r="3886">
          <cell r="A3886">
            <v>3884</v>
          </cell>
        </row>
        <row r="3887">
          <cell r="A3887">
            <v>3885</v>
          </cell>
        </row>
        <row r="3888">
          <cell r="A3888">
            <v>3886</v>
          </cell>
        </row>
        <row r="3889">
          <cell r="A3889">
            <v>3887</v>
          </cell>
        </row>
        <row r="3890">
          <cell r="A3890">
            <v>3888</v>
          </cell>
        </row>
        <row r="3891">
          <cell r="A3891">
            <v>3889</v>
          </cell>
        </row>
        <row r="3892">
          <cell r="A3892">
            <v>3890</v>
          </cell>
        </row>
        <row r="3893">
          <cell r="A3893">
            <v>3891</v>
          </cell>
        </row>
        <row r="3894">
          <cell r="A3894">
            <v>3892</v>
          </cell>
        </row>
        <row r="3895">
          <cell r="A3895">
            <v>3893</v>
          </cell>
        </row>
        <row r="3896">
          <cell r="A3896">
            <v>3894</v>
          </cell>
        </row>
        <row r="3897">
          <cell r="A3897">
            <v>3895</v>
          </cell>
        </row>
        <row r="3898">
          <cell r="A3898">
            <v>3896</v>
          </cell>
        </row>
        <row r="3899">
          <cell r="A3899">
            <v>3897</v>
          </cell>
        </row>
        <row r="3900">
          <cell r="A3900">
            <v>3898</v>
          </cell>
        </row>
        <row r="3901">
          <cell r="A3901">
            <v>3899</v>
          </cell>
        </row>
        <row r="3902">
          <cell r="A3902">
            <v>3900</v>
          </cell>
        </row>
        <row r="3903">
          <cell r="A3903">
            <v>3901</v>
          </cell>
        </row>
        <row r="3904">
          <cell r="A3904">
            <v>3902</v>
          </cell>
        </row>
        <row r="3905">
          <cell r="A3905">
            <v>3903</v>
          </cell>
        </row>
        <row r="3906">
          <cell r="A3906">
            <v>3904</v>
          </cell>
        </row>
        <row r="3907">
          <cell r="A3907">
            <v>3905</v>
          </cell>
        </row>
        <row r="3908">
          <cell r="A3908">
            <v>3906</v>
          </cell>
        </row>
        <row r="3909">
          <cell r="A3909">
            <v>3907</v>
          </cell>
        </row>
        <row r="3910">
          <cell r="A3910">
            <v>3908</v>
          </cell>
        </row>
        <row r="3911">
          <cell r="A3911">
            <v>3909</v>
          </cell>
        </row>
        <row r="3912">
          <cell r="A3912">
            <v>3910</v>
          </cell>
        </row>
        <row r="3913">
          <cell r="A3913">
            <v>3911</v>
          </cell>
        </row>
        <row r="3914">
          <cell r="A3914">
            <v>3912</v>
          </cell>
        </row>
        <row r="3915">
          <cell r="A3915">
            <v>3913</v>
          </cell>
        </row>
        <row r="3916">
          <cell r="A3916">
            <v>3914</v>
          </cell>
        </row>
        <row r="3917">
          <cell r="A3917">
            <v>3915</v>
          </cell>
        </row>
        <row r="3918">
          <cell r="A3918">
            <v>3916</v>
          </cell>
        </row>
        <row r="3919">
          <cell r="A3919">
            <v>3917</v>
          </cell>
        </row>
        <row r="3920">
          <cell r="A3920">
            <v>3918</v>
          </cell>
        </row>
        <row r="3921">
          <cell r="A3921">
            <v>3919</v>
          </cell>
        </row>
        <row r="3922">
          <cell r="A3922">
            <v>3920</v>
          </cell>
        </row>
        <row r="3923">
          <cell r="A3923">
            <v>3921</v>
          </cell>
        </row>
        <row r="3924">
          <cell r="A3924">
            <v>3922</v>
          </cell>
        </row>
        <row r="3925">
          <cell r="A3925">
            <v>3923</v>
          </cell>
        </row>
        <row r="3926">
          <cell r="A3926">
            <v>3924</v>
          </cell>
        </row>
        <row r="3927">
          <cell r="A3927">
            <v>3925</v>
          </cell>
        </row>
        <row r="3928">
          <cell r="A3928">
            <v>3926</v>
          </cell>
        </row>
        <row r="3929">
          <cell r="A3929">
            <v>3927</v>
          </cell>
        </row>
        <row r="3930">
          <cell r="A3930">
            <v>3928</v>
          </cell>
        </row>
        <row r="3931">
          <cell r="A3931">
            <v>3929</v>
          </cell>
        </row>
        <row r="3932">
          <cell r="A3932">
            <v>3930</v>
          </cell>
        </row>
        <row r="3933">
          <cell r="A3933">
            <v>3931</v>
          </cell>
        </row>
        <row r="3934">
          <cell r="A3934">
            <v>3932</v>
          </cell>
        </row>
        <row r="3935">
          <cell r="A3935">
            <v>3933</v>
          </cell>
        </row>
        <row r="3936">
          <cell r="A3936">
            <v>3934</v>
          </cell>
        </row>
        <row r="3937">
          <cell r="A3937">
            <v>3935</v>
          </cell>
        </row>
        <row r="3938">
          <cell r="A3938">
            <v>3936</v>
          </cell>
        </row>
        <row r="3939">
          <cell r="A3939">
            <v>3937</v>
          </cell>
        </row>
        <row r="3940">
          <cell r="A3940">
            <v>3938</v>
          </cell>
        </row>
        <row r="3941">
          <cell r="A3941">
            <v>3939</v>
          </cell>
        </row>
        <row r="3942">
          <cell r="A3942">
            <v>3940</v>
          </cell>
        </row>
        <row r="3943">
          <cell r="A3943">
            <v>3941</v>
          </cell>
        </row>
        <row r="3944">
          <cell r="A3944">
            <v>3942</v>
          </cell>
        </row>
        <row r="3945">
          <cell r="A3945">
            <v>3943</v>
          </cell>
        </row>
        <row r="3946">
          <cell r="A3946">
            <v>3944</v>
          </cell>
        </row>
        <row r="3947">
          <cell r="A3947">
            <v>3945</v>
          </cell>
        </row>
        <row r="3948">
          <cell r="A3948">
            <v>3946</v>
          </cell>
        </row>
        <row r="3949">
          <cell r="A3949">
            <v>3947</v>
          </cell>
        </row>
        <row r="3950">
          <cell r="A3950">
            <v>3948</v>
          </cell>
        </row>
        <row r="3951">
          <cell r="A3951">
            <v>3949</v>
          </cell>
        </row>
        <row r="3952">
          <cell r="A3952">
            <v>3950</v>
          </cell>
        </row>
        <row r="3953">
          <cell r="A3953">
            <v>3951</v>
          </cell>
        </row>
        <row r="3954">
          <cell r="A3954">
            <v>3952</v>
          </cell>
        </row>
        <row r="3955">
          <cell r="A3955">
            <v>3953</v>
          </cell>
        </row>
        <row r="3956">
          <cell r="A3956">
            <v>3954</v>
          </cell>
        </row>
        <row r="3957">
          <cell r="A3957">
            <v>3955</v>
          </cell>
        </row>
        <row r="3958">
          <cell r="A3958">
            <v>3956</v>
          </cell>
        </row>
        <row r="3959">
          <cell r="A3959">
            <v>3957</v>
          </cell>
        </row>
        <row r="3960">
          <cell r="A3960">
            <v>3958</v>
          </cell>
        </row>
        <row r="3961">
          <cell r="A3961">
            <v>3959</v>
          </cell>
        </row>
        <row r="3962">
          <cell r="A3962">
            <v>3960</v>
          </cell>
        </row>
        <row r="3963">
          <cell r="A3963">
            <v>3961</v>
          </cell>
        </row>
        <row r="3964">
          <cell r="A3964">
            <v>3962</v>
          </cell>
        </row>
        <row r="3965">
          <cell r="A3965">
            <v>3963</v>
          </cell>
        </row>
        <row r="3966">
          <cell r="A3966">
            <v>3964</v>
          </cell>
        </row>
        <row r="3967">
          <cell r="A3967">
            <v>3965</v>
          </cell>
        </row>
        <row r="3968">
          <cell r="A3968">
            <v>3966</v>
          </cell>
        </row>
        <row r="3969">
          <cell r="A3969">
            <v>3967</v>
          </cell>
        </row>
        <row r="3970">
          <cell r="A3970">
            <v>3968</v>
          </cell>
        </row>
        <row r="3971">
          <cell r="A3971">
            <v>3969</v>
          </cell>
        </row>
        <row r="3972">
          <cell r="A3972">
            <v>3970</v>
          </cell>
        </row>
        <row r="3973">
          <cell r="A3973">
            <v>3971</v>
          </cell>
        </row>
        <row r="3974">
          <cell r="A3974">
            <v>3972</v>
          </cell>
        </row>
        <row r="3975">
          <cell r="A3975">
            <v>3973</v>
          </cell>
        </row>
        <row r="3976">
          <cell r="A3976">
            <v>3974</v>
          </cell>
        </row>
        <row r="3977">
          <cell r="A3977">
            <v>3975</v>
          </cell>
        </row>
        <row r="3978">
          <cell r="A3978">
            <v>3976</v>
          </cell>
        </row>
        <row r="3979">
          <cell r="A3979">
            <v>3977</v>
          </cell>
        </row>
        <row r="3980">
          <cell r="A3980">
            <v>3978</v>
          </cell>
        </row>
        <row r="3981">
          <cell r="A3981">
            <v>3979</v>
          </cell>
        </row>
        <row r="3982">
          <cell r="A3982">
            <v>3980</v>
          </cell>
        </row>
        <row r="3983">
          <cell r="A3983">
            <v>3981</v>
          </cell>
        </row>
        <row r="3984">
          <cell r="A3984">
            <v>3982</v>
          </cell>
        </row>
        <row r="3985">
          <cell r="A3985">
            <v>3983</v>
          </cell>
        </row>
        <row r="3986">
          <cell r="A3986">
            <v>3984</v>
          </cell>
        </row>
        <row r="3987">
          <cell r="A3987">
            <v>3985</v>
          </cell>
        </row>
        <row r="3988">
          <cell r="A3988">
            <v>3986</v>
          </cell>
        </row>
        <row r="3989">
          <cell r="A3989">
            <v>3987</v>
          </cell>
        </row>
        <row r="3990">
          <cell r="A3990">
            <v>3988</v>
          </cell>
        </row>
        <row r="3991">
          <cell r="A3991">
            <v>3989</v>
          </cell>
        </row>
        <row r="3992">
          <cell r="A3992">
            <v>3990</v>
          </cell>
        </row>
        <row r="3993">
          <cell r="A3993">
            <v>3991</v>
          </cell>
        </row>
        <row r="3994">
          <cell r="A3994">
            <v>3992</v>
          </cell>
        </row>
        <row r="3995">
          <cell r="A3995">
            <v>3993</v>
          </cell>
        </row>
        <row r="3996">
          <cell r="A3996">
            <v>3994</v>
          </cell>
        </row>
        <row r="3997">
          <cell r="A3997">
            <v>3995</v>
          </cell>
        </row>
        <row r="3998">
          <cell r="A3998">
            <v>3996</v>
          </cell>
        </row>
        <row r="3999">
          <cell r="A3999">
            <v>3997</v>
          </cell>
        </row>
        <row r="4000">
          <cell r="A4000">
            <v>3998</v>
          </cell>
        </row>
        <row r="4001">
          <cell r="A4001">
            <v>3999</v>
          </cell>
        </row>
        <row r="4002">
          <cell r="A4002">
            <v>4000</v>
          </cell>
        </row>
        <row r="4003">
          <cell r="A4003">
            <v>4001</v>
          </cell>
        </row>
        <row r="4004">
          <cell r="A4004">
            <v>4002</v>
          </cell>
        </row>
        <row r="4005">
          <cell r="A4005">
            <v>4003</v>
          </cell>
        </row>
        <row r="4006">
          <cell r="A4006">
            <v>4004</v>
          </cell>
        </row>
        <row r="4007">
          <cell r="A4007">
            <v>4005</v>
          </cell>
        </row>
        <row r="4008">
          <cell r="A4008">
            <v>4006</v>
          </cell>
        </row>
        <row r="4009">
          <cell r="A4009">
            <v>4007</v>
          </cell>
        </row>
        <row r="4010">
          <cell r="A4010">
            <v>4008</v>
          </cell>
        </row>
        <row r="4011">
          <cell r="A4011">
            <v>4009</v>
          </cell>
        </row>
        <row r="4012">
          <cell r="A4012">
            <v>4010</v>
          </cell>
        </row>
        <row r="4013">
          <cell r="A4013">
            <v>4011</v>
          </cell>
        </row>
        <row r="4014">
          <cell r="A4014">
            <v>4012</v>
          </cell>
        </row>
        <row r="4015">
          <cell r="A4015">
            <v>4013</v>
          </cell>
        </row>
        <row r="4016">
          <cell r="A4016">
            <v>4014</v>
          </cell>
        </row>
        <row r="4017">
          <cell r="A4017">
            <v>4015</v>
          </cell>
        </row>
        <row r="4018">
          <cell r="A4018">
            <v>4016</v>
          </cell>
        </row>
        <row r="4019">
          <cell r="A4019">
            <v>4017</v>
          </cell>
        </row>
        <row r="4020">
          <cell r="A4020">
            <v>4018</v>
          </cell>
        </row>
        <row r="4021">
          <cell r="A4021">
            <v>4019</v>
          </cell>
        </row>
        <row r="4022">
          <cell r="A4022">
            <v>4020</v>
          </cell>
        </row>
        <row r="4023">
          <cell r="A4023">
            <v>4021</v>
          </cell>
        </row>
        <row r="4024">
          <cell r="A4024">
            <v>4022</v>
          </cell>
        </row>
        <row r="4025">
          <cell r="A4025">
            <v>4023</v>
          </cell>
        </row>
        <row r="4026">
          <cell r="A4026">
            <v>4024</v>
          </cell>
        </row>
        <row r="4027">
          <cell r="A4027">
            <v>4025</v>
          </cell>
        </row>
        <row r="4028">
          <cell r="A4028">
            <v>4026</v>
          </cell>
        </row>
        <row r="4029">
          <cell r="A4029">
            <v>4027</v>
          </cell>
        </row>
        <row r="4030">
          <cell r="A4030">
            <v>4028</v>
          </cell>
        </row>
        <row r="4031">
          <cell r="A4031">
            <v>4029</v>
          </cell>
        </row>
        <row r="4032">
          <cell r="A4032">
            <v>4030</v>
          </cell>
        </row>
        <row r="4033">
          <cell r="A4033">
            <v>4031</v>
          </cell>
        </row>
        <row r="4034">
          <cell r="A4034">
            <v>4032</v>
          </cell>
        </row>
        <row r="4035">
          <cell r="A4035">
            <v>4033</v>
          </cell>
        </row>
        <row r="4036">
          <cell r="A4036">
            <v>4034</v>
          </cell>
        </row>
        <row r="4037">
          <cell r="A4037">
            <v>4035</v>
          </cell>
        </row>
        <row r="4038">
          <cell r="A4038">
            <v>4036</v>
          </cell>
        </row>
        <row r="4039">
          <cell r="A4039">
            <v>4037</v>
          </cell>
        </row>
        <row r="4040">
          <cell r="A4040">
            <v>4038</v>
          </cell>
        </row>
        <row r="4041">
          <cell r="A4041">
            <v>4039</v>
          </cell>
        </row>
        <row r="4042">
          <cell r="A4042">
            <v>4040</v>
          </cell>
        </row>
        <row r="4043">
          <cell r="A4043">
            <v>4041</v>
          </cell>
        </row>
        <row r="4044">
          <cell r="A4044">
            <v>4042</v>
          </cell>
        </row>
        <row r="4045">
          <cell r="A4045">
            <v>4043</v>
          </cell>
        </row>
        <row r="4046">
          <cell r="A4046">
            <v>4044</v>
          </cell>
        </row>
        <row r="4047">
          <cell r="A4047">
            <v>4045</v>
          </cell>
        </row>
        <row r="4048">
          <cell r="A4048">
            <v>4046</v>
          </cell>
        </row>
        <row r="4049">
          <cell r="A4049">
            <v>4047</v>
          </cell>
        </row>
        <row r="4050">
          <cell r="A4050">
            <v>4048</v>
          </cell>
        </row>
        <row r="4051">
          <cell r="A4051">
            <v>4049</v>
          </cell>
        </row>
        <row r="4052">
          <cell r="A4052">
            <v>4050</v>
          </cell>
        </row>
        <row r="4053">
          <cell r="A4053">
            <v>4051</v>
          </cell>
        </row>
        <row r="4054">
          <cell r="A4054">
            <v>4052</v>
          </cell>
        </row>
        <row r="4055">
          <cell r="A4055">
            <v>4053</v>
          </cell>
        </row>
        <row r="4056">
          <cell r="A4056">
            <v>4054</v>
          </cell>
        </row>
        <row r="4057">
          <cell r="A4057">
            <v>4055</v>
          </cell>
        </row>
        <row r="4058">
          <cell r="A4058">
            <v>4056</v>
          </cell>
        </row>
        <row r="4059">
          <cell r="A4059">
            <v>4057</v>
          </cell>
        </row>
        <row r="4060">
          <cell r="A4060">
            <v>4058</v>
          </cell>
        </row>
        <row r="4061">
          <cell r="A4061">
            <v>4059</v>
          </cell>
        </row>
        <row r="4062">
          <cell r="A4062">
            <v>4060</v>
          </cell>
        </row>
        <row r="4063">
          <cell r="A4063">
            <v>4061</v>
          </cell>
        </row>
        <row r="4064">
          <cell r="A4064">
            <v>4062</v>
          </cell>
        </row>
        <row r="4065">
          <cell r="A4065">
            <v>4063</v>
          </cell>
        </row>
        <row r="4066">
          <cell r="A4066">
            <v>4064</v>
          </cell>
        </row>
        <row r="4067">
          <cell r="A4067">
            <v>4065</v>
          </cell>
        </row>
        <row r="4068">
          <cell r="A4068">
            <v>4066</v>
          </cell>
        </row>
        <row r="4069">
          <cell r="A4069">
            <v>4067</v>
          </cell>
        </row>
        <row r="4070">
          <cell r="A4070">
            <v>4068</v>
          </cell>
        </row>
        <row r="4071">
          <cell r="A4071">
            <v>4069</v>
          </cell>
        </row>
        <row r="4072">
          <cell r="A4072">
            <v>4070</v>
          </cell>
        </row>
        <row r="4073">
          <cell r="A4073">
            <v>4071</v>
          </cell>
        </row>
        <row r="4074">
          <cell r="A4074">
            <v>4072</v>
          </cell>
        </row>
        <row r="4075">
          <cell r="A4075">
            <v>4073</v>
          </cell>
        </row>
        <row r="4076">
          <cell r="A4076">
            <v>4074</v>
          </cell>
        </row>
        <row r="4077">
          <cell r="A4077">
            <v>4075</v>
          </cell>
        </row>
        <row r="4078">
          <cell r="A4078">
            <v>4076</v>
          </cell>
        </row>
        <row r="4079">
          <cell r="A4079">
            <v>4077</v>
          </cell>
        </row>
        <row r="4080">
          <cell r="A4080">
            <v>4078</v>
          </cell>
        </row>
        <row r="4081">
          <cell r="A4081">
            <v>4079</v>
          </cell>
        </row>
        <row r="4082">
          <cell r="A4082">
            <v>4080</v>
          </cell>
        </row>
        <row r="4083">
          <cell r="A4083">
            <v>4081</v>
          </cell>
        </row>
        <row r="4084">
          <cell r="A4084">
            <v>4082</v>
          </cell>
        </row>
        <row r="4085">
          <cell r="A4085">
            <v>4083</v>
          </cell>
        </row>
        <row r="4086">
          <cell r="A4086">
            <v>4084</v>
          </cell>
        </row>
        <row r="4087">
          <cell r="A4087">
            <v>4085</v>
          </cell>
        </row>
        <row r="4088">
          <cell r="A4088">
            <v>4086</v>
          </cell>
        </row>
        <row r="4089">
          <cell r="A4089">
            <v>4087</v>
          </cell>
        </row>
        <row r="4090">
          <cell r="A4090">
            <v>4088</v>
          </cell>
        </row>
        <row r="4091">
          <cell r="A4091">
            <v>4089</v>
          </cell>
        </row>
        <row r="4092">
          <cell r="A4092">
            <v>4090</v>
          </cell>
        </row>
        <row r="4093">
          <cell r="A4093">
            <v>4091</v>
          </cell>
        </row>
        <row r="4094">
          <cell r="A4094">
            <v>4092</v>
          </cell>
        </row>
        <row r="4095">
          <cell r="A4095">
            <v>4093</v>
          </cell>
        </row>
        <row r="4096">
          <cell r="A4096">
            <v>4094</v>
          </cell>
        </row>
        <row r="4097">
          <cell r="A4097">
            <v>4095</v>
          </cell>
        </row>
        <row r="4098">
          <cell r="A4098">
            <v>4096</v>
          </cell>
        </row>
        <row r="4099">
          <cell r="A4099">
            <v>4097</v>
          </cell>
        </row>
        <row r="4100">
          <cell r="A4100">
            <v>4098</v>
          </cell>
        </row>
        <row r="4101">
          <cell r="A4101">
            <v>4099</v>
          </cell>
        </row>
        <row r="4102">
          <cell r="A4102">
            <v>4100</v>
          </cell>
        </row>
        <row r="4103">
          <cell r="A4103">
            <v>4101</v>
          </cell>
        </row>
        <row r="4104">
          <cell r="A4104">
            <v>4102</v>
          </cell>
        </row>
        <row r="4105">
          <cell r="A4105">
            <v>4103</v>
          </cell>
        </row>
        <row r="4106">
          <cell r="A4106">
            <v>4104</v>
          </cell>
        </row>
        <row r="4107">
          <cell r="A4107">
            <v>4105</v>
          </cell>
        </row>
        <row r="4108">
          <cell r="A4108">
            <v>4106</v>
          </cell>
        </row>
        <row r="4109">
          <cell r="A4109">
            <v>4107</v>
          </cell>
        </row>
        <row r="4110">
          <cell r="A4110">
            <v>4108</v>
          </cell>
        </row>
        <row r="4111">
          <cell r="A4111">
            <v>4109</v>
          </cell>
        </row>
        <row r="4112">
          <cell r="A4112">
            <v>4110</v>
          </cell>
        </row>
        <row r="4113">
          <cell r="A4113">
            <v>4111</v>
          </cell>
        </row>
        <row r="4114">
          <cell r="A4114">
            <v>4112</v>
          </cell>
        </row>
        <row r="4115">
          <cell r="A4115">
            <v>4113</v>
          </cell>
        </row>
        <row r="4116">
          <cell r="A4116">
            <v>4114</v>
          </cell>
        </row>
        <row r="4117">
          <cell r="A4117">
            <v>4115</v>
          </cell>
        </row>
        <row r="4118">
          <cell r="A4118">
            <v>4116</v>
          </cell>
        </row>
        <row r="4119">
          <cell r="A4119">
            <v>4117</v>
          </cell>
        </row>
        <row r="4120">
          <cell r="A4120">
            <v>4118</v>
          </cell>
        </row>
        <row r="4121">
          <cell r="A4121">
            <v>4119</v>
          </cell>
        </row>
        <row r="4122">
          <cell r="A4122">
            <v>4120</v>
          </cell>
        </row>
        <row r="4123">
          <cell r="A4123">
            <v>4121</v>
          </cell>
        </row>
        <row r="4124">
          <cell r="A4124">
            <v>4122</v>
          </cell>
        </row>
        <row r="4125">
          <cell r="A4125">
            <v>4123</v>
          </cell>
        </row>
        <row r="4126">
          <cell r="A4126">
            <v>4124</v>
          </cell>
        </row>
        <row r="4127">
          <cell r="A4127">
            <v>4125</v>
          </cell>
        </row>
        <row r="4128">
          <cell r="A4128">
            <v>4126</v>
          </cell>
        </row>
        <row r="4129">
          <cell r="A4129">
            <v>4127</v>
          </cell>
        </row>
        <row r="4130">
          <cell r="A4130">
            <v>4128</v>
          </cell>
        </row>
        <row r="4131">
          <cell r="A4131">
            <v>4129</v>
          </cell>
        </row>
        <row r="4132">
          <cell r="A4132">
            <v>4130</v>
          </cell>
        </row>
        <row r="4133">
          <cell r="A4133">
            <v>4131</v>
          </cell>
        </row>
        <row r="4134">
          <cell r="A4134">
            <v>4132</v>
          </cell>
        </row>
        <row r="4135">
          <cell r="A4135">
            <v>4133</v>
          </cell>
        </row>
        <row r="4136">
          <cell r="A4136">
            <v>4134</v>
          </cell>
        </row>
        <row r="4137">
          <cell r="A4137">
            <v>4135</v>
          </cell>
        </row>
        <row r="4138">
          <cell r="A4138">
            <v>4136</v>
          </cell>
        </row>
        <row r="4139">
          <cell r="A4139">
            <v>4137</v>
          </cell>
        </row>
        <row r="4140">
          <cell r="A4140">
            <v>4138</v>
          </cell>
        </row>
        <row r="4141">
          <cell r="A4141">
            <v>4139</v>
          </cell>
        </row>
        <row r="4142">
          <cell r="A4142">
            <v>4140</v>
          </cell>
        </row>
        <row r="4143">
          <cell r="A4143">
            <v>4141</v>
          </cell>
        </row>
        <row r="4144">
          <cell r="A4144">
            <v>4142</v>
          </cell>
        </row>
        <row r="4145">
          <cell r="A4145">
            <v>4143</v>
          </cell>
        </row>
        <row r="4146">
          <cell r="A4146">
            <v>4144</v>
          </cell>
        </row>
        <row r="4147">
          <cell r="A4147">
            <v>4145</v>
          </cell>
        </row>
        <row r="4148">
          <cell r="A4148">
            <v>4146</v>
          </cell>
        </row>
        <row r="4149">
          <cell r="A4149">
            <v>4147</v>
          </cell>
        </row>
        <row r="4150">
          <cell r="A4150">
            <v>4148</v>
          </cell>
        </row>
        <row r="4151">
          <cell r="A4151">
            <v>4149</v>
          </cell>
        </row>
        <row r="4152">
          <cell r="A4152">
            <v>4150</v>
          </cell>
        </row>
        <row r="4153">
          <cell r="A4153">
            <v>4151</v>
          </cell>
        </row>
        <row r="4154">
          <cell r="A4154">
            <v>4152</v>
          </cell>
        </row>
        <row r="4155">
          <cell r="A4155">
            <v>4153</v>
          </cell>
        </row>
        <row r="4156">
          <cell r="A4156">
            <v>4154</v>
          </cell>
        </row>
        <row r="4157">
          <cell r="A4157">
            <v>4155</v>
          </cell>
        </row>
        <row r="4158">
          <cell r="A4158">
            <v>4156</v>
          </cell>
        </row>
        <row r="4159">
          <cell r="A4159">
            <v>4157</v>
          </cell>
        </row>
        <row r="4160">
          <cell r="A4160">
            <v>4158</v>
          </cell>
        </row>
        <row r="4161">
          <cell r="A4161">
            <v>4159</v>
          </cell>
        </row>
        <row r="4162">
          <cell r="A4162">
            <v>4160</v>
          </cell>
        </row>
        <row r="4163">
          <cell r="A4163">
            <v>4161</v>
          </cell>
        </row>
        <row r="4164">
          <cell r="A4164">
            <v>4162</v>
          </cell>
        </row>
        <row r="4165">
          <cell r="A4165">
            <v>4163</v>
          </cell>
        </row>
        <row r="4166">
          <cell r="A4166">
            <v>4164</v>
          </cell>
        </row>
        <row r="4167">
          <cell r="A4167">
            <v>4165</v>
          </cell>
        </row>
        <row r="4168">
          <cell r="A4168">
            <v>4166</v>
          </cell>
        </row>
        <row r="4169">
          <cell r="A4169">
            <v>4167</v>
          </cell>
        </row>
        <row r="4170">
          <cell r="A4170">
            <v>4168</v>
          </cell>
        </row>
        <row r="4171">
          <cell r="A4171">
            <v>4169</v>
          </cell>
        </row>
        <row r="4172">
          <cell r="A4172">
            <v>4170</v>
          </cell>
        </row>
        <row r="4173">
          <cell r="A4173">
            <v>4171</v>
          </cell>
        </row>
        <row r="4174">
          <cell r="A4174">
            <v>4172</v>
          </cell>
        </row>
        <row r="4175">
          <cell r="A4175">
            <v>4173</v>
          </cell>
        </row>
        <row r="4176">
          <cell r="A4176">
            <v>4174</v>
          </cell>
        </row>
        <row r="4177">
          <cell r="A4177">
            <v>4175</v>
          </cell>
        </row>
        <row r="4178">
          <cell r="A4178">
            <v>4176</v>
          </cell>
        </row>
        <row r="4179">
          <cell r="A4179">
            <v>4177</v>
          </cell>
        </row>
        <row r="4180">
          <cell r="A4180">
            <v>4178</v>
          </cell>
        </row>
        <row r="4181">
          <cell r="A4181">
            <v>4179</v>
          </cell>
        </row>
        <row r="4182">
          <cell r="A4182">
            <v>4180</v>
          </cell>
        </row>
        <row r="4183">
          <cell r="A4183">
            <v>4181</v>
          </cell>
        </row>
        <row r="4184">
          <cell r="A4184">
            <v>4182</v>
          </cell>
        </row>
        <row r="4185">
          <cell r="A4185">
            <v>4183</v>
          </cell>
        </row>
        <row r="4186">
          <cell r="A4186">
            <v>4184</v>
          </cell>
        </row>
        <row r="4187">
          <cell r="A4187">
            <v>4185</v>
          </cell>
        </row>
        <row r="4188">
          <cell r="A4188">
            <v>4186</v>
          </cell>
        </row>
        <row r="4189">
          <cell r="A4189">
            <v>4187</v>
          </cell>
        </row>
        <row r="4190">
          <cell r="A4190">
            <v>4188</v>
          </cell>
        </row>
        <row r="4191">
          <cell r="A4191">
            <v>4189</v>
          </cell>
        </row>
        <row r="4192">
          <cell r="A4192">
            <v>4190</v>
          </cell>
        </row>
        <row r="4193">
          <cell r="A4193">
            <v>4191</v>
          </cell>
        </row>
        <row r="4194">
          <cell r="A4194">
            <v>4192</v>
          </cell>
        </row>
        <row r="4195">
          <cell r="A4195">
            <v>4193</v>
          </cell>
        </row>
        <row r="4196">
          <cell r="A4196">
            <v>4194</v>
          </cell>
        </row>
        <row r="4197">
          <cell r="A4197">
            <v>4195</v>
          </cell>
        </row>
        <row r="4198">
          <cell r="A4198">
            <v>4196</v>
          </cell>
        </row>
        <row r="4199">
          <cell r="A4199">
            <v>4197</v>
          </cell>
        </row>
        <row r="4200">
          <cell r="A4200">
            <v>4198</v>
          </cell>
        </row>
        <row r="4201">
          <cell r="A4201">
            <v>4199</v>
          </cell>
        </row>
        <row r="4202">
          <cell r="A4202">
            <v>4200</v>
          </cell>
        </row>
        <row r="4203">
          <cell r="A4203">
            <v>4201</v>
          </cell>
        </row>
        <row r="4204">
          <cell r="A4204">
            <v>4202</v>
          </cell>
        </row>
        <row r="4205">
          <cell r="A4205">
            <v>4203</v>
          </cell>
        </row>
        <row r="4206">
          <cell r="A4206">
            <v>4204</v>
          </cell>
        </row>
        <row r="4207">
          <cell r="A4207">
            <v>4205</v>
          </cell>
        </row>
        <row r="4208">
          <cell r="A4208">
            <v>4206</v>
          </cell>
        </row>
        <row r="4209">
          <cell r="A4209">
            <v>4207</v>
          </cell>
        </row>
        <row r="4210">
          <cell r="A4210">
            <v>4208</v>
          </cell>
        </row>
        <row r="4211">
          <cell r="A4211">
            <v>4209</v>
          </cell>
        </row>
        <row r="4212">
          <cell r="A4212">
            <v>4210</v>
          </cell>
        </row>
        <row r="4213">
          <cell r="A4213">
            <v>4211</v>
          </cell>
        </row>
        <row r="4214">
          <cell r="A4214">
            <v>4212</v>
          </cell>
        </row>
        <row r="4215">
          <cell r="A4215">
            <v>4213</v>
          </cell>
        </row>
        <row r="4216">
          <cell r="A4216">
            <v>4214</v>
          </cell>
        </row>
        <row r="4217">
          <cell r="A4217">
            <v>4215</v>
          </cell>
        </row>
        <row r="4218">
          <cell r="A4218">
            <v>4216</v>
          </cell>
        </row>
        <row r="4219">
          <cell r="A4219">
            <v>4217</v>
          </cell>
        </row>
        <row r="4220">
          <cell r="A4220">
            <v>4218</v>
          </cell>
        </row>
        <row r="4221">
          <cell r="A4221">
            <v>4219</v>
          </cell>
        </row>
        <row r="4222">
          <cell r="A4222">
            <v>4220</v>
          </cell>
        </row>
        <row r="4223">
          <cell r="A4223">
            <v>4221</v>
          </cell>
        </row>
        <row r="4224">
          <cell r="A4224">
            <v>4222</v>
          </cell>
        </row>
        <row r="4225">
          <cell r="A4225">
            <v>4223</v>
          </cell>
        </row>
        <row r="4226">
          <cell r="A4226">
            <v>4224</v>
          </cell>
        </row>
        <row r="4227">
          <cell r="A4227">
            <v>4225</v>
          </cell>
        </row>
        <row r="4228">
          <cell r="A4228">
            <v>4226</v>
          </cell>
        </row>
        <row r="4229">
          <cell r="A4229">
            <v>4227</v>
          </cell>
        </row>
        <row r="4230">
          <cell r="A4230">
            <v>4228</v>
          </cell>
        </row>
        <row r="4231">
          <cell r="A4231">
            <v>4229</v>
          </cell>
        </row>
        <row r="4232">
          <cell r="A4232">
            <v>4230</v>
          </cell>
        </row>
        <row r="4233">
          <cell r="A4233">
            <v>4231</v>
          </cell>
        </row>
        <row r="4234">
          <cell r="A4234">
            <v>4232</v>
          </cell>
        </row>
        <row r="4235">
          <cell r="A4235">
            <v>4233</v>
          </cell>
        </row>
        <row r="4236">
          <cell r="A4236">
            <v>4234</v>
          </cell>
        </row>
        <row r="4237">
          <cell r="A4237">
            <v>4235</v>
          </cell>
        </row>
        <row r="4238">
          <cell r="A4238">
            <v>4236</v>
          </cell>
        </row>
        <row r="4239">
          <cell r="A4239">
            <v>4237</v>
          </cell>
        </row>
        <row r="4240">
          <cell r="A4240">
            <v>4238</v>
          </cell>
        </row>
        <row r="4241">
          <cell r="A4241">
            <v>4239</v>
          </cell>
        </row>
        <row r="4242">
          <cell r="A4242">
            <v>4240</v>
          </cell>
        </row>
        <row r="4243">
          <cell r="A4243">
            <v>4241</v>
          </cell>
        </row>
        <row r="4244">
          <cell r="A4244">
            <v>4242</v>
          </cell>
        </row>
        <row r="4245">
          <cell r="A4245">
            <v>4243</v>
          </cell>
        </row>
        <row r="4246">
          <cell r="A4246">
            <v>4244</v>
          </cell>
        </row>
        <row r="4247">
          <cell r="A4247">
            <v>4245</v>
          </cell>
        </row>
        <row r="4248">
          <cell r="A4248">
            <v>4246</v>
          </cell>
        </row>
        <row r="4249">
          <cell r="A4249">
            <v>4247</v>
          </cell>
        </row>
        <row r="4250">
          <cell r="A4250">
            <v>4248</v>
          </cell>
        </row>
        <row r="4251">
          <cell r="A4251">
            <v>4249</v>
          </cell>
        </row>
        <row r="4252">
          <cell r="A4252">
            <v>4250</v>
          </cell>
        </row>
        <row r="4253">
          <cell r="A4253">
            <v>4251</v>
          </cell>
        </row>
        <row r="4254">
          <cell r="A4254">
            <v>4252</v>
          </cell>
        </row>
        <row r="4255">
          <cell r="A4255">
            <v>4253</v>
          </cell>
        </row>
        <row r="4256">
          <cell r="A4256">
            <v>4254</v>
          </cell>
        </row>
        <row r="4257">
          <cell r="A4257">
            <v>4255</v>
          </cell>
        </row>
        <row r="4258">
          <cell r="A4258">
            <v>4256</v>
          </cell>
        </row>
        <row r="4259">
          <cell r="A4259">
            <v>4257</v>
          </cell>
        </row>
        <row r="4260">
          <cell r="A4260">
            <v>4258</v>
          </cell>
        </row>
        <row r="4261">
          <cell r="A4261">
            <v>4259</v>
          </cell>
        </row>
        <row r="4262">
          <cell r="A4262">
            <v>4260</v>
          </cell>
        </row>
        <row r="4263">
          <cell r="A4263">
            <v>4261</v>
          </cell>
        </row>
        <row r="4264">
          <cell r="A4264">
            <v>4262</v>
          </cell>
        </row>
        <row r="4265">
          <cell r="A4265">
            <v>4263</v>
          </cell>
        </row>
        <row r="4266">
          <cell r="A4266">
            <v>4264</v>
          </cell>
        </row>
        <row r="4267">
          <cell r="A4267">
            <v>4265</v>
          </cell>
        </row>
        <row r="4268">
          <cell r="A4268">
            <v>4266</v>
          </cell>
        </row>
        <row r="4269">
          <cell r="A4269">
            <v>4267</v>
          </cell>
        </row>
        <row r="4270">
          <cell r="A4270">
            <v>4268</v>
          </cell>
        </row>
        <row r="4271">
          <cell r="A4271">
            <v>4269</v>
          </cell>
        </row>
        <row r="4272">
          <cell r="A4272">
            <v>4270</v>
          </cell>
        </row>
        <row r="4273">
          <cell r="A4273">
            <v>4271</v>
          </cell>
        </row>
        <row r="4274">
          <cell r="A4274">
            <v>4272</v>
          </cell>
        </row>
        <row r="4275">
          <cell r="A4275">
            <v>4273</v>
          </cell>
        </row>
        <row r="4276">
          <cell r="A4276">
            <v>4274</v>
          </cell>
        </row>
        <row r="4277">
          <cell r="A4277">
            <v>4275</v>
          </cell>
        </row>
        <row r="4278">
          <cell r="A4278">
            <v>4276</v>
          </cell>
        </row>
        <row r="4279">
          <cell r="A4279">
            <v>4277</v>
          </cell>
        </row>
        <row r="4280">
          <cell r="A4280">
            <v>4278</v>
          </cell>
        </row>
        <row r="4281">
          <cell r="A4281">
            <v>4279</v>
          </cell>
        </row>
        <row r="4282">
          <cell r="A4282">
            <v>4280</v>
          </cell>
        </row>
        <row r="4283">
          <cell r="A4283">
            <v>4281</v>
          </cell>
        </row>
        <row r="4284">
          <cell r="A4284">
            <v>4282</v>
          </cell>
        </row>
        <row r="4285">
          <cell r="A4285">
            <v>4283</v>
          </cell>
        </row>
        <row r="4286">
          <cell r="A4286">
            <v>4284</v>
          </cell>
        </row>
        <row r="4287">
          <cell r="A4287">
            <v>4285</v>
          </cell>
        </row>
        <row r="4288">
          <cell r="A4288">
            <v>4286</v>
          </cell>
        </row>
        <row r="4289">
          <cell r="A4289">
            <v>4287</v>
          </cell>
        </row>
        <row r="4290">
          <cell r="A4290">
            <v>4288</v>
          </cell>
        </row>
        <row r="4291">
          <cell r="A4291">
            <v>4289</v>
          </cell>
        </row>
        <row r="4292">
          <cell r="A4292">
            <v>4290</v>
          </cell>
        </row>
        <row r="4293">
          <cell r="A4293">
            <v>4291</v>
          </cell>
        </row>
        <row r="4294">
          <cell r="A4294">
            <v>4292</v>
          </cell>
        </row>
        <row r="4295">
          <cell r="A4295">
            <v>4293</v>
          </cell>
        </row>
        <row r="4296">
          <cell r="A4296">
            <v>4294</v>
          </cell>
        </row>
        <row r="4297">
          <cell r="A4297">
            <v>4295</v>
          </cell>
        </row>
        <row r="4298">
          <cell r="A4298">
            <v>4296</v>
          </cell>
        </row>
        <row r="4299">
          <cell r="A4299">
            <v>4297</v>
          </cell>
        </row>
        <row r="4300">
          <cell r="A4300">
            <v>4298</v>
          </cell>
        </row>
        <row r="4301">
          <cell r="A4301">
            <v>4299</v>
          </cell>
        </row>
        <row r="4302">
          <cell r="A4302">
            <v>4300</v>
          </cell>
        </row>
        <row r="4303">
          <cell r="A4303">
            <v>4301</v>
          </cell>
        </row>
        <row r="4304">
          <cell r="A4304">
            <v>4302</v>
          </cell>
        </row>
        <row r="4305">
          <cell r="A4305">
            <v>4303</v>
          </cell>
        </row>
        <row r="4306">
          <cell r="A4306">
            <v>4304</v>
          </cell>
        </row>
        <row r="4307">
          <cell r="A4307">
            <v>4305</v>
          </cell>
        </row>
        <row r="4308">
          <cell r="A4308">
            <v>4306</v>
          </cell>
        </row>
        <row r="4309">
          <cell r="A4309">
            <v>4307</v>
          </cell>
        </row>
        <row r="4310">
          <cell r="A4310">
            <v>4308</v>
          </cell>
        </row>
        <row r="4311">
          <cell r="A4311">
            <v>4309</v>
          </cell>
        </row>
        <row r="4312">
          <cell r="A4312">
            <v>4310</v>
          </cell>
        </row>
        <row r="4313">
          <cell r="A4313">
            <v>4311</v>
          </cell>
        </row>
        <row r="4314">
          <cell r="A4314">
            <v>4312</v>
          </cell>
        </row>
        <row r="4315">
          <cell r="A4315">
            <v>4313</v>
          </cell>
        </row>
        <row r="4316">
          <cell r="A4316">
            <v>4314</v>
          </cell>
        </row>
        <row r="4317">
          <cell r="A4317">
            <v>4315</v>
          </cell>
        </row>
        <row r="4318">
          <cell r="A4318">
            <v>4316</v>
          </cell>
        </row>
        <row r="4319">
          <cell r="A4319">
            <v>4317</v>
          </cell>
        </row>
        <row r="4320">
          <cell r="A4320">
            <v>4318</v>
          </cell>
        </row>
        <row r="4321">
          <cell r="A4321">
            <v>4319</v>
          </cell>
        </row>
        <row r="4322">
          <cell r="A4322">
            <v>4320</v>
          </cell>
        </row>
        <row r="4323">
          <cell r="A4323">
            <v>4321</v>
          </cell>
        </row>
        <row r="4324">
          <cell r="A4324">
            <v>4322</v>
          </cell>
        </row>
        <row r="4325">
          <cell r="A4325">
            <v>4323</v>
          </cell>
        </row>
        <row r="4326">
          <cell r="A4326">
            <v>4324</v>
          </cell>
        </row>
        <row r="4327">
          <cell r="A4327">
            <v>4325</v>
          </cell>
        </row>
        <row r="4328">
          <cell r="A4328">
            <v>4326</v>
          </cell>
        </row>
        <row r="4329">
          <cell r="A4329">
            <v>4327</v>
          </cell>
        </row>
        <row r="4330">
          <cell r="A4330">
            <v>4328</v>
          </cell>
        </row>
        <row r="4331">
          <cell r="A4331">
            <v>4329</v>
          </cell>
        </row>
        <row r="4332">
          <cell r="A4332">
            <v>4330</v>
          </cell>
        </row>
        <row r="4333">
          <cell r="A4333">
            <v>4331</v>
          </cell>
        </row>
        <row r="4334">
          <cell r="A4334">
            <v>4332</v>
          </cell>
        </row>
        <row r="4335">
          <cell r="A4335">
            <v>4333</v>
          </cell>
        </row>
        <row r="4336">
          <cell r="A4336">
            <v>4334</v>
          </cell>
        </row>
        <row r="4337">
          <cell r="A4337">
            <v>4335</v>
          </cell>
        </row>
        <row r="4338">
          <cell r="A4338">
            <v>4336</v>
          </cell>
        </row>
        <row r="4339">
          <cell r="A4339">
            <v>4337</v>
          </cell>
        </row>
        <row r="4340">
          <cell r="A4340">
            <v>4338</v>
          </cell>
        </row>
        <row r="4341">
          <cell r="A4341">
            <v>4339</v>
          </cell>
        </row>
        <row r="4342">
          <cell r="A4342">
            <v>4340</v>
          </cell>
        </row>
        <row r="4343">
          <cell r="A4343">
            <v>4341</v>
          </cell>
        </row>
        <row r="4344">
          <cell r="A4344">
            <v>4342</v>
          </cell>
        </row>
        <row r="4345">
          <cell r="A4345">
            <v>4343</v>
          </cell>
        </row>
        <row r="4346">
          <cell r="A4346">
            <v>4344</v>
          </cell>
        </row>
        <row r="4347">
          <cell r="A4347">
            <v>4345</v>
          </cell>
        </row>
        <row r="4348">
          <cell r="A4348">
            <v>4346</v>
          </cell>
        </row>
        <row r="4349">
          <cell r="A4349">
            <v>4347</v>
          </cell>
        </row>
        <row r="4350">
          <cell r="A4350">
            <v>4348</v>
          </cell>
        </row>
        <row r="4351">
          <cell r="A4351">
            <v>4349</v>
          </cell>
        </row>
        <row r="4352">
          <cell r="A4352">
            <v>4350</v>
          </cell>
        </row>
        <row r="4353">
          <cell r="A4353">
            <v>4351</v>
          </cell>
        </row>
        <row r="4354">
          <cell r="A4354">
            <v>4352</v>
          </cell>
        </row>
        <row r="4355">
          <cell r="A4355">
            <v>4353</v>
          </cell>
        </row>
        <row r="4356">
          <cell r="A4356">
            <v>4354</v>
          </cell>
        </row>
        <row r="4357">
          <cell r="A4357">
            <v>4355</v>
          </cell>
        </row>
        <row r="4358">
          <cell r="A4358">
            <v>4356</v>
          </cell>
        </row>
        <row r="4359">
          <cell r="A4359">
            <v>4357</v>
          </cell>
        </row>
        <row r="4360">
          <cell r="A4360">
            <v>4358</v>
          </cell>
        </row>
        <row r="4361">
          <cell r="A4361">
            <v>4359</v>
          </cell>
        </row>
        <row r="4362">
          <cell r="A4362">
            <v>4360</v>
          </cell>
        </row>
        <row r="4363">
          <cell r="A4363">
            <v>4361</v>
          </cell>
        </row>
        <row r="4364">
          <cell r="A4364">
            <v>4362</v>
          </cell>
        </row>
        <row r="4365">
          <cell r="A4365">
            <v>4363</v>
          </cell>
        </row>
        <row r="4366">
          <cell r="A4366">
            <v>4364</v>
          </cell>
        </row>
        <row r="4367">
          <cell r="A4367">
            <v>4365</v>
          </cell>
        </row>
        <row r="4368">
          <cell r="A4368">
            <v>4366</v>
          </cell>
        </row>
        <row r="4369">
          <cell r="A4369">
            <v>4367</v>
          </cell>
        </row>
        <row r="4370">
          <cell r="A4370">
            <v>4368</v>
          </cell>
        </row>
        <row r="4371">
          <cell r="A4371">
            <v>4369</v>
          </cell>
        </row>
        <row r="4372">
          <cell r="A4372">
            <v>4370</v>
          </cell>
        </row>
        <row r="4373">
          <cell r="A4373">
            <v>4371</v>
          </cell>
        </row>
        <row r="4374">
          <cell r="A4374">
            <v>4372</v>
          </cell>
        </row>
        <row r="4375">
          <cell r="A4375">
            <v>4373</v>
          </cell>
        </row>
        <row r="4376">
          <cell r="A4376">
            <v>4374</v>
          </cell>
        </row>
        <row r="4377">
          <cell r="A4377">
            <v>4375</v>
          </cell>
        </row>
        <row r="4378">
          <cell r="A4378">
            <v>4376</v>
          </cell>
        </row>
        <row r="4379">
          <cell r="A4379">
            <v>4377</v>
          </cell>
        </row>
        <row r="4380">
          <cell r="A4380">
            <v>4378</v>
          </cell>
        </row>
        <row r="4381">
          <cell r="A4381">
            <v>4379</v>
          </cell>
        </row>
        <row r="4382">
          <cell r="A4382">
            <v>4380</v>
          </cell>
        </row>
        <row r="4383">
          <cell r="A4383">
            <v>4381</v>
          </cell>
        </row>
        <row r="4384">
          <cell r="A4384">
            <v>4382</v>
          </cell>
        </row>
        <row r="4385">
          <cell r="A4385">
            <v>4383</v>
          </cell>
        </row>
        <row r="4386">
          <cell r="A4386">
            <v>4384</v>
          </cell>
        </row>
        <row r="4387">
          <cell r="A4387">
            <v>4385</v>
          </cell>
        </row>
        <row r="4388">
          <cell r="A4388">
            <v>4386</v>
          </cell>
        </row>
        <row r="4389">
          <cell r="A4389">
            <v>4387</v>
          </cell>
        </row>
        <row r="4390">
          <cell r="A4390">
            <v>4388</v>
          </cell>
        </row>
        <row r="4391">
          <cell r="A4391">
            <v>4389</v>
          </cell>
        </row>
        <row r="4392">
          <cell r="A4392">
            <v>4390</v>
          </cell>
        </row>
        <row r="4393">
          <cell r="A4393">
            <v>4391</v>
          </cell>
        </row>
        <row r="4394">
          <cell r="A4394">
            <v>4392</v>
          </cell>
        </row>
        <row r="4395">
          <cell r="A4395">
            <v>4393</v>
          </cell>
        </row>
        <row r="4396">
          <cell r="A4396">
            <v>4394</v>
          </cell>
        </row>
        <row r="4397">
          <cell r="A4397">
            <v>4395</v>
          </cell>
        </row>
        <row r="4398">
          <cell r="A4398">
            <v>4396</v>
          </cell>
        </row>
        <row r="4399">
          <cell r="A4399">
            <v>4397</v>
          </cell>
        </row>
        <row r="4400">
          <cell r="A4400">
            <v>4398</v>
          </cell>
        </row>
        <row r="4401">
          <cell r="A4401">
            <v>4399</v>
          </cell>
        </row>
        <row r="4402">
          <cell r="A4402">
            <v>4400</v>
          </cell>
        </row>
        <row r="4403">
          <cell r="A4403">
            <v>4401</v>
          </cell>
        </row>
        <row r="4404">
          <cell r="A4404">
            <v>4402</v>
          </cell>
        </row>
        <row r="4405">
          <cell r="A4405">
            <v>4403</v>
          </cell>
        </row>
        <row r="4406">
          <cell r="A4406">
            <v>4404</v>
          </cell>
        </row>
        <row r="4407">
          <cell r="A4407">
            <v>4405</v>
          </cell>
        </row>
        <row r="4408">
          <cell r="A4408">
            <v>4406</v>
          </cell>
        </row>
        <row r="4409">
          <cell r="A4409">
            <v>4407</v>
          </cell>
        </row>
        <row r="4410">
          <cell r="A4410">
            <v>4408</v>
          </cell>
        </row>
        <row r="4411">
          <cell r="A4411">
            <v>4409</v>
          </cell>
        </row>
        <row r="4412">
          <cell r="A4412">
            <v>4410</v>
          </cell>
        </row>
        <row r="4413">
          <cell r="A4413">
            <v>4411</v>
          </cell>
        </row>
        <row r="4414">
          <cell r="A4414">
            <v>4412</v>
          </cell>
        </row>
        <row r="4415">
          <cell r="A4415">
            <v>4413</v>
          </cell>
        </row>
        <row r="4416">
          <cell r="A4416">
            <v>4414</v>
          </cell>
        </row>
        <row r="4417">
          <cell r="A4417">
            <v>4415</v>
          </cell>
        </row>
        <row r="4418">
          <cell r="A4418">
            <v>4416</v>
          </cell>
        </row>
        <row r="4419">
          <cell r="A4419">
            <v>4417</v>
          </cell>
        </row>
        <row r="4420">
          <cell r="A4420">
            <v>4418</v>
          </cell>
        </row>
        <row r="4421">
          <cell r="A4421">
            <v>4419</v>
          </cell>
        </row>
        <row r="4422">
          <cell r="A4422">
            <v>4420</v>
          </cell>
        </row>
        <row r="4423">
          <cell r="A4423">
            <v>4421</v>
          </cell>
        </row>
        <row r="4424">
          <cell r="A4424">
            <v>4422</v>
          </cell>
        </row>
        <row r="4425">
          <cell r="A4425">
            <v>4423</v>
          </cell>
        </row>
        <row r="4426">
          <cell r="A4426">
            <v>4424</v>
          </cell>
        </row>
        <row r="4427">
          <cell r="A4427">
            <v>4425</v>
          </cell>
        </row>
        <row r="4428">
          <cell r="A4428">
            <v>4426</v>
          </cell>
        </row>
        <row r="4429">
          <cell r="A4429">
            <v>4427</v>
          </cell>
        </row>
        <row r="4430">
          <cell r="A4430">
            <v>4428</v>
          </cell>
        </row>
        <row r="4431">
          <cell r="A4431">
            <v>4429</v>
          </cell>
        </row>
        <row r="4432">
          <cell r="A4432">
            <v>4430</v>
          </cell>
        </row>
        <row r="4433">
          <cell r="A4433">
            <v>4431</v>
          </cell>
        </row>
        <row r="4434">
          <cell r="A4434">
            <v>4432</v>
          </cell>
        </row>
        <row r="4435">
          <cell r="A4435">
            <v>4433</v>
          </cell>
        </row>
        <row r="4436">
          <cell r="A4436">
            <v>4434</v>
          </cell>
        </row>
        <row r="4437">
          <cell r="A4437">
            <v>4435</v>
          </cell>
        </row>
        <row r="4438">
          <cell r="A4438">
            <v>4436</v>
          </cell>
        </row>
        <row r="4439">
          <cell r="A4439">
            <v>4437</v>
          </cell>
        </row>
        <row r="4440">
          <cell r="A4440">
            <v>4438</v>
          </cell>
        </row>
        <row r="4441">
          <cell r="A4441">
            <v>4439</v>
          </cell>
        </row>
        <row r="4442">
          <cell r="A4442">
            <v>4440</v>
          </cell>
        </row>
        <row r="4443">
          <cell r="A4443">
            <v>4441</v>
          </cell>
        </row>
        <row r="4444">
          <cell r="A4444">
            <v>4442</v>
          </cell>
        </row>
        <row r="4445">
          <cell r="A4445">
            <v>4443</v>
          </cell>
        </row>
        <row r="4446">
          <cell r="A4446">
            <v>4444</v>
          </cell>
        </row>
        <row r="4447">
          <cell r="A4447">
            <v>4445</v>
          </cell>
        </row>
        <row r="4448">
          <cell r="A4448">
            <v>4446</v>
          </cell>
        </row>
        <row r="4449">
          <cell r="A4449">
            <v>4447</v>
          </cell>
        </row>
        <row r="4450">
          <cell r="A4450">
            <v>4448</v>
          </cell>
        </row>
        <row r="4451">
          <cell r="A4451">
            <v>4449</v>
          </cell>
        </row>
        <row r="4452">
          <cell r="A4452">
            <v>4450</v>
          </cell>
        </row>
        <row r="4453">
          <cell r="A4453">
            <v>4451</v>
          </cell>
        </row>
        <row r="4454">
          <cell r="A4454">
            <v>4452</v>
          </cell>
        </row>
        <row r="4455">
          <cell r="A4455">
            <v>4453</v>
          </cell>
        </row>
        <row r="4456">
          <cell r="A4456">
            <v>4454</v>
          </cell>
        </row>
        <row r="4457">
          <cell r="A4457">
            <v>4455</v>
          </cell>
        </row>
        <row r="4458">
          <cell r="A4458">
            <v>4456</v>
          </cell>
        </row>
        <row r="4459">
          <cell r="A4459">
            <v>4457</v>
          </cell>
        </row>
        <row r="4460">
          <cell r="A4460">
            <v>4458</v>
          </cell>
        </row>
        <row r="4461">
          <cell r="A4461">
            <v>4459</v>
          </cell>
        </row>
        <row r="4462">
          <cell r="A4462">
            <v>4460</v>
          </cell>
        </row>
        <row r="4463">
          <cell r="A4463">
            <v>4461</v>
          </cell>
        </row>
        <row r="4464">
          <cell r="A4464">
            <v>4462</v>
          </cell>
        </row>
        <row r="4465">
          <cell r="A4465">
            <v>4463</v>
          </cell>
        </row>
        <row r="4466">
          <cell r="A4466">
            <v>4464</v>
          </cell>
        </row>
        <row r="4467">
          <cell r="A4467">
            <v>4465</v>
          </cell>
        </row>
        <row r="4468">
          <cell r="A4468">
            <v>4466</v>
          </cell>
        </row>
        <row r="4469">
          <cell r="A4469">
            <v>4467</v>
          </cell>
        </row>
        <row r="4470">
          <cell r="A4470">
            <v>4468</v>
          </cell>
        </row>
        <row r="4471">
          <cell r="A4471">
            <v>4469</v>
          </cell>
        </row>
        <row r="4472">
          <cell r="A4472">
            <v>4470</v>
          </cell>
        </row>
        <row r="4473">
          <cell r="A4473">
            <v>4471</v>
          </cell>
        </row>
        <row r="4474">
          <cell r="A4474">
            <v>4472</v>
          </cell>
        </row>
        <row r="4475">
          <cell r="A4475">
            <v>4473</v>
          </cell>
        </row>
        <row r="4476">
          <cell r="A4476">
            <v>4474</v>
          </cell>
        </row>
        <row r="4477">
          <cell r="A4477">
            <v>4475</v>
          </cell>
        </row>
        <row r="4478">
          <cell r="A4478">
            <v>4476</v>
          </cell>
        </row>
        <row r="4479">
          <cell r="A4479">
            <v>4477</v>
          </cell>
        </row>
        <row r="4480">
          <cell r="A4480">
            <v>4478</v>
          </cell>
        </row>
        <row r="4481">
          <cell r="A4481">
            <v>4479</v>
          </cell>
        </row>
        <row r="4482">
          <cell r="A4482">
            <v>4480</v>
          </cell>
        </row>
        <row r="4483">
          <cell r="A4483">
            <v>4481</v>
          </cell>
        </row>
        <row r="4484">
          <cell r="A4484">
            <v>4482</v>
          </cell>
        </row>
        <row r="4485">
          <cell r="A4485">
            <v>4483</v>
          </cell>
        </row>
        <row r="4486">
          <cell r="A4486">
            <v>4484</v>
          </cell>
        </row>
        <row r="4487">
          <cell r="A4487">
            <v>4485</v>
          </cell>
        </row>
        <row r="4488">
          <cell r="A4488">
            <v>4486</v>
          </cell>
        </row>
        <row r="4489">
          <cell r="A4489">
            <v>4487</v>
          </cell>
        </row>
        <row r="4490">
          <cell r="A4490">
            <v>4488</v>
          </cell>
        </row>
        <row r="4491">
          <cell r="A4491">
            <v>4489</v>
          </cell>
        </row>
        <row r="4492">
          <cell r="A4492">
            <v>4490</v>
          </cell>
        </row>
        <row r="4493">
          <cell r="A4493">
            <v>4491</v>
          </cell>
        </row>
        <row r="4494">
          <cell r="A4494">
            <v>4492</v>
          </cell>
        </row>
        <row r="4495">
          <cell r="A4495">
            <v>4493</v>
          </cell>
        </row>
        <row r="4496">
          <cell r="A4496">
            <v>4494</v>
          </cell>
        </row>
        <row r="4497">
          <cell r="A4497">
            <v>4495</v>
          </cell>
        </row>
        <row r="4498">
          <cell r="A4498">
            <v>4496</v>
          </cell>
        </row>
        <row r="4499">
          <cell r="A4499">
            <v>4497</v>
          </cell>
        </row>
        <row r="4500">
          <cell r="A4500">
            <v>4498</v>
          </cell>
        </row>
        <row r="4501">
          <cell r="A4501">
            <v>4499</v>
          </cell>
        </row>
        <row r="4502">
          <cell r="A4502">
            <v>4500</v>
          </cell>
        </row>
        <row r="4503">
          <cell r="A4503">
            <v>4501</v>
          </cell>
        </row>
        <row r="4504">
          <cell r="A4504">
            <v>4502</v>
          </cell>
        </row>
        <row r="4505">
          <cell r="A4505">
            <v>4503</v>
          </cell>
        </row>
        <row r="4506">
          <cell r="A4506">
            <v>4504</v>
          </cell>
        </row>
        <row r="4507">
          <cell r="A4507">
            <v>4505</v>
          </cell>
        </row>
        <row r="4508">
          <cell r="A4508">
            <v>4506</v>
          </cell>
        </row>
        <row r="4509">
          <cell r="A4509">
            <v>4507</v>
          </cell>
        </row>
        <row r="4510">
          <cell r="A4510">
            <v>4508</v>
          </cell>
        </row>
        <row r="4511">
          <cell r="A4511">
            <v>4509</v>
          </cell>
        </row>
        <row r="4512">
          <cell r="A4512">
            <v>4510</v>
          </cell>
        </row>
        <row r="4513">
          <cell r="A4513">
            <v>4511</v>
          </cell>
        </row>
        <row r="4514">
          <cell r="A4514">
            <v>4512</v>
          </cell>
        </row>
        <row r="4515">
          <cell r="A4515">
            <v>4513</v>
          </cell>
        </row>
        <row r="4516">
          <cell r="A4516">
            <v>4514</v>
          </cell>
        </row>
        <row r="4517">
          <cell r="A4517">
            <v>4515</v>
          </cell>
        </row>
        <row r="4518">
          <cell r="A4518">
            <v>4516</v>
          </cell>
        </row>
        <row r="4519">
          <cell r="A4519">
            <v>4517</v>
          </cell>
        </row>
        <row r="4520">
          <cell r="A4520">
            <v>4518</v>
          </cell>
        </row>
        <row r="4521">
          <cell r="A4521">
            <v>4519</v>
          </cell>
        </row>
        <row r="4522">
          <cell r="A4522">
            <v>4520</v>
          </cell>
        </row>
        <row r="4523">
          <cell r="A4523">
            <v>4521</v>
          </cell>
        </row>
        <row r="4524">
          <cell r="A4524">
            <v>4522</v>
          </cell>
        </row>
        <row r="4525">
          <cell r="A4525">
            <v>4523</v>
          </cell>
        </row>
        <row r="4526">
          <cell r="A4526">
            <v>4524</v>
          </cell>
        </row>
        <row r="4527">
          <cell r="A4527">
            <v>4525</v>
          </cell>
        </row>
        <row r="4528">
          <cell r="A4528">
            <v>4526</v>
          </cell>
        </row>
        <row r="4529">
          <cell r="A4529">
            <v>4527</v>
          </cell>
        </row>
        <row r="4530">
          <cell r="A4530">
            <v>4528</v>
          </cell>
        </row>
        <row r="4531">
          <cell r="A4531">
            <v>4529</v>
          </cell>
        </row>
        <row r="4532">
          <cell r="A4532">
            <v>4530</v>
          </cell>
        </row>
        <row r="4533">
          <cell r="A4533">
            <v>4531</v>
          </cell>
        </row>
        <row r="4534">
          <cell r="A4534">
            <v>4532</v>
          </cell>
        </row>
        <row r="4535">
          <cell r="A4535">
            <v>4533</v>
          </cell>
        </row>
        <row r="4536">
          <cell r="A4536">
            <v>4534</v>
          </cell>
        </row>
        <row r="4537">
          <cell r="A4537">
            <v>4535</v>
          </cell>
        </row>
        <row r="4538">
          <cell r="A4538">
            <v>4536</v>
          </cell>
        </row>
        <row r="4539">
          <cell r="A4539">
            <v>4537</v>
          </cell>
        </row>
        <row r="4540">
          <cell r="A4540">
            <v>4538</v>
          </cell>
        </row>
        <row r="4541">
          <cell r="A4541">
            <v>4539</v>
          </cell>
        </row>
        <row r="4542">
          <cell r="A4542">
            <v>4540</v>
          </cell>
        </row>
        <row r="4543">
          <cell r="A4543">
            <v>4541</v>
          </cell>
        </row>
        <row r="4544">
          <cell r="A4544">
            <v>4542</v>
          </cell>
        </row>
        <row r="4545">
          <cell r="A4545">
            <v>4543</v>
          </cell>
        </row>
        <row r="4546">
          <cell r="A4546">
            <v>4544</v>
          </cell>
        </row>
        <row r="4547">
          <cell r="A4547">
            <v>4545</v>
          </cell>
        </row>
        <row r="4548">
          <cell r="A4548">
            <v>4546</v>
          </cell>
        </row>
        <row r="4549">
          <cell r="A4549">
            <v>4547</v>
          </cell>
        </row>
        <row r="4550">
          <cell r="A4550">
            <v>4548</v>
          </cell>
        </row>
        <row r="4551">
          <cell r="A4551">
            <v>4549</v>
          </cell>
        </row>
        <row r="4552">
          <cell r="A4552">
            <v>4550</v>
          </cell>
        </row>
        <row r="4553">
          <cell r="A4553">
            <v>4551</v>
          </cell>
        </row>
        <row r="4554">
          <cell r="A4554">
            <v>4552</v>
          </cell>
        </row>
        <row r="4555">
          <cell r="A4555">
            <v>4553</v>
          </cell>
        </row>
        <row r="4556">
          <cell r="A4556">
            <v>4554</v>
          </cell>
        </row>
        <row r="4557">
          <cell r="A4557">
            <v>4555</v>
          </cell>
        </row>
        <row r="4558">
          <cell r="A4558">
            <v>4556</v>
          </cell>
        </row>
        <row r="4559">
          <cell r="A4559">
            <v>4557</v>
          </cell>
        </row>
        <row r="4560">
          <cell r="A4560">
            <v>4558</v>
          </cell>
        </row>
        <row r="4561">
          <cell r="A4561">
            <v>4559</v>
          </cell>
        </row>
        <row r="4562">
          <cell r="A4562">
            <v>4560</v>
          </cell>
        </row>
        <row r="4563">
          <cell r="A4563">
            <v>4561</v>
          </cell>
        </row>
        <row r="4564">
          <cell r="A4564">
            <v>4562</v>
          </cell>
        </row>
        <row r="4565">
          <cell r="A4565">
            <v>4563</v>
          </cell>
        </row>
        <row r="4566">
          <cell r="A4566">
            <v>4564</v>
          </cell>
        </row>
        <row r="4567">
          <cell r="A4567">
            <v>4565</v>
          </cell>
        </row>
        <row r="4568">
          <cell r="A4568">
            <v>4566</v>
          </cell>
        </row>
        <row r="4569">
          <cell r="A4569">
            <v>4567</v>
          </cell>
        </row>
        <row r="4570">
          <cell r="A4570">
            <v>4568</v>
          </cell>
        </row>
        <row r="4571">
          <cell r="A4571">
            <v>4569</v>
          </cell>
        </row>
        <row r="4572">
          <cell r="A4572">
            <v>4570</v>
          </cell>
        </row>
        <row r="4573">
          <cell r="A4573">
            <v>4571</v>
          </cell>
        </row>
        <row r="4574">
          <cell r="A4574">
            <v>4572</v>
          </cell>
        </row>
        <row r="4575">
          <cell r="A4575">
            <v>4573</v>
          </cell>
        </row>
        <row r="4576">
          <cell r="A4576">
            <v>4574</v>
          </cell>
        </row>
        <row r="4577">
          <cell r="A4577">
            <v>4575</v>
          </cell>
        </row>
        <row r="4578">
          <cell r="A4578">
            <v>4576</v>
          </cell>
        </row>
        <row r="4579">
          <cell r="A4579">
            <v>4577</v>
          </cell>
        </row>
        <row r="4580">
          <cell r="A4580">
            <v>4578</v>
          </cell>
        </row>
        <row r="4581">
          <cell r="A4581">
            <v>4579</v>
          </cell>
        </row>
        <row r="4582">
          <cell r="A4582">
            <v>4580</v>
          </cell>
        </row>
        <row r="4583">
          <cell r="A4583">
            <v>4581</v>
          </cell>
        </row>
        <row r="4584">
          <cell r="A4584">
            <v>4582</v>
          </cell>
        </row>
        <row r="4585">
          <cell r="A4585">
            <v>4583</v>
          </cell>
        </row>
        <row r="4586">
          <cell r="A4586">
            <v>4584</v>
          </cell>
        </row>
        <row r="4587">
          <cell r="A4587">
            <v>4585</v>
          </cell>
        </row>
        <row r="4588">
          <cell r="A4588">
            <v>4586</v>
          </cell>
        </row>
        <row r="4589">
          <cell r="A4589">
            <v>4587</v>
          </cell>
        </row>
        <row r="4590">
          <cell r="A4590">
            <v>4588</v>
          </cell>
        </row>
        <row r="4591">
          <cell r="A4591">
            <v>4589</v>
          </cell>
        </row>
        <row r="4592">
          <cell r="A4592">
            <v>4590</v>
          </cell>
        </row>
        <row r="4593">
          <cell r="A4593">
            <v>4591</v>
          </cell>
        </row>
        <row r="4594">
          <cell r="A4594">
            <v>4592</v>
          </cell>
        </row>
        <row r="4595">
          <cell r="A4595">
            <v>4593</v>
          </cell>
        </row>
        <row r="4596">
          <cell r="A4596">
            <v>4594</v>
          </cell>
        </row>
        <row r="4597">
          <cell r="A4597">
            <v>4595</v>
          </cell>
        </row>
        <row r="4598">
          <cell r="A4598">
            <v>4596</v>
          </cell>
        </row>
        <row r="4599">
          <cell r="A4599">
            <v>4597</v>
          </cell>
        </row>
        <row r="4600">
          <cell r="A4600">
            <v>4598</v>
          </cell>
        </row>
        <row r="4601">
          <cell r="A4601">
            <v>4599</v>
          </cell>
        </row>
        <row r="4602">
          <cell r="A4602">
            <v>4600</v>
          </cell>
        </row>
        <row r="4603">
          <cell r="A4603">
            <v>4601</v>
          </cell>
        </row>
        <row r="4604">
          <cell r="A4604">
            <v>4602</v>
          </cell>
        </row>
        <row r="4605">
          <cell r="A4605">
            <v>4603</v>
          </cell>
        </row>
        <row r="4606">
          <cell r="A4606">
            <v>4604</v>
          </cell>
        </row>
        <row r="4607">
          <cell r="A4607">
            <v>4605</v>
          </cell>
        </row>
        <row r="4608">
          <cell r="A4608">
            <v>4606</v>
          </cell>
        </row>
        <row r="4609">
          <cell r="A4609">
            <v>4607</v>
          </cell>
        </row>
        <row r="4610">
          <cell r="A4610">
            <v>4608</v>
          </cell>
        </row>
        <row r="4611">
          <cell r="A4611">
            <v>4609</v>
          </cell>
        </row>
        <row r="4612">
          <cell r="A4612">
            <v>4610</v>
          </cell>
        </row>
        <row r="4613">
          <cell r="A4613">
            <v>4611</v>
          </cell>
        </row>
        <row r="4614">
          <cell r="A4614">
            <v>4612</v>
          </cell>
        </row>
        <row r="4615">
          <cell r="A4615">
            <v>4613</v>
          </cell>
        </row>
        <row r="4616">
          <cell r="A4616">
            <v>4614</v>
          </cell>
        </row>
        <row r="4617">
          <cell r="A4617">
            <v>4615</v>
          </cell>
        </row>
        <row r="4618">
          <cell r="A4618">
            <v>4616</v>
          </cell>
        </row>
        <row r="4619">
          <cell r="A4619">
            <v>4617</v>
          </cell>
        </row>
        <row r="4620">
          <cell r="A4620">
            <v>4618</v>
          </cell>
        </row>
        <row r="4621">
          <cell r="A4621">
            <v>4619</v>
          </cell>
        </row>
        <row r="4622">
          <cell r="A4622">
            <v>4620</v>
          </cell>
        </row>
        <row r="4623">
          <cell r="A4623">
            <v>4621</v>
          </cell>
        </row>
        <row r="4624">
          <cell r="A4624">
            <v>4622</v>
          </cell>
        </row>
        <row r="4625">
          <cell r="A4625">
            <v>4623</v>
          </cell>
        </row>
        <row r="4626">
          <cell r="A4626">
            <v>4624</v>
          </cell>
        </row>
        <row r="4627">
          <cell r="A4627">
            <v>4625</v>
          </cell>
        </row>
        <row r="4628">
          <cell r="A4628">
            <v>4626</v>
          </cell>
        </row>
        <row r="4629">
          <cell r="A4629">
            <v>4627</v>
          </cell>
        </row>
        <row r="4630">
          <cell r="A4630">
            <v>4628</v>
          </cell>
        </row>
        <row r="4631">
          <cell r="A4631">
            <v>4629</v>
          </cell>
        </row>
        <row r="4632">
          <cell r="A4632">
            <v>4630</v>
          </cell>
        </row>
        <row r="4633">
          <cell r="A4633">
            <v>4631</v>
          </cell>
        </row>
        <row r="4634">
          <cell r="A4634">
            <v>4632</v>
          </cell>
        </row>
        <row r="4635">
          <cell r="A4635">
            <v>4633</v>
          </cell>
        </row>
        <row r="4636">
          <cell r="A4636">
            <v>4634</v>
          </cell>
        </row>
        <row r="4637">
          <cell r="A4637">
            <v>4635</v>
          </cell>
        </row>
        <row r="4638">
          <cell r="A4638">
            <v>4636</v>
          </cell>
        </row>
        <row r="4639">
          <cell r="A4639">
            <v>4637</v>
          </cell>
        </row>
        <row r="4640">
          <cell r="A4640">
            <v>4638</v>
          </cell>
        </row>
        <row r="4641">
          <cell r="A4641">
            <v>4639</v>
          </cell>
        </row>
        <row r="4642">
          <cell r="A4642">
            <v>4640</v>
          </cell>
        </row>
        <row r="4643">
          <cell r="A4643">
            <v>4641</v>
          </cell>
        </row>
        <row r="4644">
          <cell r="A4644">
            <v>4642</v>
          </cell>
        </row>
        <row r="4645">
          <cell r="A4645">
            <v>4643</v>
          </cell>
        </row>
        <row r="4646">
          <cell r="A4646">
            <v>4644</v>
          </cell>
        </row>
        <row r="4647">
          <cell r="A4647">
            <v>4645</v>
          </cell>
        </row>
        <row r="4648">
          <cell r="A4648">
            <v>4646</v>
          </cell>
        </row>
        <row r="4649">
          <cell r="A4649">
            <v>4647</v>
          </cell>
        </row>
        <row r="4650">
          <cell r="A4650">
            <v>4648</v>
          </cell>
        </row>
        <row r="4651">
          <cell r="A4651">
            <v>4649</v>
          </cell>
        </row>
        <row r="4652">
          <cell r="A4652">
            <v>4650</v>
          </cell>
        </row>
        <row r="4653">
          <cell r="A4653">
            <v>4651</v>
          </cell>
        </row>
        <row r="4654">
          <cell r="A4654">
            <v>4652</v>
          </cell>
        </row>
        <row r="4655">
          <cell r="A4655">
            <v>4653</v>
          </cell>
        </row>
        <row r="4656">
          <cell r="A4656">
            <v>4654</v>
          </cell>
        </row>
        <row r="4657">
          <cell r="A4657">
            <v>4655</v>
          </cell>
        </row>
        <row r="4658">
          <cell r="A4658">
            <v>4656</v>
          </cell>
        </row>
        <row r="4659">
          <cell r="A4659">
            <v>4657</v>
          </cell>
        </row>
        <row r="4660">
          <cell r="A4660">
            <v>4658</v>
          </cell>
        </row>
        <row r="4661">
          <cell r="A4661">
            <v>4659</v>
          </cell>
        </row>
        <row r="4662">
          <cell r="A4662">
            <v>4660</v>
          </cell>
        </row>
        <row r="4663">
          <cell r="A4663">
            <v>4661</v>
          </cell>
        </row>
        <row r="4664">
          <cell r="A4664">
            <v>4662</v>
          </cell>
        </row>
        <row r="4665">
          <cell r="A4665">
            <v>4663</v>
          </cell>
        </row>
        <row r="4666">
          <cell r="A4666">
            <v>4664</v>
          </cell>
        </row>
        <row r="4667">
          <cell r="A4667">
            <v>4665</v>
          </cell>
        </row>
        <row r="4668">
          <cell r="A4668">
            <v>4666</v>
          </cell>
        </row>
        <row r="4669">
          <cell r="A4669">
            <v>4667</v>
          </cell>
        </row>
        <row r="4670">
          <cell r="A4670">
            <v>4668</v>
          </cell>
        </row>
        <row r="4671">
          <cell r="A4671">
            <v>4669</v>
          </cell>
        </row>
        <row r="4672">
          <cell r="A4672">
            <v>4670</v>
          </cell>
        </row>
        <row r="4673">
          <cell r="A4673">
            <v>4671</v>
          </cell>
        </row>
        <row r="4674">
          <cell r="A4674">
            <v>4672</v>
          </cell>
        </row>
        <row r="4675">
          <cell r="A4675">
            <v>4673</v>
          </cell>
        </row>
        <row r="4676">
          <cell r="A4676">
            <v>4674</v>
          </cell>
        </row>
        <row r="4677">
          <cell r="A4677">
            <v>4675</v>
          </cell>
        </row>
        <row r="4678">
          <cell r="A4678">
            <v>4676</v>
          </cell>
        </row>
        <row r="4679">
          <cell r="A4679">
            <v>4677</v>
          </cell>
        </row>
        <row r="4680">
          <cell r="A4680">
            <v>4678</v>
          </cell>
        </row>
        <row r="4681">
          <cell r="A4681">
            <v>4679</v>
          </cell>
        </row>
        <row r="4682">
          <cell r="A4682">
            <v>4680</v>
          </cell>
        </row>
        <row r="4683">
          <cell r="A4683">
            <v>4681</v>
          </cell>
        </row>
        <row r="4684">
          <cell r="A4684">
            <v>4682</v>
          </cell>
        </row>
        <row r="4685">
          <cell r="A4685">
            <v>4683</v>
          </cell>
        </row>
        <row r="4686">
          <cell r="A4686">
            <v>4684</v>
          </cell>
        </row>
        <row r="4687">
          <cell r="A4687">
            <v>4685</v>
          </cell>
        </row>
        <row r="4688">
          <cell r="A4688">
            <v>4686</v>
          </cell>
        </row>
        <row r="4689">
          <cell r="A4689">
            <v>4687</v>
          </cell>
        </row>
        <row r="4690">
          <cell r="A4690">
            <v>4688</v>
          </cell>
        </row>
        <row r="4691">
          <cell r="A4691">
            <v>4689</v>
          </cell>
        </row>
        <row r="4692">
          <cell r="A4692">
            <v>4690</v>
          </cell>
        </row>
        <row r="4693">
          <cell r="A4693">
            <v>4691</v>
          </cell>
        </row>
        <row r="4694">
          <cell r="A4694">
            <v>4692</v>
          </cell>
        </row>
        <row r="4695">
          <cell r="A4695">
            <v>4693</v>
          </cell>
        </row>
        <row r="4696">
          <cell r="A4696">
            <v>4694</v>
          </cell>
        </row>
        <row r="4697">
          <cell r="A4697">
            <v>4695</v>
          </cell>
        </row>
        <row r="4698">
          <cell r="A4698">
            <v>4696</v>
          </cell>
        </row>
        <row r="4699">
          <cell r="A4699">
            <v>4697</v>
          </cell>
        </row>
        <row r="4700">
          <cell r="A4700">
            <v>4698</v>
          </cell>
        </row>
        <row r="4701">
          <cell r="A4701">
            <v>4699</v>
          </cell>
        </row>
        <row r="4702">
          <cell r="A4702">
            <v>4700</v>
          </cell>
        </row>
        <row r="4703">
          <cell r="A4703">
            <v>4701</v>
          </cell>
        </row>
        <row r="4704">
          <cell r="A4704">
            <v>4702</v>
          </cell>
        </row>
        <row r="4705">
          <cell r="A4705">
            <v>4703</v>
          </cell>
        </row>
        <row r="4706">
          <cell r="A4706">
            <v>4704</v>
          </cell>
        </row>
        <row r="4707">
          <cell r="A4707">
            <v>4705</v>
          </cell>
        </row>
        <row r="4708">
          <cell r="A4708">
            <v>4706</v>
          </cell>
        </row>
        <row r="4709">
          <cell r="A4709">
            <v>4707</v>
          </cell>
        </row>
        <row r="4710">
          <cell r="A4710">
            <v>4708</v>
          </cell>
        </row>
        <row r="4711">
          <cell r="A4711">
            <v>4709</v>
          </cell>
        </row>
        <row r="4712">
          <cell r="A4712">
            <v>4710</v>
          </cell>
        </row>
        <row r="4713">
          <cell r="A4713">
            <v>4711</v>
          </cell>
        </row>
        <row r="4714">
          <cell r="A4714">
            <v>4712</v>
          </cell>
        </row>
        <row r="4715">
          <cell r="A4715">
            <v>4713</v>
          </cell>
        </row>
        <row r="4716">
          <cell r="A4716">
            <v>4714</v>
          </cell>
        </row>
        <row r="4717">
          <cell r="A4717">
            <v>4715</v>
          </cell>
        </row>
        <row r="4718">
          <cell r="A4718">
            <v>4716</v>
          </cell>
        </row>
        <row r="4719">
          <cell r="A4719">
            <v>4717</v>
          </cell>
        </row>
        <row r="4720">
          <cell r="A4720">
            <v>4718</v>
          </cell>
        </row>
        <row r="4721">
          <cell r="A4721">
            <v>4719</v>
          </cell>
        </row>
        <row r="4722">
          <cell r="A4722">
            <v>4720</v>
          </cell>
        </row>
        <row r="4723">
          <cell r="A4723">
            <v>4721</v>
          </cell>
        </row>
        <row r="4724">
          <cell r="A4724">
            <v>4722</v>
          </cell>
        </row>
        <row r="4725">
          <cell r="A4725">
            <v>4723</v>
          </cell>
        </row>
        <row r="4726">
          <cell r="A4726">
            <v>4724</v>
          </cell>
        </row>
        <row r="4727">
          <cell r="A4727">
            <v>4725</v>
          </cell>
        </row>
        <row r="4728">
          <cell r="A4728">
            <v>4726</v>
          </cell>
        </row>
        <row r="4729">
          <cell r="A4729">
            <v>4727</v>
          </cell>
        </row>
        <row r="4730">
          <cell r="A4730">
            <v>4728</v>
          </cell>
        </row>
        <row r="4731">
          <cell r="A4731">
            <v>4729</v>
          </cell>
        </row>
        <row r="4732">
          <cell r="A4732">
            <v>4730</v>
          </cell>
        </row>
        <row r="4733">
          <cell r="A4733">
            <v>4731</v>
          </cell>
        </row>
        <row r="4734">
          <cell r="A4734">
            <v>4732</v>
          </cell>
        </row>
        <row r="4735">
          <cell r="A4735">
            <v>4733</v>
          </cell>
        </row>
        <row r="4736">
          <cell r="A4736">
            <v>4734</v>
          </cell>
        </row>
        <row r="4737">
          <cell r="A4737">
            <v>4735</v>
          </cell>
        </row>
        <row r="4738">
          <cell r="A4738">
            <v>4736</v>
          </cell>
        </row>
        <row r="4739">
          <cell r="A4739">
            <v>4737</v>
          </cell>
        </row>
        <row r="4740">
          <cell r="A4740">
            <v>4738</v>
          </cell>
        </row>
        <row r="4741">
          <cell r="A4741">
            <v>4739</v>
          </cell>
        </row>
        <row r="4742">
          <cell r="A4742">
            <v>4740</v>
          </cell>
        </row>
        <row r="4743">
          <cell r="A4743">
            <v>4741</v>
          </cell>
        </row>
        <row r="4744">
          <cell r="A4744">
            <v>4742</v>
          </cell>
        </row>
        <row r="4745">
          <cell r="A4745">
            <v>4743</v>
          </cell>
        </row>
        <row r="4746">
          <cell r="A4746">
            <v>4744</v>
          </cell>
        </row>
        <row r="4747">
          <cell r="A4747">
            <v>4745</v>
          </cell>
        </row>
        <row r="4748">
          <cell r="A4748">
            <v>4746</v>
          </cell>
        </row>
        <row r="4749">
          <cell r="A4749">
            <v>4747</v>
          </cell>
        </row>
        <row r="4750">
          <cell r="A4750">
            <v>4748</v>
          </cell>
        </row>
        <row r="4751">
          <cell r="A4751">
            <v>4749</v>
          </cell>
        </row>
        <row r="4752">
          <cell r="A4752">
            <v>4750</v>
          </cell>
        </row>
        <row r="4753">
          <cell r="A4753">
            <v>4751</v>
          </cell>
        </row>
        <row r="4754">
          <cell r="A4754">
            <v>4752</v>
          </cell>
        </row>
        <row r="4755">
          <cell r="A4755">
            <v>4753</v>
          </cell>
        </row>
        <row r="4756">
          <cell r="A4756">
            <v>4754</v>
          </cell>
        </row>
        <row r="4757">
          <cell r="A4757">
            <v>4755</v>
          </cell>
        </row>
        <row r="4758">
          <cell r="A4758">
            <v>4756</v>
          </cell>
        </row>
        <row r="4759">
          <cell r="A4759">
            <v>4757</v>
          </cell>
        </row>
        <row r="4760">
          <cell r="A4760">
            <v>4758</v>
          </cell>
        </row>
        <row r="4761">
          <cell r="A4761">
            <v>4759</v>
          </cell>
        </row>
        <row r="4762">
          <cell r="A4762">
            <v>4760</v>
          </cell>
        </row>
        <row r="4763">
          <cell r="A4763">
            <v>4761</v>
          </cell>
        </row>
        <row r="4764">
          <cell r="A4764">
            <v>4762</v>
          </cell>
        </row>
        <row r="4765">
          <cell r="A4765">
            <v>4763</v>
          </cell>
        </row>
        <row r="4766">
          <cell r="A4766">
            <v>4764</v>
          </cell>
        </row>
        <row r="4767">
          <cell r="A4767">
            <v>4765</v>
          </cell>
        </row>
        <row r="4768">
          <cell r="A4768">
            <v>4766</v>
          </cell>
        </row>
        <row r="4769">
          <cell r="A4769">
            <v>4767</v>
          </cell>
        </row>
        <row r="4770">
          <cell r="A4770">
            <v>4768</v>
          </cell>
        </row>
        <row r="4771">
          <cell r="A4771">
            <v>4769</v>
          </cell>
        </row>
        <row r="4772">
          <cell r="A4772">
            <v>4770</v>
          </cell>
        </row>
        <row r="4773">
          <cell r="A4773">
            <v>4771</v>
          </cell>
        </row>
        <row r="4774">
          <cell r="A4774">
            <v>4772</v>
          </cell>
        </row>
        <row r="4775">
          <cell r="A4775">
            <v>4773</v>
          </cell>
        </row>
        <row r="4776">
          <cell r="A4776">
            <v>4774</v>
          </cell>
        </row>
        <row r="4777">
          <cell r="A4777">
            <v>4775</v>
          </cell>
        </row>
        <row r="4778">
          <cell r="A4778">
            <v>4776</v>
          </cell>
        </row>
        <row r="4779">
          <cell r="A4779">
            <v>4777</v>
          </cell>
        </row>
        <row r="4780">
          <cell r="A4780">
            <v>4778</v>
          </cell>
        </row>
        <row r="4781">
          <cell r="A4781">
            <v>4779</v>
          </cell>
        </row>
        <row r="4782">
          <cell r="A4782">
            <v>4780</v>
          </cell>
        </row>
        <row r="4783">
          <cell r="A4783">
            <v>4781</v>
          </cell>
        </row>
        <row r="4784">
          <cell r="A4784">
            <v>4782</v>
          </cell>
        </row>
        <row r="4785">
          <cell r="A4785">
            <v>4783</v>
          </cell>
        </row>
        <row r="4786">
          <cell r="A4786">
            <v>4784</v>
          </cell>
        </row>
        <row r="4787">
          <cell r="A4787">
            <v>4785</v>
          </cell>
        </row>
        <row r="4788">
          <cell r="A4788">
            <v>4786</v>
          </cell>
        </row>
        <row r="4789">
          <cell r="A4789">
            <v>4787</v>
          </cell>
        </row>
        <row r="4790">
          <cell r="A4790">
            <v>4788</v>
          </cell>
        </row>
        <row r="4791">
          <cell r="A4791">
            <v>4789</v>
          </cell>
        </row>
        <row r="4792">
          <cell r="A4792">
            <v>4790</v>
          </cell>
        </row>
        <row r="4793">
          <cell r="A4793">
            <v>4791</v>
          </cell>
        </row>
        <row r="4794">
          <cell r="A4794">
            <v>4792</v>
          </cell>
        </row>
        <row r="4795">
          <cell r="A4795">
            <v>4793</v>
          </cell>
        </row>
        <row r="4796">
          <cell r="A4796">
            <v>4794</v>
          </cell>
        </row>
        <row r="4797">
          <cell r="A4797">
            <v>4795</v>
          </cell>
        </row>
        <row r="4798">
          <cell r="A4798">
            <v>4796</v>
          </cell>
        </row>
        <row r="4799">
          <cell r="A4799">
            <v>4797</v>
          </cell>
        </row>
        <row r="4800">
          <cell r="A4800">
            <v>4798</v>
          </cell>
        </row>
        <row r="4801">
          <cell r="A4801">
            <v>4799</v>
          </cell>
        </row>
        <row r="4802">
          <cell r="A4802">
            <v>4800</v>
          </cell>
        </row>
        <row r="4803">
          <cell r="A4803">
            <v>4801</v>
          </cell>
        </row>
        <row r="4804">
          <cell r="A4804">
            <v>4802</v>
          </cell>
        </row>
        <row r="4805">
          <cell r="A4805">
            <v>4803</v>
          </cell>
        </row>
        <row r="4806">
          <cell r="A4806">
            <v>4804</v>
          </cell>
        </row>
        <row r="4807">
          <cell r="A4807">
            <v>4805</v>
          </cell>
        </row>
        <row r="4808">
          <cell r="A4808">
            <v>4806</v>
          </cell>
        </row>
        <row r="4809">
          <cell r="A4809">
            <v>4807</v>
          </cell>
        </row>
        <row r="4810">
          <cell r="A4810">
            <v>4808</v>
          </cell>
        </row>
        <row r="4811">
          <cell r="A4811">
            <v>4809</v>
          </cell>
        </row>
        <row r="4812">
          <cell r="A4812">
            <v>4810</v>
          </cell>
        </row>
        <row r="4813">
          <cell r="A4813">
            <v>4811</v>
          </cell>
        </row>
        <row r="4814">
          <cell r="A4814">
            <v>4812</v>
          </cell>
        </row>
        <row r="4815">
          <cell r="A4815">
            <v>4813</v>
          </cell>
        </row>
        <row r="4816">
          <cell r="A4816">
            <v>4814</v>
          </cell>
        </row>
        <row r="4817">
          <cell r="A4817">
            <v>4815</v>
          </cell>
        </row>
        <row r="4818">
          <cell r="A4818">
            <v>4816</v>
          </cell>
        </row>
        <row r="4819">
          <cell r="A4819">
            <v>4817</v>
          </cell>
        </row>
        <row r="4820">
          <cell r="A4820">
            <v>4818</v>
          </cell>
        </row>
        <row r="4821">
          <cell r="A4821">
            <v>4819</v>
          </cell>
        </row>
        <row r="4822">
          <cell r="A4822">
            <v>4820</v>
          </cell>
        </row>
        <row r="4823">
          <cell r="A4823">
            <v>4821</v>
          </cell>
        </row>
        <row r="4824">
          <cell r="A4824">
            <v>4822</v>
          </cell>
        </row>
        <row r="4825">
          <cell r="A4825">
            <v>4823</v>
          </cell>
        </row>
        <row r="4826">
          <cell r="A4826">
            <v>4824</v>
          </cell>
        </row>
        <row r="4827">
          <cell r="A4827">
            <v>4825</v>
          </cell>
        </row>
        <row r="4828">
          <cell r="A4828">
            <v>4826</v>
          </cell>
        </row>
        <row r="4829">
          <cell r="A4829">
            <v>4827</v>
          </cell>
        </row>
        <row r="4830">
          <cell r="A4830">
            <v>4828</v>
          </cell>
        </row>
        <row r="4831">
          <cell r="A4831">
            <v>4829</v>
          </cell>
        </row>
        <row r="4832">
          <cell r="A4832">
            <v>4830</v>
          </cell>
        </row>
        <row r="4833">
          <cell r="A4833">
            <v>4831</v>
          </cell>
        </row>
        <row r="4834">
          <cell r="A4834">
            <v>4832</v>
          </cell>
        </row>
        <row r="4835">
          <cell r="A4835">
            <v>4833</v>
          </cell>
        </row>
        <row r="4836">
          <cell r="A4836">
            <v>4834</v>
          </cell>
        </row>
        <row r="4837">
          <cell r="A4837">
            <v>4835</v>
          </cell>
        </row>
        <row r="4838">
          <cell r="A4838">
            <v>4836</v>
          </cell>
        </row>
        <row r="4839">
          <cell r="A4839">
            <v>4837</v>
          </cell>
        </row>
        <row r="4840">
          <cell r="A4840">
            <v>4838</v>
          </cell>
        </row>
        <row r="4841">
          <cell r="A4841">
            <v>4839</v>
          </cell>
        </row>
        <row r="4842">
          <cell r="A4842">
            <v>4840</v>
          </cell>
        </row>
        <row r="4843">
          <cell r="A4843">
            <v>4841</v>
          </cell>
        </row>
        <row r="4844">
          <cell r="A4844">
            <v>4842</v>
          </cell>
        </row>
        <row r="4845">
          <cell r="A4845">
            <v>4843</v>
          </cell>
        </row>
        <row r="4846">
          <cell r="A4846">
            <v>4844</v>
          </cell>
        </row>
        <row r="4847">
          <cell r="A4847">
            <v>4845</v>
          </cell>
        </row>
        <row r="4848">
          <cell r="A4848">
            <v>4846</v>
          </cell>
        </row>
        <row r="4849">
          <cell r="A4849">
            <v>4847</v>
          </cell>
        </row>
        <row r="4850">
          <cell r="A4850">
            <v>4848</v>
          </cell>
        </row>
        <row r="4851">
          <cell r="A4851">
            <v>4849</v>
          </cell>
        </row>
        <row r="4852">
          <cell r="A4852">
            <v>4850</v>
          </cell>
        </row>
        <row r="4853">
          <cell r="A4853">
            <v>4851</v>
          </cell>
        </row>
        <row r="4854">
          <cell r="A4854">
            <v>4852</v>
          </cell>
        </row>
        <row r="4855">
          <cell r="A4855">
            <v>4853</v>
          </cell>
        </row>
        <row r="4856">
          <cell r="A4856">
            <v>4854</v>
          </cell>
        </row>
        <row r="4857">
          <cell r="A4857">
            <v>4855</v>
          </cell>
        </row>
        <row r="4858">
          <cell r="A4858">
            <v>4856</v>
          </cell>
        </row>
        <row r="4859">
          <cell r="A4859">
            <v>4857</v>
          </cell>
        </row>
        <row r="4860">
          <cell r="A4860">
            <v>4858</v>
          </cell>
        </row>
        <row r="4861">
          <cell r="A4861">
            <v>4859</v>
          </cell>
        </row>
        <row r="4862">
          <cell r="A4862">
            <v>4860</v>
          </cell>
        </row>
        <row r="4863">
          <cell r="A4863">
            <v>4861</v>
          </cell>
        </row>
        <row r="4864">
          <cell r="A4864">
            <v>4862</v>
          </cell>
        </row>
        <row r="4865">
          <cell r="A4865">
            <v>4863</v>
          </cell>
        </row>
        <row r="4866">
          <cell r="A4866">
            <v>4864</v>
          </cell>
        </row>
        <row r="4867">
          <cell r="A4867">
            <v>4865</v>
          </cell>
        </row>
        <row r="4868">
          <cell r="A4868">
            <v>4866</v>
          </cell>
        </row>
        <row r="4869">
          <cell r="A4869">
            <v>4867</v>
          </cell>
        </row>
        <row r="4870">
          <cell r="A4870">
            <v>4868</v>
          </cell>
        </row>
        <row r="4871">
          <cell r="A4871">
            <v>4869</v>
          </cell>
        </row>
        <row r="4872">
          <cell r="A4872">
            <v>4870</v>
          </cell>
        </row>
        <row r="4873">
          <cell r="A4873">
            <v>4871</v>
          </cell>
        </row>
        <row r="4874">
          <cell r="A4874">
            <v>4872</v>
          </cell>
        </row>
        <row r="4875">
          <cell r="A4875">
            <v>4873</v>
          </cell>
        </row>
        <row r="4876">
          <cell r="A4876">
            <v>4874</v>
          </cell>
        </row>
        <row r="4877">
          <cell r="A4877">
            <v>4875</v>
          </cell>
        </row>
        <row r="4878">
          <cell r="A4878">
            <v>4876</v>
          </cell>
        </row>
        <row r="4879">
          <cell r="A4879">
            <v>4877</v>
          </cell>
        </row>
        <row r="4880">
          <cell r="A4880">
            <v>4878</v>
          </cell>
        </row>
        <row r="4881">
          <cell r="A4881">
            <v>4879</v>
          </cell>
        </row>
        <row r="4882">
          <cell r="A4882">
            <v>4880</v>
          </cell>
        </row>
        <row r="4883">
          <cell r="A4883">
            <v>4881</v>
          </cell>
        </row>
        <row r="4884">
          <cell r="A4884">
            <v>4882</v>
          </cell>
        </row>
        <row r="4885">
          <cell r="A4885">
            <v>4883</v>
          </cell>
        </row>
        <row r="4886">
          <cell r="A4886">
            <v>4884</v>
          </cell>
        </row>
        <row r="4887">
          <cell r="A4887">
            <v>4885</v>
          </cell>
        </row>
        <row r="4888">
          <cell r="A4888">
            <v>4886</v>
          </cell>
        </row>
        <row r="4889">
          <cell r="A4889">
            <v>4887</v>
          </cell>
        </row>
        <row r="4890">
          <cell r="A4890">
            <v>4888</v>
          </cell>
        </row>
        <row r="4891">
          <cell r="A4891">
            <v>4889</v>
          </cell>
        </row>
        <row r="4892">
          <cell r="A4892">
            <v>4890</v>
          </cell>
        </row>
        <row r="4893">
          <cell r="A4893">
            <v>4891</v>
          </cell>
        </row>
        <row r="4894">
          <cell r="A4894">
            <v>4892</v>
          </cell>
        </row>
        <row r="4895">
          <cell r="A4895">
            <v>4893</v>
          </cell>
        </row>
        <row r="4896">
          <cell r="A4896">
            <v>4894</v>
          </cell>
        </row>
        <row r="4897">
          <cell r="A4897">
            <v>4895</v>
          </cell>
        </row>
        <row r="4898">
          <cell r="A4898">
            <v>4896</v>
          </cell>
        </row>
        <row r="4899">
          <cell r="A4899">
            <v>4897</v>
          </cell>
        </row>
        <row r="4900">
          <cell r="A4900">
            <v>4898</v>
          </cell>
        </row>
        <row r="4901">
          <cell r="A4901">
            <v>4899</v>
          </cell>
        </row>
        <row r="4902">
          <cell r="A4902">
            <v>4900</v>
          </cell>
        </row>
        <row r="4903">
          <cell r="A4903">
            <v>4901</v>
          </cell>
        </row>
        <row r="4904">
          <cell r="A4904">
            <v>4902</v>
          </cell>
        </row>
        <row r="4905">
          <cell r="A4905">
            <v>4903</v>
          </cell>
        </row>
        <row r="4906">
          <cell r="A4906">
            <v>4904</v>
          </cell>
        </row>
        <row r="4907">
          <cell r="A4907">
            <v>4905</v>
          </cell>
        </row>
        <row r="4908">
          <cell r="A4908">
            <v>4906</v>
          </cell>
        </row>
        <row r="4909">
          <cell r="A4909">
            <v>4907</v>
          </cell>
        </row>
        <row r="4910">
          <cell r="A4910">
            <v>4908</v>
          </cell>
        </row>
        <row r="4911">
          <cell r="A4911">
            <v>4909</v>
          </cell>
        </row>
        <row r="4912">
          <cell r="A4912">
            <v>4910</v>
          </cell>
        </row>
        <row r="4913">
          <cell r="A4913">
            <v>4911</v>
          </cell>
        </row>
        <row r="4914">
          <cell r="A4914">
            <v>4912</v>
          </cell>
        </row>
        <row r="4915">
          <cell r="A4915">
            <v>4913</v>
          </cell>
        </row>
        <row r="4916">
          <cell r="A4916">
            <v>4914</v>
          </cell>
        </row>
        <row r="4917">
          <cell r="A4917">
            <v>4915</v>
          </cell>
        </row>
        <row r="4918">
          <cell r="A4918">
            <v>4916</v>
          </cell>
        </row>
        <row r="4919">
          <cell r="A4919">
            <v>4917</v>
          </cell>
        </row>
        <row r="4920">
          <cell r="A4920">
            <v>4918</v>
          </cell>
        </row>
        <row r="4921">
          <cell r="A4921">
            <v>4919</v>
          </cell>
        </row>
        <row r="4922">
          <cell r="A4922">
            <v>4920</v>
          </cell>
        </row>
        <row r="4923">
          <cell r="A4923">
            <v>4921</v>
          </cell>
        </row>
        <row r="4924">
          <cell r="A4924">
            <v>4922</v>
          </cell>
        </row>
        <row r="4925">
          <cell r="A4925">
            <v>4923</v>
          </cell>
        </row>
        <row r="4926">
          <cell r="A4926">
            <v>4924</v>
          </cell>
        </row>
        <row r="4927">
          <cell r="A4927">
            <v>4925</v>
          </cell>
        </row>
        <row r="4928">
          <cell r="A4928">
            <v>4926</v>
          </cell>
        </row>
        <row r="4929">
          <cell r="A4929">
            <v>4927</v>
          </cell>
        </row>
        <row r="4930">
          <cell r="A4930">
            <v>4928</v>
          </cell>
        </row>
        <row r="4931">
          <cell r="A4931">
            <v>4929</v>
          </cell>
        </row>
        <row r="4932">
          <cell r="A4932">
            <v>4930</v>
          </cell>
        </row>
        <row r="4933">
          <cell r="A4933">
            <v>4931</v>
          </cell>
        </row>
        <row r="4934">
          <cell r="A4934">
            <v>4932</v>
          </cell>
        </row>
        <row r="4935">
          <cell r="A4935">
            <v>4933</v>
          </cell>
        </row>
        <row r="4936">
          <cell r="A4936">
            <v>4934</v>
          </cell>
        </row>
        <row r="4937">
          <cell r="A4937">
            <v>4935</v>
          </cell>
        </row>
        <row r="4938">
          <cell r="A4938">
            <v>4936</v>
          </cell>
        </row>
        <row r="4939">
          <cell r="A4939">
            <v>4937</v>
          </cell>
        </row>
        <row r="4940">
          <cell r="A4940">
            <v>4938</v>
          </cell>
        </row>
        <row r="4941">
          <cell r="A4941">
            <v>4939</v>
          </cell>
        </row>
        <row r="4942">
          <cell r="A4942">
            <v>4940</v>
          </cell>
        </row>
        <row r="4943">
          <cell r="A4943">
            <v>4941</v>
          </cell>
        </row>
        <row r="4944">
          <cell r="A4944">
            <v>4942</v>
          </cell>
        </row>
        <row r="4945">
          <cell r="A4945">
            <v>4943</v>
          </cell>
        </row>
        <row r="4946">
          <cell r="A4946">
            <v>4944</v>
          </cell>
        </row>
        <row r="4947">
          <cell r="A4947">
            <v>4945</v>
          </cell>
        </row>
        <row r="4948">
          <cell r="A4948">
            <v>4946</v>
          </cell>
        </row>
        <row r="4949">
          <cell r="A4949">
            <v>4947</v>
          </cell>
        </row>
        <row r="4950">
          <cell r="A4950">
            <v>4948</v>
          </cell>
        </row>
        <row r="4951">
          <cell r="A4951">
            <v>4949</v>
          </cell>
        </row>
        <row r="4952">
          <cell r="A4952">
            <v>4950</v>
          </cell>
        </row>
        <row r="4953">
          <cell r="A4953">
            <v>4951</v>
          </cell>
        </row>
        <row r="4954">
          <cell r="A4954">
            <v>4952</v>
          </cell>
        </row>
        <row r="4955">
          <cell r="A4955">
            <v>4953</v>
          </cell>
        </row>
        <row r="4956">
          <cell r="A4956">
            <v>4954</v>
          </cell>
        </row>
        <row r="4957">
          <cell r="A4957">
            <v>4955</v>
          </cell>
        </row>
        <row r="4958">
          <cell r="A4958">
            <v>4956</v>
          </cell>
        </row>
        <row r="4959">
          <cell r="A4959">
            <v>4957</v>
          </cell>
        </row>
        <row r="4960">
          <cell r="A4960">
            <v>4958</v>
          </cell>
        </row>
        <row r="4961">
          <cell r="A4961">
            <v>4959</v>
          </cell>
        </row>
        <row r="4962">
          <cell r="A4962">
            <v>4960</v>
          </cell>
        </row>
        <row r="4963">
          <cell r="A4963">
            <v>4961</v>
          </cell>
        </row>
        <row r="4964">
          <cell r="A4964">
            <v>4962</v>
          </cell>
        </row>
        <row r="4965">
          <cell r="A4965">
            <v>4963</v>
          </cell>
        </row>
        <row r="4966">
          <cell r="A4966">
            <v>4964</v>
          </cell>
        </row>
        <row r="4967">
          <cell r="A4967">
            <v>4965</v>
          </cell>
        </row>
        <row r="4968">
          <cell r="A4968">
            <v>4966</v>
          </cell>
        </row>
        <row r="4969">
          <cell r="A4969">
            <v>4967</v>
          </cell>
        </row>
        <row r="4970">
          <cell r="A4970">
            <v>4968</v>
          </cell>
        </row>
        <row r="4971">
          <cell r="A4971">
            <v>4969</v>
          </cell>
        </row>
        <row r="4972">
          <cell r="A4972">
            <v>4970</v>
          </cell>
        </row>
        <row r="4973">
          <cell r="A4973">
            <v>4971</v>
          </cell>
        </row>
        <row r="4974">
          <cell r="A4974">
            <v>4972</v>
          </cell>
        </row>
        <row r="4975">
          <cell r="A4975">
            <v>4973</v>
          </cell>
        </row>
        <row r="4976">
          <cell r="A4976">
            <v>4974</v>
          </cell>
        </row>
        <row r="4977">
          <cell r="A4977">
            <v>4975</v>
          </cell>
        </row>
        <row r="4978">
          <cell r="A4978">
            <v>4976</v>
          </cell>
        </row>
        <row r="4979">
          <cell r="A4979">
            <v>4977</v>
          </cell>
        </row>
        <row r="4980">
          <cell r="A4980">
            <v>4978</v>
          </cell>
        </row>
        <row r="4981">
          <cell r="A4981">
            <v>4979</v>
          </cell>
        </row>
        <row r="4982">
          <cell r="A4982">
            <v>4980</v>
          </cell>
        </row>
        <row r="4983">
          <cell r="A4983">
            <v>4981</v>
          </cell>
        </row>
        <row r="4984">
          <cell r="A4984">
            <v>4982</v>
          </cell>
        </row>
        <row r="4985">
          <cell r="A4985">
            <v>4983</v>
          </cell>
        </row>
        <row r="4986">
          <cell r="A4986">
            <v>4984</v>
          </cell>
        </row>
        <row r="4987">
          <cell r="A4987">
            <v>4985</v>
          </cell>
        </row>
        <row r="4988">
          <cell r="A4988">
            <v>4986</v>
          </cell>
        </row>
        <row r="4989">
          <cell r="A4989">
            <v>4987</v>
          </cell>
        </row>
        <row r="4990">
          <cell r="A4990">
            <v>4988</v>
          </cell>
        </row>
        <row r="4991">
          <cell r="A4991">
            <v>4989</v>
          </cell>
        </row>
        <row r="4992">
          <cell r="A4992">
            <v>4990</v>
          </cell>
        </row>
        <row r="4993">
          <cell r="A4993">
            <v>4991</v>
          </cell>
        </row>
        <row r="4994">
          <cell r="A4994">
            <v>4992</v>
          </cell>
        </row>
        <row r="4995">
          <cell r="A4995">
            <v>4993</v>
          </cell>
        </row>
        <row r="4996">
          <cell r="A4996">
            <v>4994</v>
          </cell>
        </row>
        <row r="4997">
          <cell r="A4997">
            <v>4995</v>
          </cell>
        </row>
        <row r="4998">
          <cell r="A4998">
            <v>4996</v>
          </cell>
        </row>
        <row r="4999">
          <cell r="A4999">
            <v>4997</v>
          </cell>
        </row>
        <row r="5000">
          <cell r="A5000">
            <v>4998</v>
          </cell>
        </row>
        <row r="5001">
          <cell r="A5001">
            <v>4999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수량집계표"/>
      <sheetName val="측구연장"/>
      <sheetName val="L형,완화"/>
      <sheetName val="옹벽식L형"/>
      <sheetName val="맹암거"/>
      <sheetName val="소단"/>
      <sheetName val="U형"/>
      <sheetName val="V형,산마루"/>
      <sheetName val="간지"/>
      <sheetName val="간지 (2)"/>
      <sheetName val="기초단가"/>
      <sheetName val="투자비"/>
      <sheetName val="조성원가DATA"/>
      <sheetName val="사업비"/>
      <sheetName val="H-PILE수량집계"/>
      <sheetName val="단면 (2)"/>
      <sheetName val="지구단위계획"/>
      <sheetName val="#REF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직공비"/>
      <sheetName val="교각1"/>
      <sheetName val="석축단"/>
      <sheetName val="법면수집"/>
      <sheetName val="석축설면"/>
      <sheetName val="법면단"/>
      <sheetName val="guard(mac)"/>
      <sheetName val="CODE1"/>
      <sheetName val="CODE"/>
      <sheetName val="내진해석"/>
      <sheetName val="내역을"/>
      <sheetName val="견적서"/>
      <sheetName val="기본"/>
      <sheetName val="맨홀수량산출"/>
      <sheetName val="가감수량"/>
      <sheetName val="ABUT수량-A1"/>
      <sheetName val="노임단가"/>
      <sheetName val="제직재"/>
    </sheetNames>
    <sheetDataSet>
      <sheetData sheetId="0" refreshError="1"/>
      <sheetData sheetId="1" refreshError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EAKDOWN"/>
      <sheetName val="Sheet1"/>
      <sheetName val="Sheet2"/>
      <sheetName val="Sheet3"/>
      <sheetName val="인건비산출기준"/>
      <sheetName val="표지목차"/>
      <sheetName val="총괄분기준"/>
      <sheetName val="총괄분집계(월)"/>
      <sheetName val="비율종합"/>
      <sheetName val="총괄분집계(년)"/>
      <sheetName val="인건비근거"/>
      <sheetName val="인건비"/>
      <sheetName val="약품단가산출"/>
      <sheetName val="약품사용량"/>
      <sheetName val="약품비용"/>
      <sheetName val="탈수케잌"/>
      <sheetName val="운영제경비"/>
      <sheetName val="수질분석채수"/>
      <sheetName val="시약소모"/>
      <sheetName val="수질분석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수량"/>
      <sheetName val="횡배수관집계"/>
      <sheetName val="횡위치조서"/>
      <sheetName val="횡배수관"/>
      <sheetName val="횡단위수량"/>
      <sheetName val="면벽"/>
      <sheetName val="날개벽"/>
      <sheetName val="유말공집계"/>
      <sheetName val="유말공단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 refreshError="1"/>
      <sheetData sheetId="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김천일위"/>
      <sheetName val="일위대가목차"/>
      <sheetName val="자재단가"/>
      <sheetName val="조명율표"/>
      <sheetName val="가로등내역서"/>
      <sheetName val="200"/>
      <sheetName val="FILE1"/>
      <sheetName val="설계내역서"/>
      <sheetName val="DANGA"/>
      <sheetName val="단중표"/>
      <sheetName val="제경비율"/>
      <sheetName val="SLAB&quot;1&quot;"/>
      <sheetName val="000000"/>
      <sheetName val="재료"/>
      <sheetName val="1차설계변경내역"/>
      <sheetName val="#REF"/>
      <sheetName val="노임"/>
      <sheetName val="입찰보고"/>
      <sheetName val="실행내역"/>
      <sheetName val="손익분석"/>
      <sheetName val="전기일위대가"/>
      <sheetName val="자료입력"/>
      <sheetName val="백암비스타내역"/>
      <sheetName val="Sheet5"/>
      <sheetName val="평3"/>
      <sheetName val="합천내역"/>
      <sheetName val="직노"/>
      <sheetName val="1.수인터널"/>
      <sheetName val="A-4"/>
      <sheetName val="설계조건"/>
      <sheetName val="2000년 공정표"/>
      <sheetName val="요율"/>
      <sheetName val="관리,공감"/>
      <sheetName val="단가비교표_공통1"/>
      <sheetName val="토사(PE)"/>
      <sheetName val="내역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지급자재"/>
      <sheetName val="DATA"/>
      <sheetName val="Sheet1"/>
      <sheetName val="20관리비율"/>
      <sheetName val="지하1층"/>
      <sheetName val="7. Cable(설명)-IEC"/>
      <sheetName val="관람석제출"/>
      <sheetName val="부대공Ⅱ"/>
      <sheetName val="48일위"/>
      <sheetName val="산출근거"/>
      <sheetName val="내역서01"/>
      <sheetName val="개요"/>
      <sheetName val="과세내역(세부)"/>
      <sheetName val="설계명세서"/>
      <sheetName val="일위대가(계측기설치)"/>
      <sheetName val="부대단위수량"/>
      <sheetName val="청천내"/>
      <sheetName val="토공 total"/>
      <sheetName val="깨기"/>
      <sheetName val="하수처리장"/>
      <sheetName val="보호"/>
      <sheetName val="96정변2"/>
      <sheetName val="전기BOX내역서"/>
      <sheetName val="도급내역서(재노경)"/>
      <sheetName val="설계예산서"/>
      <sheetName val="총괄표"/>
      <sheetName val="견적서"/>
      <sheetName val="Tbom-tot"/>
      <sheetName val="골재산출"/>
      <sheetName val="일위대가표"/>
      <sheetName val="금액내역서"/>
      <sheetName val="통로box전기"/>
      <sheetName val="기계경비(시간당)"/>
      <sheetName val="램머"/>
      <sheetName val="input"/>
      <sheetName val="직공비"/>
      <sheetName val="집계표"/>
      <sheetName val="노임단가"/>
      <sheetName val="예산변경사항"/>
      <sheetName val="조경일람"/>
      <sheetName val="내역서(중수)"/>
      <sheetName val="WORK"/>
      <sheetName val="초기화면"/>
      <sheetName val="DATE"/>
      <sheetName val="처리단락"/>
      <sheetName val="노임,재료비"/>
      <sheetName val="집"/>
      <sheetName val="COST"/>
      <sheetName val="I一般比"/>
      <sheetName val="변경총괄지(1)"/>
      <sheetName val="입찰안"/>
      <sheetName val="공사설계서"/>
      <sheetName val="5(철거수량)"/>
      <sheetName val="CAT_5"/>
      <sheetName val="8.PILE  (돌출)"/>
      <sheetName val="101동"/>
      <sheetName val="VXXXXX"/>
      <sheetName val="b_balju"/>
      <sheetName val="Y-WORK"/>
      <sheetName val="식생블럭단위수량"/>
      <sheetName val="견적의뢰"/>
      <sheetName val="원가입력"/>
      <sheetName val="갑지"/>
      <sheetName val="MCC제원"/>
      <sheetName val="년도별시공"/>
      <sheetName val="약품공급2"/>
      <sheetName val="3CHBDC"/>
      <sheetName val="실행내역(현대)"/>
      <sheetName val="토공총괄집계"/>
      <sheetName val="IW-LIST"/>
      <sheetName val="일위집계"/>
      <sheetName val="수량산출서"/>
      <sheetName val="벽산건설"/>
      <sheetName val="관개"/>
      <sheetName val="자재"/>
      <sheetName val="TOTAL"/>
      <sheetName val="BOX전기내역"/>
      <sheetName val="공사비명세서"/>
      <sheetName val="단가 및 재료비"/>
      <sheetName val="3BL공동구 수량"/>
      <sheetName val="N賃率-職"/>
      <sheetName val="TB-내역서"/>
      <sheetName val="전차선로 물량표"/>
      <sheetName val="단가조사"/>
      <sheetName val="b_balju_cho"/>
      <sheetName val="공통가설"/>
      <sheetName val="집계"/>
      <sheetName val="220 (2)"/>
      <sheetName val="코드표"/>
      <sheetName val="발주설계서(당초)"/>
      <sheetName val="전기"/>
      <sheetName val="총공사내역서"/>
      <sheetName val="종배수관설치현황"/>
      <sheetName val="건축공사"/>
      <sheetName val="비용"/>
      <sheetName val="교각1"/>
      <sheetName val="Macro(전선)"/>
      <sheetName val="Macro(차단기)"/>
      <sheetName val="1공구 건정토건 토공"/>
      <sheetName val="터널조도"/>
      <sheetName val="참조"/>
      <sheetName val="2.단면가정"/>
      <sheetName val="제수"/>
      <sheetName val="공기"/>
      <sheetName val="건축내역"/>
      <sheetName val="계수시트"/>
      <sheetName val="#3_일위대가목록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수량집계 (2)"/>
      <sheetName val="DB"/>
      <sheetName val="건축개요"/>
      <sheetName val="CODE"/>
      <sheetName val="신우"/>
      <sheetName val="인건비"/>
      <sheetName val="순성토"/>
      <sheetName val="준검 내역서"/>
      <sheetName val="수량산출서 갑지"/>
      <sheetName val="내역(설계)"/>
      <sheetName val="공사서류양식"/>
      <sheetName val="LD"/>
      <sheetName val="KMT물량"/>
      <sheetName val="산출서집계HS"/>
      <sheetName val="대치판정"/>
      <sheetName val="1-1"/>
      <sheetName val="층"/>
      <sheetName val="단가산출"/>
      <sheetName val="당초"/>
      <sheetName val="시공(팔라우)"/>
      <sheetName val="Inputs"/>
      <sheetName val="Cost Inputs"/>
      <sheetName val="토적"/>
      <sheetName val="5.정산서"/>
      <sheetName val="단면 (2)"/>
      <sheetName val="내역서(전기)"/>
      <sheetName val="소야공정계획표"/>
      <sheetName val="예산M11A"/>
      <sheetName val="공사비대비표B(토공)"/>
      <sheetName val="차수공개요"/>
      <sheetName val="적용토목"/>
      <sheetName val="데리네이타현황"/>
      <sheetName val="부안일위"/>
      <sheetName val="현장"/>
      <sheetName val="기둥(원형)"/>
      <sheetName val="3.내역서"/>
      <sheetName val="총(철거)"/>
      <sheetName val="INPUT(덕도방향-시점)"/>
      <sheetName val="3본사"/>
      <sheetName val="guard(mac)"/>
      <sheetName val="원형1호맨홀토공수량"/>
      <sheetName val="수량산출"/>
      <sheetName val="간선계산"/>
      <sheetName val="수전기기DATA"/>
      <sheetName val="반응조"/>
      <sheetName val="CIVIL"/>
      <sheetName val="현장경비"/>
      <sheetName val="총수량집계표"/>
      <sheetName val="기초분물량표"/>
      <sheetName val="본사업"/>
      <sheetName val="내역서중"/>
      <sheetName val="내역_ver1.0"/>
      <sheetName val="#2_일위대가목록"/>
      <sheetName val="사다리"/>
      <sheetName val="공사비총괄표"/>
      <sheetName val="전선 및 전선관"/>
      <sheetName val="세부내역"/>
      <sheetName val="소방 "/>
      <sheetName val="문학간접"/>
      <sheetName val="점수계산1-2"/>
      <sheetName val="조명시설"/>
      <sheetName val="기초자료입력"/>
      <sheetName val="Baby일위대가"/>
      <sheetName val="실행"/>
      <sheetName val="BQ(실행)"/>
      <sheetName val="LABTOTAL"/>
      <sheetName val="Sheet1 (2)"/>
      <sheetName val="FORM-0"/>
      <sheetName val="MIJIBI"/>
      <sheetName val="파일의이용"/>
      <sheetName val="성원계약"/>
      <sheetName val="기타공"/>
      <sheetName val="부대내역"/>
      <sheetName val="투찰추정"/>
      <sheetName val="6차2회변경내역서"/>
      <sheetName val="단면가정"/>
      <sheetName val="표지"/>
      <sheetName val="가정"/>
      <sheetName val="내역표지"/>
      <sheetName val="실행철강하도"/>
      <sheetName val="여과지동"/>
      <sheetName val="산업"/>
      <sheetName val="역공종"/>
      <sheetName val="상시"/>
      <sheetName val="9-1차이내역"/>
      <sheetName val="DATA 입력란"/>
      <sheetName val="공정코드"/>
      <sheetName val="2공구산출내역"/>
      <sheetName val="판"/>
      <sheetName val="말고개터널조명전압강하"/>
      <sheetName val="인건비 "/>
      <sheetName val="2000년1차"/>
      <sheetName val="2000전체분"/>
      <sheetName val="(원)기흥상갈"/>
      <sheetName val="산근"/>
      <sheetName val="7도장"/>
      <sheetName val="BID"/>
      <sheetName val="단가조사-2"/>
      <sheetName val="일대-1"/>
      <sheetName val="내역총괄"/>
      <sheetName val="내역총괄2"/>
      <sheetName val="내역총괄3"/>
      <sheetName val="기초자료"/>
      <sheetName val="데이타"/>
      <sheetName val="식재인부"/>
      <sheetName val="총괄-1"/>
      <sheetName val="귀래 설계 공내역서"/>
      <sheetName val="도로단위당"/>
      <sheetName val="예산서 "/>
      <sheetName val="적용기준"/>
      <sheetName val="2.호선별예상실적"/>
      <sheetName val="국도접속 차도부수량"/>
      <sheetName val="바닥판"/>
      <sheetName val="입력DATA"/>
      <sheetName val="원가계산서"/>
      <sheetName val="EACT10"/>
      <sheetName val="슬래브(유곡)"/>
      <sheetName val="평균물량산출서"/>
      <sheetName val="교각별철근수량집계표"/>
      <sheetName val="부표총괄"/>
      <sheetName val="품셈1-26"/>
      <sheetName val="costing_CV"/>
      <sheetName val="costing_ESDV"/>
      <sheetName val="costing_MOV"/>
      <sheetName val="costing_Press"/>
      <sheetName val="공사직종별노임"/>
      <sheetName val="VV보온LINK"/>
      <sheetName val="FIT보온LINK"/>
      <sheetName val="동해묵호1내역"/>
      <sheetName val="토 적 표"/>
      <sheetName val="11.자재단가"/>
      <sheetName val="Data&amp;Result"/>
      <sheetName val="전기내역서(총계)"/>
      <sheetName val="Macro(전기)"/>
      <sheetName val="품셈TABLE"/>
      <sheetName val="하조서"/>
      <sheetName val="공종단가"/>
      <sheetName val="자재단가표"/>
      <sheetName val="MOTOR"/>
      <sheetName val="부하자료"/>
      <sheetName val="내역갑지"/>
      <sheetName val="허용전류-IEC"/>
      <sheetName val="1단계"/>
      <sheetName val="기초단가"/>
      <sheetName val="원가계산"/>
      <sheetName val="4차원가계산서"/>
      <sheetName val="항공측량노임단가"/>
      <sheetName val="예산서"/>
      <sheetName val="기타 정보통신공사"/>
      <sheetName val="방송일위대가"/>
      <sheetName val="케이블"/>
      <sheetName val="광산내역"/>
      <sheetName val="횡배수관토공수량"/>
      <sheetName val="검수고1-1층"/>
      <sheetName val="공사착공계"/>
      <sheetName val="Factor"/>
      <sheetName val="한일양산"/>
      <sheetName val="일위대가목록"/>
      <sheetName val="Customer Databas"/>
      <sheetName val="자료"/>
      <sheetName val="노임이"/>
      <sheetName val="9GNG운반"/>
      <sheetName val="도급FORM"/>
      <sheetName val="원가"/>
      <sheetName val="시설물기초"/>
      <sheetName val="사급자재"/>
      <sheetName val="타공종이기"/>
      <sheetName val="대전-교대(A1-A2)"/>
      <sheetName val="수량산출내역1115"/>
      <sheetName val="계화배수"/>
      <sheetName val="측량노임.재료.기재"/>
      <sheetName val="Sheet4"/>
      <sheetName val="BOM"/>
      <sheetName val="전력"/>
      <sheetName val="조명일위"/>
      <sheetName val="물가자료"/>
      <sheetName val="노무비"/>
      <sheetName val="환율"/>
      <sheetName val="내역을"/>
      <sheetName val="설비"/>
      <sheetName val="공사비예산서(토목분)"/>
      <sheetName val="적격심사표"/>
      <sheetName val="범용개발순소요비용"/>
      <sheetName val="품셈"/>
      <sheetName val="copy"/>
      <sheetName val="서식"/>
      <sheetName val="남양시작동자105노65기1.3화1.2"/>
      <sheetName val="GEN"/>
      <sheetName val="토공사"/>
      <sheetName val="도"/>
      <sheetName val="진주방향"/>
      <sheetName val="마산방향"/>
      <sheetName val="마산방향철근집계"/>
      <sheetName val="일위대가(목록)"/>
      <sheetName val="재료비"/>
      <sheetName val="기본 상수"/>
      <sheetName val="재료집계"/>
      <sheetName val="기계경비"/>
      <sheetName val=" 총괄표"/>
      <sheetName val="5공철탑검토표"/>
      <sheetName val="4공철탑검토"/>
      <sheetName val="기술부대조건"/>
      <sheetName val="2000.05"/>
      <sheetName val="제1호단위수량"/>
      <sheetName val="단가일람"/>
      <sheetName val="총투입계"/>
      <sheetName val="현장관리비"/>
      <sheetName val="일위목록"/>
      <sheetName val="관리노인정"/>
      <sheetName val="3.자재비(총괄)"/>
      <sheetName val="배선DATA"/>
      <sheetName val="통계연보"/>
      <sheetName val="오수공수량집계표"/>
      <sheetName val="청주(철골발주의뢰서)"/>
      <sheetName val="2000년_공정표"/>
      <sheetName val="1_수인터널"/>
      <sheetName val="4.고용보험"/>
      <sheetName val="유기공정"/>
      <sheetName val="asd"/>
      <sheetName val="을"/>
      <sheetName val="가설공사내역"/>
      <sheetName val="교통대책내역"/>
      <sheetName val="공기압축기실"/>
      <sheetName val="COST "/>
      <sheetName val="0"/>
      <sheetName val="재료비내역서"/>
      <sheetName val="정산내역서"/>
      <sheetName val="일위대가(가설)"/>
      <sheetName val="입적표"/>
      <sheetName val="전기일위목록"/>
      <sheetName val="工완성공사율"/>
      <sheetName val="1공구원가계산서"/>
      <sheetName val="1공구산출내역서"/>
      <sheetName val="물가시세"/>
      <sheetName val="품목"/>
      <sheetName val="원가총괄"/>
      <sheetName val="102역사"/>
      <sheetName val="버스운행안내"/>
      <sheetName val="예방접종계획"/>
      <sheetName val="근태계획서"/>
      <sheetName val="말뚝지지력산정"/>
      <sheetName val="교량전기"/>
      <sheetName val="Summary Sheets"/>
      <sheetName val="일위대가(건축)"/>
      <sheetName val="2.가정단면"/>
      <sheetName val="COPING"/>
      <sheetName val="아산경희980422"/>
      <sheetName val="6.콘덴서"/>
      <sheetName val="1.설계조건"/>
      <sheetName val="표  지"/>
      <sheetName val="정부노임단가"/>
      <sheetName val="단가표"/>
      <sheetName val="기성내역서표지"/>
      <sheetName val="교대(토공)"/>
      <sheetName val="NYS"/>
      <sheetName val="효성CB 1P기초"/>
      <sheetName val="1월"/>
      <sheetName val="삼성전기"/>
      <sheetName val="주식"/>
      <sheetName val="가설공사"/>
      <sheetName val="기준자료"/>
      <sheetName val="GI-LIST"/>
      <sheetName val="광혁기성"/>
      <sheetName val="전장품(관리용)"/>
      <sheetName val="COA-17"/>
      <sheetName val="C-18"/>
      <sheetName val="예산내역서"/>
      <sheetName val="토공_total"/>
      <sheetName val="전차선로_물량표"/>
      <sheetName val="1공구_건정토건_토공"/>
      <sheetName val="2_단면가정"/>
      <sheetName val="5_정산서"/>
      <sheetName val="소방_"/>
      <sheetName val="수량집계_(2)"/>
      <sheetName val="11_자재단가"/>
      <sheetName val="3_내역서"/>
      <sheetName val="일위"/>
      <sheetName val="세부내역서"/>
      <sheetName val="시멘트"/>
      <sheetName val="CPM챠트"/>
      <sheetName val="LF자재단가"/>
      <sheetName val="단면별연장"/>
      <sheetName val="퍼스트"/>
      <sheetName val="내역서 "/>
      <sheetName val="입사일"/>
      <sheetName val="자압"/>
      <sheetName val="공사개요"/>
      <sheetName val="PIPING"/>
      <sheetName val="노임단가 "/>
      <sheetName val="효동"/>
      <sheetName val="일위대가 "/>
      <sheetName val="맨홀수량산출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견적"/>
      <sheetName val="주요제품생산"/>
      <sheetName val="견적집계표"/>
      <sheetName val="시화점실행"/>
      <sheetName val="시행후면적"/>
      <sheetName val="건축공사 집계표"/>
      <sheetName val="골조"/>
      <sheetName val="기계내역"/>
      <sheetName val=" HIT-&gt;HMC 견적(3900)"/>
      <sheetName val="신길1동"/>
      <sheetName val="경영혁신본부"/>
      <sheetName val="ABUT수량-A1"/>
      <sheetName val="95MAKER"/>
      <sheetName val="기본DATA"/>
      <sheetName val="영신토건물가변동"/>
      <sheetName val="MAIN_TABLE"/>
      <sheetName val="포장공자재집계표"/>
      <sheetName val="99총공사내역서"/>
      <sheetName val="찍기"/>
      <sheetName val="부속동"/>
      <sheetName val="일위대가-1"/>
      <sheetName val="ms수량집계"/>
      <sheetName val="자재집계"/>
      <sheetName val="주요자재집계표"/>
      <sheetName val="기자재비"/>
      <sheetName val="토공(우물통,기타) 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형강류 단가 CODE"/>
      <sheetName val="기본가정"/>
      <sheetName val="WORK-VOL"/>
      <sheetName val="95년12월말"/>
      <sheetName val="CTEMCOST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LIST"/>
      <sheetName val="수량분배표"/>
      <sheetName val="직접경비호표"/>
      <sheetName val="Condensing효율"/>
      <sheetName val="단가조사서"/>
      <sheetName val="준공내역(을)"/>
      <sheetName val="고시단가"/>
      <sheetName val="산출근거(9)"/>
      <sheetName val="공종코드"/>
      <sheetName val="2.단가산출서(2)"/>
      <sheetName val="Sheet22"/>
      <sheetName val="밸브설치"/>
      <sheetName val="콤보박스와 리스트박스의 연결"/>
      <sheetName val="1.취수장"/>
      <sheetName val="실행내역서"/>
      <sheetName val="용산1(해보)"/>
      <sheetName val="제잡비"/>
      <sheetName val="전신환매도율"/>
      <sheetName val="연결임시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접지수량"/>
      <sheetName val="화재 탐지 설비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자재단가비교표"/>
      <sheetName val="원효펌프교체020812"/>
      <sheetName val="플랜트 설치"/>
      <sheetName val="단가조사-1"/>
      <sheetName val="당진1,2호기전선관설치및접지4차공사내역서-을지"/>
      <sheetName val="제경비"/>
      <sheetName val="증감대비"/>
      <sheetName val="FAX"/>
      <sheetName val="wall"/>
      <sheetName val="미납품 현황"/>
      <sheetName val="맨홀수량"/>
      <sheetName val="토목"/>
      <sheetName val="철근량 검토"/>
      <sheetName val="선로정수계산"/>
      <sheetName val="s"/>
      <sheetName val="98수문일위"/>
      <sheetName val="주차구획선수량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산출"/>
      <sheetName val="현장관리비참조"/>
      <sheetName val="경비"/>
      <sheetName val="제직재"/>
      <sheetName val="기둥(하중)"/>
      <sheetName val="Project Brief"/>
      <sheetName val="설비공사"/>
      <sheetName val="빗물받이(910-510-410)"/>
      <sheetName val="BOX수량"/>
      <sheetName val="방송관급내역"/>
      <sheetName val="원가계산서 (2)"/>
      <sheetName val="사통"/>
      <sheetName val="UNIT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 refreshError="1"/>
      <sheetData sheetId="61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원형1호맨홀토공수량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폐기물집계"/>
      <sheetName val="노임단가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단면가정"/>
      <sheetName val="DAT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</sheetNames>
    <sheetDataSet>
      <sheetData sheetId="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(집계표)"/>
      <sheetName val="포장자재 산근"/>
      <sheetName val="토공 유용계획"/>
      <sheetName val="토공(수량집계표)"/>
      <sheetName val="토적집계"/>
      <sheetName val="토적표"/>
      <sheetName val="line-17토공산출"/>
      <sheetName val="포장절단산출"/>
      <sheetName val="관로공(오수)집계표"/>
      <sheetName val="개량(오수)"/>
      <sheetName val="곡관개량(오수)"/>
      <sheetName val="가시설"/>
      <sheetName val="오수맨홀집계"/>
      <sheetName val="1호맨홀 집계표"/>
      <sheetName val="오수맨홀LIST(개량)"/>
      <sheetName val="1호원형단위수량"/>
      <sheetName val="자가세정집계"/>
      <sheetName val="고정식자가세정"/>
      <sheetName val="비굴착보수공집계"/>
      <sheetName val="부분보수(오수)"/>
      <sheetName val="오수맨홀LIST(보수)"/>
      <sheetName val="구조물깨기"/>
      <sheetName val="굴착개량공 주요자재"/>
      <sheetName val="오수맨홀주요자재집계"/>
      <sheetName val="철근재료표"/>
      <sheetName val="내역"/>
      <sheetName val="DATA"/>
      <sheetName val="조작대(1연)"/>
      <sheetName val="기둥(원형)"/>
      <sheetName val="단면가정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차집시설수량집계"/>
      <sheetName val="1.3.삽도(#3)"/>
      <sheetName val="차집시설#3 "/>
      <sheetName val="1.5.삽도(#5)"/>
      <sheetName val="차집시설#5 "/>
      <sheetName val="B-TYPE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자재총괄"/>
      <sheetName val="몰탈 및 모래집계표 "/>
      <sheetName val="수량총괄"/>
      <sheetName val="수량산출"/>
      <sheetName val="설치현황"/>
      <sheetName val="석축수량집계"/>
      <sheetName val="석축산출근거(1)"/>
      <sheetName val="석축산출근거 (2)"/>
      <sheetName val="석축상세도"/>
      <sheetName val="총괄"/>
      <sheetName val="말뚝지지력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주요자재"/>
      <sheetName val="시멘트골재량"/>
      <sheetName val="배수공재료집계"/>
      <sheetName val="집수정단위1"/>
      <sheetName val="집수정단위2"/>
      <sheetName val="흄관재료집계"/>
      <sheetName val="관연장산출"/>
      <sheetName val="관기초(180)"/>
      <sheetName val="맨홀재료집계표"/>
      <sheetName val="맨홀높이"/>
      <sheetName val="맨홀집계"/>
      <sheetName val="맨홀산출"/>
      <sheetName val="이음부몰탈"/>
      <sheetName val="맨홀고정콘크리트"/>
      <sheetName val="오수맨홀1호"/>
      <sheetName val="오수맨홀2호"/>
      <sheetName val="인버트"/>
      <sheetName val="사다리산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관로공집계"/>
      <sheetName val="오수관수량"/>
      <sheetName val="오수관"/>
      <sheetName val="대비내역"/>
      <sheetName val="DATE"/>
      <sheetName val="데이타"/>
      <sheetName val="식재인부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터파기및재료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1.설계조건"/>
      <sheetName val="산출근거"/>
      <sheetName val="일위대가9803"/>
      <sheetName val="철근단면적"/>
      <sheetName val="대로근거"/>
      <sheetName val="중로근거"/>
      <sheetName val="내역서 "/>
      <sheetName val="단가"/>
      <sheetName val="교각1"/>
      <sheetName val="기둥(원형)"/>
      <sheetName val="DATA"/>
      <sheetName val="견적990322"/>
      <sheetName val="guard(mac)"/>
      <sheetName val="SLAB&quot;1&quot;"/>
      <sheetName val="가도공"/>
      <sheetName val="DATE"/>
      <sheetName val="방음벽기초(H=4m)"/>
      <sheetName val="#REF"/>
      <sheetName val="입찰안"/>
      <sheetName val="ABUT수량-A1"/>
      <sheetName val="danga"/>
      <sheetName val="ilch"/>
      <sheetName val="단면가정"/>
      <sheetName val="8.PILE  (돌출)"/>
      <sheetName val="하도금액분계"/>
      <sheetName val="원형맨홀수량"/>
      <sheetName val="Y-WORK"/>
      <sheetName val="ITEM"/>
      <sheetName val="용산1(해보)"/>
      <sheetName val="일위대가(가설)"/>
      <sheetName val="노임단가"/>
      <sheetName val="몰탈재료산출"/>
      <sheetName val="TYPE-A"/>
      <sheetName val="분석"/>
      <sheetName val="수량산출"/>
      <sheetName val="Sheet2"/>
      <sheetName val="중기비"/>
      <sheetName val="교각계산"/>
      <sheetName val="대비"/>
      <sheetName val="hvac(제어동)"/>
      <sheetName val="송라터널총괄"/>
      <sheetName val="Sheet1"/>
      <sheetName val="기계내역"/>
      <sheetName val="BID"/>
      <sheetName val="WVAL"/>
      <sheetName val="1"/>
      <sheetName val="INPUT(덕도방향-시점)"/>
      <sheetName val="플랜트 설치"/>
      <sheetName val="구조물철거타공정이월"/>
      <sheetName val="9GNG운반"/>
      <sheetName val="단위수량"/>
      <sheetName val="DATA 입력란"/>
      <sheetName val="1. 설계조건 2.단면가정 3. 하중계산"/>
      <sheetName val="공통가설"/>
      <sheetName val="대전21토목내역서"/>
      <sheetName val="식재일위대가"/>
      <sheetName val="코드표"/>
      <sheetName val="내역서_"/>
      <sheetName val="CODE"/>
      <sheetName val="토목"/>
      <sheetName val="70%"/>
      <sheetName val="일위대가표"/>
      <sheetName val="설계조건"/>
      <sheetName val="우수공"/>
      <sheetName val="전기"/>
      <sheetName val="물량표S"/>
      <sheetName val="물량표(신)"/>
      <sheetName val="유림골조"/>
      <sheetName val="토량1-1"/>
      <sheetName val="내역서"/>
      <sheetName val="식생블럭단위수량"/>
      <sheetName val="노임"/>
      <sheetName val="spiral"/>
      <sheetName val="합계금액"/>
      <sheetName val="총괄표"/>
      <sheetName val="Macro(전선)"/>
      <sheetName val="hvac내역서(제어동)"/>
      <sheetName val="내력서"/>
      <sheetName val="1,2,3,4,5단위수량"/>
      <sheetName val="자료"/>
      <sheetName val="데이타"/>
      <sheetName val="Front"/>
      <sheetName val="wall"/>
      <sheetName val="자재단가"/>
      <sheetName val="1.설계기준"/>
      <sheetName val="설계내역서"/>
      <sheetName val="기기리스트"/>
      <sheetName val="시설물기초"/>
      <sheetName val="sw1"/>
      <sheetName val="단가산출서1"/>
      <sheetName val="식재총괄"/>
      <sheetName val="을"/>
      <sheetName val="노임이"/>
      <sheetName val="전체"/>
      <sheetName val="보온자재단가표"/>
      <sheetName val="COPING"/>
      <sheetName val="좌측"/>
      <sheetName val="주차구획선수량"/>
      <sheetName val="관리,공감"/>
      <sheetName val="업체별기성내역"/>
      <sheetName val="PAINT"/>
      <sheetName val="SUMMARY"/>
      <sheetName val="물량표"/>
      <sheetName val="INPUT"/>
      <sheetName val="금융비용"/>
      <sheetName val="수입"/>
      <sheetName val="조경"/>
      <sheetName val="SILICATE"/>
      <sheetName val="TB-내역서"/>
      <sheetName val="역T형"/>
      <sheetName val="진주방향"/>
      <sheetName val="설계예산"/>
      <sheetName val="Macro1"/>
      <sheetName val="연령현황"/>
      <sheetName val="참조"/>
      <sheetName val="금액내역서"/>
      <sheetName val="철근량"/>
      <sheetName val="W3단면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배수통관(좌)"/>
      <sheetName val="토공(우물통,기타) "/>
      <sheetName val="안산기계장치"/>
      <sheetName val="원형1호맨홀토공수량"/>
      <sheetName val="본체"/>
      <sheetName val="기계경비(시간당)"/>
      <sheetName val="램머"/>
      <sheetName val="6PILE  (돌출)"/>
      <sheetName val="설직재-1"/>
      <sheetName val="3.하중산정4.지지력"/>
      <sheetName val="표지 (2)"/>
      <sheetName val="3BL공동구 수량"/>
      <sheetName val="가로등내역서"/>
      <sheetName val="안정계산"/>
      <sheetName val="단면검토"/>
      <sheetName val="신규 수주분(사용자 정의)"/>
      <sheetName val="DATA2000"/>
      <sheetName val="품셈TABLE"/>
      <sheetName val="식재인부"/>
      <sheetName val="일반부표"/>
      <sheetName val="N賃率-職"/>
      <sheetName val="제직재"/>
      <sheetName val="제-노임"/>
      <sheetName val="단면 (2)"/>
      <sheetName val="물가자료"/>
      <sheetName val="99노임기준"/>
      <sheetName val="총집계"/>
      <sheetName val="조작대(1연)"/>
      <sheetName val="전기일위대가"/>
      <sheetName val="산출내역서집계표"/>
      <sheetName val="절취및터파기"/>
      <sheetName val="정부노임단가"/>
      <sheetName val="찍기"/>
      <sheetName val="설명서 "/>
      <sheetName val="가중치"/>
      <sheetName val="견적조건"/>
      <sheetName val="개략"/>
      <sheetName val="2호맨홀공제수량"/>
      <sheetName val="갑지(추정)"/>
      <sheetName val="신표지1"/>
      <sheetName val="표  지"/>
      <sheetName val="1.우편집중내역서"/>
      <sheetName val="20관리비율"/>
      <sheetName val="토공총괄집계"/>
      <sheetName val="토공총괄표"/>
      <sheetName val="차액보증"/>
      <sheetName val="일위대가(계측기설치)"/>
      <sheetName val="토목품셈"/>
      <sheetName val="마산방향철근집계"/>
      <sheetName val="마산방향"/>
      <sheetName val="CPM챠트"/>
      <sheetName val="한강운반비"/>
      <sheetName val="H-pile(298x299)"/>
      <sheetName val="H-pile(250x250)"/>
      <sheetName val="신우"/>
      <sheetName val="뚝토공"/>
      <sheetName val="내역및총괄"/>
      <sheetName val="토적계산서"/>
      <sheetName val="2.입력sheet"/>
      <sheetName val="M1"/>
      <sheetName val="하수급견적대비"/>
      <sheetName val="슬래브"/>
      <sheetName val="직공비"/>
      <sheetName val="지급자재"/>
      <sheetName val="(3.품질관리 시험 총괄표)"/>
      <sheetName val="공사비예산서(토목분)"/>
      <sheetName val="토목주소"/>
      <sheetName val="프랜트면허"/>
      <sheetName val="별표 "/>
      <sheetName val="조명율표"/>
      <sheetName val="단가조사-2"/>
      <sheetName val="VE절감"/>
      <sheetName val="실행철강하도"/>
      <sheetName val="개산공사비"/>
      <sheetName val="음료실행"/>
      <sheetName val="98수문일위"/>
      <sheetName val="COL"/>
      <sheetName val="설계변경원가계산총괄표"/>
      <sheetName val="옥룡잡비"/>
      <sheetName val="간지9)"/>
      <sheetName val="7.PILE  (돌출)"/>
      <sheetName val="기안"/>
      <sheetName val="세목전체"/>
      <sheetName val="2000년1차"/>
      <sheetName val="2.가정단면"/>
      <sheetName val="crude.SLAB RE-bar"/>
      <sheetName val="CRUDE RE-bar"/>
      <sheetName val="날개벽수량표"/>
      <sheetName val="내역"/>
      <sheetName val="수량집계표"/>
      <sheetName val="수량BOQ"/>
      <sheetName val="거래처등록"/>
      <sheetName val="WORK"/>
      <sheetName val="도장수량(하1)"/>
      <sheetName val="주형"/>
      <sheetName val="지장물C"/>
      <sheetName val="덕전리"/>
      <sheetName val="CON포장수량"/>
      <sheetName val="CONUNIT"/>
      <sheetName val="포장공"/>
      <sheetName val="자재목록"/>
      <sheetName val="입력"/>
      <sheetName val="총괄내역서"/>
      <sheetName val="BOX(1.5X1.5)"/>
      <sheetName val="U-TYPE(1)"/>
      <sheetName val="전선 및 전선관"/>
      <sheetName val="관경별우수관집계"/>
      <sheetName val="공량산출서"/>
      <sheetName val="내역표지"/>
      <sheetName val="교대(A1)"/>
      <sheetName val="총괄"/>
      <sheetName val="건축공사"/>
      <sheetName val="물가시세표"/>
      <sheetName val="시선유도표지집계표"/>
      <sheetName val="COMPARISON TABLE"/>
      <sheetName val="부대공Ⅱ"/>
      <sheetName val="손익분석"/>
      <sheetName val="일위대가(건축)"/>
      <sheetName val="증감내역서"/>
      <sheetName val="견적서"/>
      <sheetName val="2000용수잠관-수량집계"/>
      <sheetName val="옹벽"/>
      <sheetName val="원형측구(B-type)"/>
      <sheetName val="Sheet1 (2)"/>
      <sheetName val="정렬"/>
      <sheetName val="현장일반사항"/>
      <sheetName val="지구단위계획"/>
      <sheetName val="BOX전기내역"/>
      <sheetName val="소운반"/>
      <sheetName val="1.2.1 마루높이결정"/>
      <sheetName val="입찰보고"/>
      <sheetName val="견적대비"/>
      <sheetName val="단가조사서"/>
      <sheetName val="목차"/>
      <sheetName val="설계예산서"/>
      <sheetName val="데리네이타현황"/>
      <sheetName val="PD-5(직선)"/>
      <sheetName val="BOILING검토"/>
      <sheetName val="중기일위대가"/>
      <sheetName val="WEON"/>
      <sheetName val="차선도색현황"/>
      <sheetName val="Total"/>
      <sheetName val="상시"/>
      <sheetName val="Sheet3"/>
      <sheetName val="1TL종점(1)"/>
      <sheetName val="도로경계블럭연장조서"/>
      <sheetName val="맨홀수량"/>
      <sheetName val="토사(PE)"/>
      <sheetName val="DIAPHRAGM"/>
      <sheetName val="포장복구집계"/>
      <sheetName val="단가일람"/>
      <sheetName val="단위량당중기"/>
      <sheetName val="법면"/>
      <sheetName val="부대공"/>
      <sheetName val="구조물공"/>
      <sheetName val="토공"/>
      <sheetName val="배수공1"/>
      <sheetName val="관경"/>
      <sheetName val="토목내역"/>
      <sheetName val="시행후면적"/>
      <sheetName val="시가지우회도로공내역서"/>
      <sheetName val="o현장경비"/>
      <sheetName val="바닥판(1)"/>
      <sheetName val="P3"/>
      <sheetName val="단가(1)"/>
      <sheetName val="원하도급내역서(당초)"/>
      <sheetName val="각사별공사비분개 "/>
      <sheetName val="기계경비일람"/>
      <sheetName val="기계시공"/>
      <sheetName val="SLIDES"/>
      <sheetName val="간선계산"/>
      <sheetName val="대림경상68억"/>
      <sheetName val="용수량(생활용수)"/>
      <sheetName val="주식"/>
      <sheetName val="집계표(육상)"/>
      <sheetName val="조건표"/>
      <sheetName val="갑지"/>
      <sheetName val="별총"/>
      <sheetName val="공사내역"/>
      <sheetName val="지급자재조서"/>
      <sheetName val="통영LNG입찰현황"/>
      <sheetName val="1_설계조건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기초일위"/>
      <sheetName val="수목단가"/>
      <sheetName val="시설수량표"/>
      <sheetName val="시설일위"/>
      <sheetName val="식재수량표"/>
      <sheetName val="식재일위"/>
      <sheetName val="버스운행안내"/>
      <sheetName val="근태계획서"/>
      <sheetName val="IMPEADENCE MAP 취수장"/>
      <sheetName val="부하"/>
      <sheetName val="APT"/>
      <sheetName val="인명부"/>
      <sheetName val="대비표"/>
      <sheetName val="우수관"/>
      <sheetName val="※참고자료※"/>
      <sheetName val="전력"/>
      <sheetName val="UEC영화관본공사내역"/>
      <sheetName val="대운산출"/>
      <sheetName val="세부내역"/>
      <sheetName val="소방현물"/>
      <sheetName val="부하계산서"/>
      <sheetName val="산근목록"/>
      <sheetName val="방음벽기초"/>
      <sheetName val="웅진교-S2"/>
      <sheetName val="기자재비"/>
      <sheetName val="현황산출서"/>
      <sheetName val="공내역"/>
      <sheetName val="계단"/>
      <sheetName val="공문"/>
      <sheetName val="전력구구조물산근"/>
      <sheetName val="업무"/>
      <sheetName val="수량산출근거"/>
      <sheetName val="맨홀토공수량"/>
      <sheetName val="공구"/>
      <sheetName val="계화배수"/>
      <sheetName val="기둥(하중)"/>
      <sheetName val="PAD TR보호대기초"/>
      <sheetName val="가로등기초"/>
      <sheetName val="XL4Poppy"/>
      <sheetName val="수로단위수량"/>
      <sheetName val="지주목시비량산출서"/>
      <sheetName val="단가조사"/>
      <sheetName val="소업1교"/>
      <sheetName val="평균터파기"/>
      <sheetName val="Pier 3"/>
      <sheetName val="&lt;목록&gt;"/>
      <sheetName val="일반공사"/>
      <sheetName val="기초공"/>
      <sheetName val="배수내역"/>
      <sheetName val="1062-X방향 "/>
      <sheetName val="보차도경계석"/>
      <sheetName val="일위대가1"/>
      <sheetName val="맨홀수량산출"/>
      <sheetName val="내역서(전기)"/>
      <sheetName val="상수도공-간지"/>
      <sheetName val="변경후-SHEET"/>
      <sheetName val="BOX-1515"/>
      <sheetName val="BOX-1510"/>
      <sheetName val="woo(mac)"/>
      <sheetName val="type-F"/>
      <sheetName val="A-4"/>
      <sheetName val="수량집계"/>
      <sheetName val="예산작성기준(전기)"/>
      <sheetName val="산근(PE,300)"/>
      <sheetName val="특2호부관하천산근"/>
      <sheetName val="특2호하천산근"/>
      <sheetName val="설계명세"/>
      <sheetName val="통합"/>
      <sheetName val="Macro(차단기)"/>
      <sheetName val="터널조도"/>
      <sheetName val="도급예산내역서봉투"/>
      <sheetName val="공사원가계산서"/>
      <sheetName val="도급예산내역서총괄표"/>
      <sheetName val="Baby일위대가"/>
      <sheetName val="분전함신설"/>
      <sheetName val="설계산출표지"/>
      <sheetName val="을부담운반비"/>
      <sheetName val="운반비산출"/>
      <sheetName val="접지1종"/>
      <sheetName val="실행대비"/>
      <sheetName val="배수공"/>
      <sheetName val="측구공"/>
      <sheetName val="배수철근"/>
      <sheetName val="준검 내역서"/>
      <sheetName val="TYPE1"/>
      <sheetName val="공사비집계"/>
      <sheetName val="전차선로 물량표"/>
      <sheetName val="MOTOR"/>
      <sheetName val="개요"/>
      <sheetName val="중기사용료산출근거"/>
      <sheetName val="단가 및 재료비"/>
      <sheetName val="날개벽(시점좌측)"/>
      <sheetName val="설계기준"/>
      <sheetName val="BID9697"/>
      <sheetName val="갑지1"/>
      <sheetName val="6호기"/>
      <sheetName val="참조M"/>
      <sheetName val="Sheet15"/>
      <sheetName val="하중"/>
      <sheetName val="횡배수관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주요자재집계표"/>
      <sheetName val="ACUNIT"/>
      <sheetName val="-몰탈콘크리트"/>
      <sheetName val="품의"/>
      <sheetName val="약품공급2"/>
      <sheetName val="2011.(4)"/>
      <sheetName val="재집"/>
      <sheetName val="직재"/>
      <sheetName val="설계기준 및 하중계산"/>
      <sheetName val="단면 _2_"/>
      <sheetName val="상승요인분석"/>
      <sheetName val=" 냉각수펌프"/>
      <sheetName val="주경기-오배수"/>
      <sheetName val="Sheet5"/>
      <sheetName val="예상"/>
      <sheetName val="수정내역서"/>
      <sheetName val="TEL"/>
      <sheetName val="맨홀평균높이"/>
      <sheetName val="결과조달"/>
      <sheetName val="날개벽"/>
      <sheetName val="2002년12월"/>
      <sheetName val="터널구조물산근"/>
      <sheetName val="유림총괄"/>
      <sheetName val="노무비계"/>
      <sheetName val="sheeet2"/>
      <sheetName val="공사비산출내역"/>
      <sheetName val="은행"/>
      <sheetName val="입력시트"/>
      <sheetName val="공사현황"/>
      <sheetName val="종배수관(신)"/>
      <sheetName val="적용단위길이"/>
      <sheetName val="자료입력"/>
      <sheetName val="종배수관면벽신"/>
      <sheetName val="계산서(곡선부)"/>
      <sheetName val="-치수표(곡선부)"/>
      <sheetName val="설정"/>
      <sheetName val="코드"/>
      <sheetName val="공종별수량집계"/>
      <sheetName val="단가(반정1교-원주)"/>
      <sheetName val="Sheet10"/>
      <sheetName val="11.자재단가"/>
      <sheetName val="기계경비"/>
      <sheetName val="포장물량집계"/>
      <sheetName val="화단 철거"/>
      <sheetName val="2000전체분"/>
      <sheetName val="인천제철"/>
      <sheetName val="(A)내역서"/>
      <sheetName val="집계"/>
      <sheetName val="수량산출서 갑지"/>
      <sheetName val="2000년하반기"/>
      <sheetName val="중기집계"/>
      <sheetName val="재료"/>
      <sheetName val="역T형(H=6.0) (2)"/>
      <sheetName val="예산대비"/>
      <sheetName val="원가계산서"/>
      <sheetName val="단가산출"/>
      <sheetName val="2공구산출내역"/>
      <sheetName val="GAEYO"/>
      <sheetName val="SUMDO"/>
      <sheetName val="ENDDO"/>
      <sheetName val="PLDB"/>
      <sheetName val="AAA"/>
      <sheetName val="M-HOUR"/>
      <sheetName val="공기"/>
      <sheetName val="원가입력"/>
      <sheetName val="ASP"/>
      <sheetName val="입력값"/>
      <sheetName val="수지예산"/>
      <sheetName val="예정(3)"/>
      <sheetName val="Sheet6"/>
      <sheetName val="북방3터널"/>
      <sheetName val="실행"/>
      <sheetName val="예산내역서"/>
      <sheetName val="석축"/>
      <sheetName val="산근"/>
      <sheetName val="기둥"/>
      <sheetName val="저판(버림100)"/>
      <sheetName val="CTEMCOST"/>
      <sheetName val="DESCRIPTION"/>
      <sheetName val="내역(전체)"/>
      <sheetName val="옥내아파트(전기)"/>
      <sheetName val="공정별 수량산출서"/>
      <sheetName val="일반시방서"/>
      <sheetName val="일위대가(조경)"/>
      <sheetName val="자재 및 폐기물견적(2008)"/>
      <sheetName val="전계가"/>
      <sheetName val="인건비"/>
      <sheetName val="슬래브(유곡)"/>
      <sheetName val="inter"/>
      <sheetName val="중동공구"/>
      <sheetName val="Dike for 49T03 &amp; 49T04"/>
      <sheetName val="Dike for 49T02, 05~07, 19 (1)"/>
      <sheetName val="M_DB"/>
      <sheetName val="TYPE"/>
      <sheetName val="00000"/>
      <sheetName val="품셈총괄표"/>
      <sheetName val="FOOTING단면력"/>
      <sheetName val="대정2공구"/>
      <sheetName val="0226"/>
      <sheetName val="1호맨홀토공"/>
      <sheetName val="현장관리비"/>
      <sheetName val="건축내역"/>
      <sheetName val="재료비"/>
      <sheetName val="일위대가_호표"/>
      <sheetName val="일위대가_호표 (계약)"/>
      <sheetName val="차선도색수량집계"/>
      <sheetName val="가정급수관"/>
      <sheetName val="3련 BOX"/>
      <sheetName val="수목표준대가"/>
      <sheetName val="Model"/>
      <sheetName val="CONSTRUCTION COMPONENT"/>
      <sheetName val="접속 SLAB,BRACKET 설계"/>
      <sheetName val="포장직선구간"/>
      <sheetName val="추정공사비_산출내역1.xlsx"/>
      <sheetName val="costing_FE"/>
      <sheetName val="공종집계"/>
      <sheetName val="3CHBDC"/>
      <sheetName val="사급자재"/>
      <sheetName val="CAT_5"/>
      <sheetName val="간접비내역-1"/>
      <sheetName val="국공유지및사유지"/>
      <sheetName val="C_DATA"/>
      <sheetName val="공통부대비"/>
      <sheetName val="경산"/>
      <sheetName val="기본DATA"/>
      <sheetName val="결재갑지"/>
      <sheetName val="점수계산1-2"/>
      <sheetName val="Sheet16"/>
      <sheetName val="Sheet14"/>
      <sheetName val="Sheet13"/>
      <sheetName val="최적단면"/>
      <sheetName val="1호-아(오)0.4"/>
      <sheetName val="EQ"/>
      <sheetName val="우수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수량산출"/>
      <sheetName val="총괄"/>
      <sheetName val="총괄내역서"/>
      <sheetName val="토사(PE)"/>
      <sheetName val="관접합및부설"/>
      <sheetName val="단가"/>
      <sheetName val="상호참고자료"/>
      <sheetName val="발주처자료입력"/>
      <sheetName val="회사기본자료"/>
      <sheetName val="하자보증자료"/>
      <sheetName val="기술자관련자료"/>
      <sheetName val="포장재료집계표"/>
      <sheetName val="이름표지정"/>
      <sheetName val="자재단가비교표"/>
      <sheetName val="진주방향"/>
      <sheetName val="노임단가"/>
      <sheetName val="접속도로1"/>
      <sheetName val="요율"/>
      <sheetName val="내역갑지"/>
      <sheetName val="DATE"/>
      <sheetName val="data"/>
      <sheetName val="직접경비"/>
      <sheetName val="남한강 2단계 전체분"/>
      <sheetName val="고시단가"/>
      <sheetName val="기계경비"/>
      <sheetName val="인건비(환율)"/>
      <sheetName val="심사물량"/>
      <sheetName val="심사계산"/>
      <sheetName val="노임단가(2010"/>
      <sheetName val="데이타"/>
      <sheetName val="식재인부"/>
      <sheetName val="총괄서"/>
      <sheetName val="2000노임기준"/>
      <sheetName val="식재일위대가"/>
      <sheetName val="기초단가"/>
      <sheetName val="횡날개수집"/>
      <sheetName val="수량및단가산출서"/>
      <sheetName val="단위수량"/>
      <sheetName val="설계예산서"/>
      <sheetName val="일위대가"/>
      <sheetName val="BOX"/>
      <sheetName val="금액"/>
      <sheetName val="#REF"/>
      <sheetName val="공사요율산출표"/>
      <sheetName val="구역화물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대로근거"/>
      <sheetName val="말뚝지지력산정"/>
      <sheetName val="SLAB&quot;1&quot;"/>
      <sheetName val="COPING"/>
      <sheetName val="Sheet1"/>
      <sheetName val="000000"/>
      <sheetName val="2.재료비"/>
      <sheetName val="1.인건비"/>
      <sheetName val="12.보오링"/>
      <sheetName val="18.공내수압탄성자연"/>
      <sheetName val="중로근거"/>
      <sheetName val="단 가"/>
      <sheetName val="지구물리탐사"/>
      <sheetName val="용역단가"/>
      <sheetName val="2003상반기노임기준"/>
      <sheetName val="집계표"/>
      <sheetName val="산근목록"/>
      <sheetName val="각종단가"/>
      <sheetName val="값"/>
      <sheetName val="조명시설"/>
      <sheetName val="장비집계"/>
      <sheetName val="공사개요"/>
      <sheetName val="직접인건비"/>
      <sheetName val="견적대비"/>
      <sheetName val="단가조사서"/>
      <sheetName val="목차"/>
      <sheetName val="공내역"/>
      <sheetName val="구간별"/>
      <sheetName val="9509"/>
      <sheetName val="전기일위대가"/>
      <sheetName val="공사비"/>
      <sheetName val="확폭부_(2)"/>
      <sheetName val="내력서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C1" t="str">
            <v>t' = t1 + t2 + t3 + t4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H3" t="str">
            <v xml:space="preserve"> </v>
          </cell>
          <cell r="I3" t="str">
            <v xml:space="preserve"> </v>
          </cell>
          <cell r="J3" t="str">
            <v xml:space="preserve"> </v>
          </cell>
          <cell r="K3" t="str">
            <v xml:space="preserve"> </v>
          </cell>
          <cell r="L3">
            <v>0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G3" t="str">
            <v xml:space="preserve"> </v>
          </cell>
          <cell r="H3" t="str">
            <v xml:space="preserve"> </v>
          </cell>
          <cell r="I3" t="str">
            <v xml:space="preserve"> </v>
          </cell>
          <cell r="J3" t="str">
            <v xml:space="preserve"> </v>
          </cell>
          <cell r="K3">
            <v>0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L14" t="str">
            <v xml:space="preserve"> 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B17">
            <v>5.5944000000000003</v>
          </cell>
          <cell r="C17">
            <v>5.6039000000000003</v>
          </cell>
          <cell r="D17">
            <v>5.6130000000000004</v>
          </cell>
          <cell r="E17">
            <v>5.6226000000000003</v>
          </cell>
          <cell r="F17">
            <v>5.6318999999999999</v>
          </cell>
          <cell r="G17">
            <v>5.6130000000000004</v>
          </cell>
          <cell r="H17">
            <v>0</v>
          </cell>
          <cell r="I17">
            <v>5.6226000000000003</v>
          </cell>
          <cell r="J17">
            <v>0</v>
          </cell>
          <cell r="K17">
            <v>5.6318999999999999</v>
          </cell>
        </row>
        <row r="18">
          <cell r="A18" t="str">
            <v>B.표층</v>
          </cell>
          <cell r="B18">
            <v>0.42749999999999999</v>
          </cell>
          <cell r="C18">
            <v>0.42749999999999999</v>
          </cell>
          <cell r="D18">
            <v>0.42749999999999999</v>
          </cell>
          <cell r="E18">
            <v>0.42749999999999999</v>
          </cell>
          <cell r="F18">
            <v>0.42749999999999999</v>
          </cell>
          <cell r="G18">
            <v>0.42749999999999999</v>
          </cell>
          <cell r="H18">
            <v>0</v>
          </cell>
          <cell r="I18">
            <v>0.42749999999999999</v>
          </cell>
          <cell r="J18">
            <v>0</v>
          </cell>
          <cell r="K18">
            <v>0.42749999999999999</v>
          </cell>
        </row>
        <row r="19">
          <cell r="A19" t="str">
            <v>B'.표층</v>
          </cell>
          <cell r="B19">
            <v>8.5500000000000007</v>
          </cell>
          <cell r="C19">
            <v>8.5500000000000007</v>
          </cell>
          <cell r="D19">
            <v>8.5500000000000007</v>
          </cell>
          <cell r="E19">
            <v>8.5500000000000007</v>
          </cell>
          <cell r="F19">
            <v>8.5500000000000007</v>
          </cell>
          <cell r="G19">
            <v>8.5500000000000007</v>
          </cell>
          <cell r="H19">
            <v>0</v>
          </cell>
          <cell r="I19">
            <v>8.5500000000000007</v>
          </cell>
          <cell r="J19">
            <v>0</v>
          </cell>
          <cell r="K19">
            <v>8.5500000000000007</v>
          </cell>
        </row>
        <row r="20">
          <cell r="A20" t="str">
            <v>C.기층</v>
          </cell>
          <cell r="B20">
            <v>0.62090000000000001</v>
          </cell>
          <cell r="C20">
            <v>0.62090000000000001</v>
          </cell>
          <cell r="D20">
            <v>0.62090000000000001</v>
          </cell>
          <cell r="E20">
            <v>0.62090000000000001</v>
          </cell>
          <cell r="F20">
            <v>0.62090000000000001</v>
          </cell>
          <cell r="G20">
            <v>0.62090000000000001</v>
          </cell>
          <cell r="H20">
            <v>0</v>
          </cell>
          <cell r="I20">
            <v>0.62090000000000001</v>
          </cell>
          <cell r="J20">
            <v>0</v>
          </cell>
          <cell r="K20">
            <v>0.62090000000000001</v>
          </cell>
        </row>
        <row r="21">
          <cell r="A21" t="str">
            <v>C'.기층</v>
          </cell>
          <cell r="B21">
            <v>8.8699999999999992</v>
          </cell>
          <cell r="C21">
            <v>8.8699999999999992</v>
          </cell>
          <cell r="D21">
            <v>8.8699999999999992</v>
          </cell>
          <cell r="E21">
            <v>8.8699999999999992</v>
          </cell>
          <cell r="F21">
            <v>8.8699999999999992</v>
          </cell>
          <cell r="G21">
            <v>8.8699999999999992</v>
          </cell>
          <cell r="H21">
            <v>0</v>
          </cell>
          <cell r="I21">
            <v>8.8699999999999992</v>
          </cell>
          <cell r="J21">
            <v>0</v>
          </cell>
          <cell r="K21">
            <v>8.8699999999999992</v>
          </cell>
        </row>
        <row r="22">
          <cell r="A22" t="str">
            <v>D.보조기층</v>
          </cell>
          <cell r="B22">
            <v>2.1267999999999998</v>
          </cell>
          <cell r="C22">
            <v>2.1303000000000001</v>
          </cell>
          <cell r="D22">
            <v>2.1335999999999999</v>
          </cell>
          <cell r="E22">
            <v>2.1373000000000002</v>
          </cell>
          <cell r="F22">
            <v>2.1406000000000001</v>
          </cell>
          <cell r="G22">
            <v>2.1335999999999999</v>
          </cell>
          <cell r="H22">
            <v>0</v>
          </cell>
          <cell r="I22">
            <v>2.1373000000000002</v>
          </cell>
          <cell r="J22">
            <v>0</v>
          </cell>
          <cell r="K22">
            <v>2.1406000000000001</v>
          </cell>
        </row>
        <row r="23">
          <cell r="A23" t="str">
            <v>E.선택층</v>
          </cell>
          <cell r="B23">
            <v>2.2505999999999999</v>
          </cell>
          <cell r="C23">
            <v>2.2551000000000001</v>
          </cell>
          <cell r="D23">
            <v>2.2593999999999999</v>
          </cell>
          <cell r="E23">
            <v>2.2639</v>
          </cell>
          <cell r="F23">
            <v>2.2683</v>
          </cell>
          <cell r="G23">
            <v>2.2593999999999999</v>
          </cell>
          <cell r="H23">
            <v>0</v>
          </cell>
          <cell r="I23">
            <v>2.2639</v>
          </cell>
          <cell r="J23">
            <v>0</v>
          </cell>
          <cell r="K23">
            <v>2.2683</v>
          </cell>
        </row>
        <row r="24">
          <cell r="A24" t="str">
            <v>F.노견토</v>
          </cell>
          <cell r="B24">
            <v>0.1686</v>
          </cell>
          <cell r="C24">
            <v>0.1701</v>
          </cell>
          <cell r="D24">
            <v>0.1716</v>
          </cell>
          <cell r="E24">
            <v>0.17299999999999999</v>
          </cell>
          <cell r="F24">
            <v>0.17460000000000001</v>
          </cell>
          <cell r="G24">
            <v>0.1716</v>
          </cell>
          <cell r="H24">
            <v>0</v>
          </cell>
          <cell r="I24">
            <v>0.17299999999999999</v>
          </cell>
          <cell r="J24">
            <v>0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본관관집계"/>
      <sheetName val="원형맨홀철근표"/>
      <sheetName val="원형맨홀평균"/>
      <sheetName val="원형맨홀수량"/>
      <sheetName val="원형맨홀"/>
      <sheetName val="우수토실"/>
      <sheetName val="사각맨홀수량"/>
      <sheetName val="사각맨홀평균높이"/>
      <sheetName val="사각맨홀h별집계"/>
      <sheetName val="사각맨홀"/>
      <sheetName val="사각맨홀철근"/>
      <sheetName val="관보호공"/>
      <sheetName val="관추진"/>
      <sheetName val="연결관포장집계"/>
      <sheetName val="연결관관집계"/>
      <sheetName val="연결관터파기단위수량"/>
      <sheetName val="간지"/>
      <sheetName val="심사계산"/>
      <sheetName val="심사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표지"/>
      <sheetName val="총괄"/>
      <sheetName val="증가분"/>
      <sheetName val="1.도로설계"/>
      <sheetName val="도로공사비"/>
      <sheetName val="도로공사단가"/>
      <sheetName val="2.노선측량"/>
      <sheetName val="측량단가"/>
      <sheetName val="3.경관설계"/>
      <sheetName val="4.손배료"/>
      <sheetName val="견적서"/>
      <sheetName val="사각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경북전기"/>
      <sheetName val="Sheet1"/>
      <sheetName val="원형맨홀수량"/>
      <sheetName val="총괄표"/>
      <sheetName val="Y-WORK"/>
      <sheetName val="말뚝지지력산정"/>
      <sheetName val="철근단면적"/>
      <sheetName val="전기"/>
      <sheetName val="터파기및재료"/>
      <sheetName val="DATA"/>
      <sheetName val="별표 "/>
      <sheetName val="주경기-오배수"/>
      <sheetName val="Apt내역"/>
      <sheetName val="부대시설"/>
      <sheetName val="모델링"/>
      <sheetName val="하중계산"/>
      <sheetName val="대전21토목내역서"/>
      <sheetName val="단락전류-A"/>
      <sheetName val="견적서"/>
      <sheetName val="FRP내역서"/>
      <sheetName val="대비"/>
      <sheetName val="WORK"/>
      <sheetName val="102역사"/>
      <sheetName val="단가산출"/>
      <sheetName val="단가표"/>
      <sheetName val="현장관리비집계표"/>
      <sheetName val="본체"/>
      <sheetName val="일위"/>
      <sheetName val="MCC제원"/>
      <sheetName val="허용전류-IEC DATA"/>
      <sheetName val="일위목록"/>
      <sheetName val="DATA (2)"/>
      <sheetName val="노임"/>
      <sheetName val="단위중기"/>
      <sheetName val="수량산출"/>
      <sheetName val="조명시설"/>
      <sheetName val="계산근거"/>
      <sheetName val="제직재"/>
      <sheetName val="설직재-1"/>
      <sheetName val="제-노임"/>
      <sheetName val="기본DATA"/>
      <sheetName val="3.공통공사대비"/>
      <sheetName val="소비자가"/>
      <sheetName val="자료입력"/>
      <sheetName val="공주-교대(A1)"/>
      <sheetName val="1.설계조건"/>
      <sheetName val="DATE"/>
      <sheetName val="자재단가"/>
      <sheetName val="input"/>
      <sheetName val="기계내역"/>
      <sheetName val="내역(전체)"/>
      <sheetName val="내역서"/>
      <sheetName val="날개벽(시점좌측)"/>
      <sheetName val="철거산출근거"/>
      <sheetName val="일집"/>
      <sheetName val="기초"/>
      <sheetName val="일위대가"/>
      <sheetName val="대정2공구"/>
      <sheetName val="옥내아파트(전기)"/>
      <sheetName val="CODE"/>
      <sheetName val="대로근거"/>
      <sheetName val="중로근거"/>
      <sheetName val="Sheet2"/>
      <sheetName val="6-2차"/>
      <sheetName val="내력서"/>
      <sheetName val="부하계산서"/>
      <sheetName val="토적"/>
      <sheetName val="을"/>
      <sheetName val="#REF"/>
      <sheetName val="하도금액분계"/>
      <sheetName val="crude.SLAB RE-bar"/>
      <sheetName val="견적대비 견적서"/>
      <sheetName val="FB25JN"/>
      <sheetName val="현장지지물물량"/>
      <sheetName val="토목"/>
      <sheetName val="인건-측정"/>
      <sheetName val="소업1교"/>
      <sheetName val="남양내역"/>
      <sheetName val="EKOG10건축"/>
      <sheetName val="현장관리비내역서"/>
      <sheetName val="REINF."/>
      <sheetName val="SKETCH"/>
      <sheetName val="LOADS"/>
      <sheetName val="품셈표"/>
      <sheetName val="품셈TABLE"/>
      <sheetName val="입찰안"/>
      <sheetName val="견적990322"/>
      <sheetName val="조경"/>
      <sheetName val="단가비교표 (계측제어)"/>
      <sheetName val="ABUT수량-A1"/>
      <sheetName val="hvac(제어동)"/>
      <sheetName val="명일작업계획 (3)"/>
      <sheetName val="FILE1"/>
      <sheetName val="건축공사"/>
      <sheetName val="내역"/>
      <sheetName val="개요"/>
      <sheetName val="부속동"/>
      <sheetName val="쌍송교"/>
      <sheetName val="정보매체A동"/>
      <sheetName val="Total"/>
      <sheetName val="b_yesan"/>
      <sheetName val="dt0301"/>
      <sheetName val="dtt0301"/>
      <sheetName val="단면가정"/>
      <sheetName val="BSD (2)"/>
      <sheetName val="CAT_5"/>
      <sheetName val="기둥(원형)"/>
      <sheetName val="2002상반기노임기준"/>
      <sheetName val="9811"/>
      <sheetName val="SLAB&quot;1&quot;"/>
      <sheetName val="기계시공"/>
      <sheetName val="CRUDE RE-bar"/>
      <sheetName val="원형1호맨홀토공수량"/>
      <sheetName val="ETC"/>
      <sheetName val="심사계산"/>
      <sheetName val="심사물량"/>
      <sheetName val="전차선로 물량표"/>
      <sheetName val="직재"/>
      <sheetName val="지장물C"/>
      <sheetName val="기계경비(시간당)"/>
      <sheetName val="E01-02(EV-1-LBS)"/>
      <sheetName val="분석"/>
      <sheetName val="LEGEND"/>
      <sheetName val="Imp-Data"/>
      <sheetName val="Sheet10"/>
      <sheetName val="96정변2"/>
      <sheetName val="수입"/>
      <sheetName val="단가비교표"/>
      <sheetName val="CABLE SIZE-3"/>
      <sheetName val="IMPEADENCE MAP 취수장"/>
      <sheetName val="dte"/>
      <sheetName val="대치판정"/>
      <sheetName val="Macro(전선)"/>
      <sheetName val="계약내역서(을지)"/>
      <sheetName val="설직재_1"/>
      <sheetName val="공사착공계"/>
      <sheetName val="공사원가계산서"/>
      <sheetName val="신당동집계표"/>
      <sheetName val="plan&amp;section of foundation"/>
      <sheetName val="간선계산"/>
      <sheetName val="장비내역(프리카튜브 제외)"/>
      <sheetName val="AP1"/>
      <sheetName val="표지 (2)"/>
      <sheetName val="총괄-1"/>
      <sheetName val="공통가설"/>
      <sheetName val="2000년하반기"/>
      <sheetName val="인건비 "/>
      <sheetName val="교대(A1)"/>
      <sheetName val="구조물공"/>
      <sheetName val="버스운행안내"/>
      <sheetName val="예방접종계획"/>
      <sheetName val="근태계획서"/>
      <sheetName val="재료"/>
      <sheetName val="11.자재단가"/>
      <sheetName val="신우"/>
      <sheetName val="토공"/>
      <sheetName val="단가조사"/>
      <sheetName val="수전기기DATA"/>
      <sheetName val="예적금"/>
      <sheetName val="단면 (2)"/>
      <sheetName val="예산변경사항"/>
      <sheetName val="99총공사내역서"/>
      <sheetName val="밸브설치"/>
      <sheetName val="설계내역서"/>
      <sheetName val="2000년 공정표"/>
      <sheetName val="갑지(추정)"/>
      <sheetName val="200"/>
      <sheetName val="FORM_0"/>
      <sheetName val="외주"/>
      <sheetName val="가설식당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11.우각부 보강"/>
      <sheetName val="정부노임단가"/>
      <sheetName val="wall"/>
      <sheetName val="전기혼잡제경비(45)"/>
      <sheetName val="준검 내역서"/>
      <sheetName val="자료"/>
      <sheetName val="I一般比"/>
      <sheetName val="지주목시비량산출서"/>
      <sheetName val="예산내역서"/>
      <sheetName val="설계예산서"/>
      <sheetName val="예산서 "/>
      <sheetName val="조명율표"/>
      <sheetName val="Page 1A - Proposal Strategy "/>
      <sheetName val="Read Me"/>
      <sheetName val="손익분석"/>
      <sheetName val="N賃率-職"/>
      <sheetName val="danga"/>
      <sheetName val="ilch"/>
      <sheetName val="변경후-SHEET"/>
      <sheetName val="부대공Ⅱ"/>
      <sheetName val="DATA1"/>
      <sheetName val="A-4"/>
      <sheetName val="ASP"/>
      <sheetName val="guard(mac)"/>
      <sheetName val="woo(mac)"/>
      <sheetName val="분전함신설"/>
      <sheetName val="접지1종"/>
      <sheetName val="AV시스템"/>
      <sheetName val="CAPVC"/>
      <sheetName val="단"/>
      <sheetName val="교각1"/>
      <sheetName val="자재단가비교표"/>
      <sheetName val="데이타"/>
      <sheetName val="식재인부"/>
      <sheetName val="각종장비전압강하계산"/>
      <sheetName val="CHECK1"/>
      <sheetName val="사각맨홀"/>
      <sheetName val="GAEYO"/>
      <sheetName val="일위대가표"/>
      <sheetName val="총계"/>
      <sheetName val="직노"/>
      <sheetName val="골재산출"/>
      <sheetName val="플랜트 설치"/>
      <sheetName val="을지"/>
      <sheetName val="TONG HOP VL-NC TT"/>
      <sheetName val="CHITIET VL-NC-TT -1p"/>
      <sheetName val="TDTKP1"/>
      <sheetName val="KPVC-BD "/>
      <sheetName val="LOAD-46"/>
      <sheetName val="견적"/>
      <sheetName val="PIPE"/>
      <sheetName val="노임단가"/>
      <sheetName val="ATM기초철가"/>
      <sheetName val="EP0618"/>
      <sheetName val="참고 1"/>
      <sheetName val="사급자재"/>
      <sheetName val="Macro(전동기)"/>
      <sheetName val="포장공"/>
      <sheetName val="암거"/>
      <sheetName val="ITB COST"/>
      <sheetName val="배수내역 (2)"/>
      <sheetName val="간접비내역-1"/>
      <sheetName val="COA-17"/>
      <sheetName val="C-18"/>
      <sheetName val="Sheet5"/>
      <sheetName val="작성기준"/>
      <sheetName val="EACT10"/>
      <sheetName val="96보완계획7.12"/>
      <sheetName val="BOQ건축"/>
      <sheetName val="1.2.1 마루높이결정"/>
      <sheetName val="실행내역(현대)"/>
      <sheetName val="공종"/>
      <sheetName val="자재목록"/>
      <sheetName val="입력"/>
      <sheetName val="재료집계"/>
      <sheetName val="수량산출서 갑지"/>
      <sheetName val="설계명세서"/>
      <sheetName val="교각계산"/>
      <sheetName val="1.우편집중내역서"/>
      <sheetName val="작성"/>
      <sheetName val="2000년1차"/>
      <sheetName val="단위수량"/>
      <sheetName val="평가데이터"/>
      <sheetName val="전력"/>
      <sheetName val="품셈총괄표"/>
      <sheetName val="하조서"/>
      <sheetName val="대평2공구"/>
      <sheetName val="직공비"/>
      <sheetName val="c_balju"/>
      <sheetName val="인건비"/>
      <sheetName val="H-pile(298x299)"/>
      <sheetName val="H-pile(250x250)"/>
      <sheetName val="gvl"/>
      <sheetName val="램머"/>
      <sheetName val="Internal"/>
      <sheetName val="도체종-상수표"/>
      <sheetName val="기성내역서표지"/>
      <sheetName val="기본"/>
      <sheetName val="자재"/>
      <sheetName val="6PILE  (돌출)"/>
      <sheetName val="기둥"/>
      <sheetName val="저판(버림100)"/>
      <sheetName val="건축집계표"/>
      <sheetName val="금액내역서"/>
      <sheetName val="기별수량산출서"/>
      <sheetName val="1공구원가계산서"/>
      <sheetName val="1공구산출내역서"/>
      <sheetName val="진주방향"/>
      <sheetName val="포장복구집계"/>
      <sheetName val="좌측"/>
      <sheetName val="COPING"/>
      <sheetName val="배선DATA"/>
      <sheetName val="허용전류-IEC"/>
      <sheetName val="CABLE"/>
      <sheetName val="감시제어"/>
      <sheetName val="목차임시"/>
      <sheetName val="견적대비"/>
      <sheetName val="과거자료"/>
      <sheetName val="하수실행"/>
      <sheetName val="전체내역서"/>
      <sheetName val="VV보온LINK"/>
      <sheetName val="FIT보온LINK"/>
      <sheetName val="기초(1)"/>
      <sheetName val="1월"/>
      <sheetName val="공사비예산서(토목분)"/>
      <sheetName val="자탐_유도등"/>
      <sheetName val="공종구간"/>
      <sheetName val="수량산출서"/>
      <sheetName val="계약ITEM"/>
      <sheetName val="LV data"/>
      <sheetName val="NEYOK"/>
      <sheetName val="역T형"/>
      <sheetName val="base"/>
      <sheetName val="빙설"/>
      <sheetName val="첨부1-1"/>
      <sheetName val="지급자재"/>
      <sheetName val="집계표"/>
      <sheetName val="MACRO(MCC)"/>
      <sheetName val="EQUIPMENT -2"/>
      <sheetName val="8.PILE  (돌출)"/>
      <sheetName val="전등"/>
      <sheetName val="단가비교표_공통1"/>
      <sheetName val="20관리비율"/>
      <sheetName val="단가산출2"/>
      <sheetName val="건축내역"/>
      <sheetName val="내역서 "/>
      <sheetName val="수량BOQ"/>
      <sheetName val="저압_허용전류요약"/>
      <sheetName val="숫자변환"/>
      <sheetName val="CABLE_DATA "/>
      <sheetName val="지하1층"/>
      <sheetName val="일위대가집계"/>
      <sheetName val="원가계산서"/>
      <sheetName val="단가 및 재료비"/>
      <sheetName val="Front"/>
      <sheetName val="2.대외공문"/>
      <sheetName val="Macro(차단기)"/>
      <sheetName val="개방1"/>
      <sheetName val="MAIN_TABLE"/>
      <sheetName val="토사(PE)"/>
      <sheetName val="요율"/>
      <sheetName val="수량집계 (2)"/>
      <sheetName val="6-2. 기계경비산출"/>
      <sheetName val="7.단가비교표"/>
      <sheetName val="노무비 근거"/>
      <sheetName val="5-2.일위대가"/>
      <sheetName val="1-1"/>
      <sheetName val="조도계산서 (도서)"/>
      <sheetName val="각종양식"/>
      <sheetName val="흥양2교토공집계표"/>
      <sheetName val="아산경희980422"/>
      <sheetName val="판"/>
      <sheetName val="NYS"/>
      <sheetName val="적용기준"/>
      <sheetName val="SG"/>
      <sheetName val="000000"/>
      <sheetName val="내역변"/>
      <sheetName val="신천3호용수로"/>
      <sheetName val="표지"/>
      <sheetName val="공사현황"/>
      <sheetName val="기초입력 DATA"/>
      <sheetName val="MOTOR"/>
      <sheetName val="공정코드"/>
      <sheetName val="노임이"/>
      <sheetName val="TOEC"/>
      <sheetName val="설계"/>
      <sheetName val="단위가격"/>
      <sheetName val="99노임기준"/>
      <sheetName val="업체별기성내역"/>
      <sheetName val="DATA-2 장비LIST"/>
      <sheetName val="산출내역서집계표"/>
      <sheetName val="1.수인터널"/>
      <sheetName val="순공사비"/>
      <sheetName val="design criteria"/>
      <sheetName val="3희질산"/>
      <sheetName val="가시설단위수량"/>
      <sheetName val="SORCE1"/>
      <sheetName val="예산M11A"/>
      <sheetName val="배관내역"/>
      <sheetName val="PARAMETER"/>
      <sheetName val="방송일위대가"/>
      <sheetName val="부하LOAD"/>
      <sheetName val="터널조도"/>
      <sheetName val="참조"/>
      <sheetName val="전기자료"/>
      <sheetName val="단가일람"/>
      <sheetName val="조경일람"/>
      <sheetName val="조작대(1연)"/>
      <sheetName val="단가조사서"/>
      <sheetName val="목차"/>
      <sheetName val="154TW"/>
      <sheetName val="BID"/>
      <sheetName val="hvac내역서(제어동)"/>
      <sheetName val="bm(CIcable)"/>
      <sheetName val="내역서(음성금왕)"/>
      <sheetName val="DDC-6~10"/>
      <sheetName val="간선DATA"/>
      <sheetName val="계약내력"/>
      <sheetName val="ES조서출력하기"/>
      <sheetName val="마산방향철근집계"/>
      <sheetName val="마산방향"/>
      <sheetName val="전체"/>
      <sheetName val="JUCKEYK"/>
      <sheetName val="FAB별"/>
      <sheetName val="실행비교"/>
      <sheetName val="지수"/>
      <sheetName val="1.설계기준"/>
      <sheetName val="시행후면적"/>
      <sheetName val="6.사업손익"/>
      <sheetName val="부대단위수량"/>
      <sheetName val="기성내역"/>
      <sheetName val="6호기"/>
      <sheetName val="연면적대비(12-7)"/>
      <sheetName val="Macro1"/>
      <sheetName val="1차설계변경내역"/>
      <sheetName val="물량표S"/>
      <sheetName val="보온내역서"/>
      <sheetName val="자재단가표"/>
      <sheetName val="슬래브1"/>
      <sheetName val="일위대가(계측기설치)"/>
      <sheetName val="접지수량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계산서(곡선부)"/>
      <sheetName val="-치수표(곡선부)"/>
      <sheetName val="일위대가목차"/>
      <sheetName val="참조(X)"/>
      <sheetName val="조건표"/>
      <sheetName val="VENDOR LIST"/>
      <sheetName val="부대비율"/>
      <sheetName val="기계경비목록"/>
      <sheetName val="현장관리비"/>
      <sheetName val="물량산출근거"/>
      <sheetName val="PSM16"/>
      <sheetName val="삼성전기"/>
      <sheetName val="Sheet1 (2)"/>
      <sheetName val="퇴비산출근거"/>
      <sheetName val="효성CB 1P기초"/>
      <sheetName val="공량산출서"/>
      <sheetName val="내역서(기성청구)"/>
      <sheetName val="간지"/>
      <sheetName val="Sheet14"/>
      <sheetName val="Sheet13"/>
      <sheetName val="3.내역서"/>
      <sheetName val="설계조건"/>
      <sheetName val="2공구산출내역"/>
      <sheetName val="케이블"/>
      <sheetName val="품목"/>
      <sheetName val="가설공사"/>
      <sheetName val="1_우편집중내역서"/>
      <sheetName val="토공(우물통,기타) "/>
      <sheetName val="단면치수"/>
      <sheetName val="안정계산"/>
      <sheetName val="단면검토"/>
      <sheetName val="B부대공"/>
      <sheetName val="INPUT(덕도방향-시점)"/>
      <sheetName val="약품공급2"/>
      <sheetName val="가공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/>
      <sheetData sheetId="232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1_설계조건"/>
      <sheetName val="설계조건"/>
      <sheetName val="일위대가"/>
      <sheetName val="깨기"/>
      <sheetName val="토적"/>
      <sheetName val="1. 설계조건 2.단면가정 3. 하중계산"/>
      <sheetName val="DATA 입력란"/>
      <sheetName val="대비"/>
      <sheetName val="소비자가"/>
      <sheetName val="일위대가표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3련 BOX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@4030H1.65"/>
      <sheetName val="우각부보강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ABUT수량-A1"/>
      <sheetName val="토공계산서(부체도로)"/>
      <sheetName val="3BL공동구 수량"/>
      <sheetName val="날개벽"/>
      <sheetName val="소비자가"/>
      <sheetName val="노임단가"/>
      <sheetName val="INPUT"/>
      <sheetName val="전기일위대가"/>
      <sheetName val="DATE"/>
      <sheetName val="교각1"/>
      <sheetName val="CODE"/>
      <sheetName val="기초공"/>
      <sheetName val="기둥(원형)"/>
      <sheetName val="계화배수"/>
      <sheetName val="5지구단위"/>
      <sheetName val="1.설계조건"/>
      <sheetName val="설계조건"/>
      <sheetName val="안정계산"/>
      <sheetName val="단면검토"/>
      <sheetName val="대로근거"/>
      <sheetName val="중로근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소비자가"/>
      <sheetName val="전기일위대가"/>
      <sheetName val="단가"/>
      <sheetName val="건축내역"/>
      <sheetName val="input"/>
      <sheetName val="노임단가"/>
      <sheetName val="ABUT수량-A1"/>
      <sheetName val="깨기"/>
      <sheetName val="환율"/>
      <sheetName val="보도경계블럭"/>
      <sheetName val="노원열병합  건축공사기성내역서"/>
      <sheetName val="DATE"/>
      <sheetName val="말뚝지지력산정"/>
    </sheetNames>
    <sheetDataSet>
      <sheetData sheetId="0"/>
      <sheetData sheetId="1" refreshError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</sheetNames>
    <sheetDataSet>
      <sheetData sheetId="0" refreshError="1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적용분수량집계표"/>
      <sheetName val="내역서적용주요자재"/>
      <sheetName val="강재자재집계 (2)"/>
      <sheetName val="몰탈자재집계 (2)"/>
      <sheetName val="철근 (2)"/>
      <sheetName val="이월수량집계표"/>
      <sheetName val="교량주요자재집계"/>
      <sheetName val="강재자재집계"/>
      <sheetName val="교량수량집계표"/>
      <sheetName val="토(벽체시점)"/>
      <sheetName val="토(교각)"/>
      <sheetName val="토(벽체종점)"/>
      <sheetName val="구조물깨기"/>
      <sheetName val="수량산출서"/>
      <sheetName val="철근"/>
      <sheetName val="부대공주요자재집계"/>
      <sheetName val="몰탈자재집계"/>
      <sheetName val="부대공수량집계"/>
      <sheetName val="낙차보"/>
      <sheetName val="석축토공집계"/>
      <sheetName val="토공(석축)"/>
      <sheetName val="석축수량"/>
      <sheetName val="간지"/>
      <sheetName val="ABUT수량-A1"/>
      <sheetName val="본체"/>
      <sheetName val="터파기및재료"/>
      <sheetName val="내역서"/>
      <sheetName val="설계조건"/>
      <sheetName val="3BL공동구 수량"/>
      <sheetName val="안정계산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공사"/>
      <sheetName val="일위대가목차"/>
      <sheetName val="일위대가(1)"/>
      <sheetName val="일위대가(2)"/>
      <sheetName val="기자재단가조사서"/>
      <sheetName val="배관단가조사서"/>
      <sheetName val="산출(배관)"/>
      <sheetName val="배관수량집계 (2)"/>
      <sheetName val="노무비단가"/>
      <sheetName val="닥트수량"/>
      <sheetName val="급기배관"/>
      <sheetName val="잡철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설계조건"/>
    </sheetNames>
    <sheetDataSet>
      <sheetData sheetId="0"/>
      <sheetData sheetId="1"/>
      <sheetData sheetId="2"/>
      <sheetData sheetId="3"/>
      <sheetData sheetId="4">
        <row r="2">
          <cell r="A2" t="str">
            <v>갱부</v>
          </cell>
        </row>
        <row r="3">
          <cell r="A3" t="str">
            <v>건설기계운전기사</v>
          </cell>
        </row>
        <row r="4">
          <cell r="A4" t="str">
            <v>건설기계운전조수</v>
          </cell>
        </row>
        <row r="5">
          <cell r="A5" t="str">
            <v>건설기계조장</v>
          </cell>
        </row>
        <row r="6">
          <cell r="A6" t="str">
            <v>건축목공</v>
          </cell>
        </row>
        <row r="7">
          <cell r="A7" t="str">
            <v>건출공</v>
          </cell>
        </row>
        <row r="8">
          <cell r="A8" t="str">
            <v>계장공</v>
          </cell>
        </row>
        <row r="9">
          <cell r="A9" t="str">
            <v>고급선원</v>
          </cell>
        </row>
        <row r="10">
          <cell r="A10" t="str">
            <v>고압케이블전공</v>
          </cell>
        </row>
        <row r="11">
          <cell r="A11" t="str">
            <v>궤도공</v>
          </cell>
        </row>
        <row r="12">
          <cell r="A12" t="str">
            <v>기계공</v>
          </cell>
        </row>
        <row r="13">
          <cell r="A13" t="str">
            <v>기계설치공</v>
          </cell>
        </row>
        <row r="14">
          <cell r="A14" t="str">
            <v>내선전공</v>
          </cell>
        </row>
        <row r="15">
          <cell r="A15" t="str">
            <v>내장공</v>
          </cell>
        </row>
        <row r="16">
          <cell r="A16" t="str">
            <v>닥트공</v>
          </cell>
        </row>
        <row r="17">
          <cell r="A17" t="str">
            <v>도배공</v>
          </cell>
        </row>
        <row r="18">
          <cell r="A18" t="str">
            <v>도장공</v>
          </cell>
        </row>
        <row r="19">
          <cell r="A19" t="str">
            <v>동발공(터널)</v>
          </cell>
        </row>
        <row r="20">
          <cell r="A20" t="str">
            <v>목도</v>
          </cell>
        </row>
        <row r="21">
          <cell r="A21" t="str">
            <v>무선안테나공</v>
          </cell>
        </row>
        <row r="22">
          <cell r="A22" t="str">
            <v>미장공</v>
          </cell>
        </row>
        <row r="23">
          <cell r="A23" t="str">
            <v>방수공</v>
          </cell>
        </row>
        <row r="24">
          <cell r="A24" t="str">
            <v>배관공</v>
          </cell>
        </row>
        <row r="25">
          <cell r="A25" t="str">
            <v>배전전공</v>
          </cell>
        </row>
        <row r="26">
          <cell r="A26" t="str">
            <v>배전활선전공</v>
          </cell>
        </row>
        <row r="27">
          <cell r="A27" t="str">
            <v>벅목부</v>
          </cell>
        </row>
        <row r="28">
          <cell r="A28" t="str">
            <v>벽돌(블록)제작공</v>
          </cell>
        </row>
        <row r="29">
          <cell r="A29" t="str">
            <v>보링공(지질조사)</v>
          </cell>
        </row>
        <row r="30">
          <cell r="A30" t="str">
            <v>보안공</v>
          </cell>
        </row>
        <row r="31">
          <cell r="A31" t="str">
            <v>보온공</v>
          </cell>
        </row>
        <row r="32">
          <cell r="A32" t="str">
            <v>보일러공</v>
          </cell>
        </row>
        <row r="33">
          <cell r="A33" t="str">
            <v>보통선원</v>
          </cell>
        </row>
        <row r="34">
          <cell r="A34" t="str">
            <v>보통인부</v>
          </cell>
        </row>
        <row r="35">
          <cell r="A35" t="str">
            <v>비계공</v>
          </cell>
        </row>
        <row r="36">
          <cell r="A36" t="str">
            <v>샷시공</v>
          </cell>
        </row>
        <row r="37">
          <cell r="A37" t="str">
            <v>석공</v>
          </cell>
        </row>
        <row r="38">
          <cell r="A38" t="str">
            <v>선부</v>
          </cell>
        </row>
        <row r="39">
          <cell r="A39" t="str">
            <v>송전전공</v>
          </cell>
        </row>
        <row r="40">
          <cell r="A40" t="str">
            <v>송전활선전공</v>
          </cell>
        </row>
        <row r="41">
          <cell r="A41" t="str">
            <v>시공측량사</v>
          </cell>
        </row>
        <row r="42">
          <cell r="A42" t="str">
            <v>시공측량사조수</v>
          </cell>
        </row>
        <row r="43">
          <cell r="A43" t="str">
            <v>시험보조수</v>
          </cell>
        </row>
        <row r="44">
          <cell r="A44" t="str">
            <v>시험관련기사</v>
          </cell>
        </row>
        <row r="45">
          <cell r="A45" t="str">
            <v>시험관련산업기사</v>
          </cell>
        </row>
        <row r="46">
          <cell r="A46" t="str">
            <v>연마공</v>
          </cell>
        </row>
        <row r="47">
          <cell r="A47" t="str">
            <v>용접공</v>
          </cell>
        </row>
        <row r="48">
          <cell r="A48" t="str">
            <v>용접공(철도)</v>
          </cell>
        </row>
        <row r="49">
          <cell r="A49" t="str">
            <v>운전사(기계)</v>
          </cell>
        </row>
        <row r="50">
          <cell r="A50" t="str">
            <v>운전사(운반차)</v>
          </cell>
        </row>
        <row r="51">
          <cell r="A51" t="str">
            <v>위생공</v>
          </cell>
        </row>
        <row r="52">
          <cell r="A52" t="str">
            <v>유리공</v>
          </cell>
        </row>
        <row r="53">
          <cell r="A53" t="str">
            <v>작업반장</v>
          </cell>
        </row>
        <row r="54">
          <cell r="A54" t="str">
            <v>잠수부</v>
          </cell>
        </row>
        <row r="55">
          <cell r="A55" t="str">
            <v>저압케이블전공</v>
          </cell>
        </row>
        <row r="56">
          <cell r="A56" t="str">
            <v>절단공</v>
          </cell>
        </row>
        <row r="57">
          <cell r="A57" t="str">
            <v>제도사</v>
          </cell>
        </row>
        <row r="58">
          <cell r="A58" t="str">
            <v>제철축로공</v>
          </cell>
        </row>
        <row r="59">
          <cell r="A59" t="str">
            <v>조경공</v>
          </cell>
        </row>
        <row r="60">
          <cell r="A60" t="str">
            <v>조력공</v>
          </cell>
        </row>
        <row r="61">
          <cell r="A61" t="str">
            <v>조림인부</v>
          </cell>
        </row>
        <row r="62">
          <cell r="A62" t="str">
            <v>조적공</v>
          </cell>
        </row>
        <row r="63">
          <cell r="A63" t="str">
            <v>준설선기관사</v>
          </cell>
        </row>
        <row r="64">
          <cell r="A64" t="str">
            <v>준설선기관장</v>
          </cell>
        </row>
        <row r="65">
          <cell r="A65" t="str">
            <v>준설선선장</v>
          </cell>
        </row>
        <row r="66">
          <cell r="A66" t="str">
            <v>준설선운전사</v>
          </cell>
        </row>
        <row r="67">
          <cell r="A67" t="str">
            <v>준설선전기사</v>
          </cell>
        </row>
        <row r="68">
          <cell r="A68" t="str">
            <v>줄눈공</v>
          </cell>
        </row>
        <row r="69">
          <cell r="A69" t="str">
            <v>지붕잇기공</v>
          </cell>
        </row>
        <row r="70">
          <cell r="A70" t="str">
            <v>지적기능산업기사</v>
          </cell>
        </row>
        <row r="71">
          <cell r="A71" t="str">
            <v>지적기능사</v>
          </cell>
        </row>
        <row r="72">
          <cell r="A72" t="str">
            <v>지적기사</v>
          </cell>
        </row>
        <row r="73">
          <cell r="A73" t="str">
            <v>지적산업기사</v>
          </cell>
        </row>
        <row r="74">
          <cell r="A74" t="str">
            <v>착암공</v>
          </cell>
        </row>
        <row r="75">
          <cell r="A75" t="str">
            <v>창호목공</v>
          </cell>
        </row>
        <row r="76">
          <cell r="A76" t="str">
            <v>철골공</v>
          </cell>
        </row>
        <row r="77">
          <cell r="A77" t="str">
            <v>철공</v>
          </cell>
        </row>
        <row r="78">
          <cell r="A78" t="str">
            <v>철근공</v>
          </cell>
        </row>
        <row r="79">
          <cell r="A79" t="str">
            <v>철도신호공</v>
          </cell>
        </row>
        <row r="80">
          <cell r="A80" t="str">
            <v>철판공</v>
          </cell>
        </row>
        <row r="81">
          <cell r="A81" t="str">
            <v>측부</v>
          </cell>
        </row>
        <row r="82">
          <cell r="A82" t="str">
            <v>치장벽돌공</v>
          </cell>
        </row>
        <row r="83">
          <cell r="A83" t="str">
            <v>콘크리트공</v>
          </cell>
        </row>
        <row r="84">
          <cell r="A84" t="str">
            <v>타일공</v>
          </cell>
        </row>
        <row r="85">
          <cell r="A85" t="str">
            <v>통신내선공</v>
          </cell>
        </row>
        <row r="86">
          <cell r="A86" t="str">
            <v>통신설비공</v>
          </cell>
        </row>
        <row r="87">
          <cell r="A87" t="str">
            <v>통신외선공</v>
          </cell>
        </row>
        <row r="88">
          <cell r="A88" t="str">
            <v>통신케이블공</v>
          </cell>
        </row>
        <row r="89">
          <cell r="A89" t="str">
            <v>특고압케이블전공</v>
          </cell>
        </row>
        <row r="90">
          <cell r="A90" t="str">
            <v>특별인부</v>
          </cell>
        </row>
        <row r="91">
          <cell r="A91" t="str">
            <v>특수비계공</v>
          </cell>
        </row>
        <row r="92">
          <cell r="A92" t="str">
            <v>판넬조립공</v>
          </cell>
        </row>
        <row r="93">
          <cell r="A93" t="str">
            <v>포설공</v>
          </cell>
        </row>
        <row r="94">
          <cell r="A94" t="str">
            <v>포장공</v>
          </cell>
        </row>
        <row r="95">
          <cell r="A95" t="str">
            <v>플랜트기계설치공</v>
          </cell>
        </row>
        <row r="96">
          <cell r="A96" t="str">
            <v>플랜트배관공</v>
          </cell>
        </row>
        <row r="97">
          <cell r="A97" t="str">
            <v>플랜트용접공</v>
          </cell>
        </row>
        <row r="98">
          <cell r="A98" t="str">
            <v>플랜트전공</v>
          </cell>
        </row>
        <row r="99">
          <cell r="A99" t="str">
            <v>플랜트제관공</v>
          </cell>
        </row>
        <row r="100">
          <cell r="A100" t="str">
            <v>플랜트특수용접공</v>
          </cell>
        </row>
        <row r="101">
          <cell r="A101" t="str">
            <v>할석공</v>
          </cell>
        </row>
        <row r="102">
          <cell r="A102" t="str">
            <v>함석공</v>
          </cell>
        </row>
        <row r="103">
          <cell r="A103" t="str">
            <v>현도사</v>
          </cell>
        </row>
        <row r="104">
          <cell r="A104" t="str">
            <v>형틀목공</v>
          </cell>
        </row>
        <row r="105">
          <cell r="A105" t="str">
            <v>화약취급공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단가"/>
      <sheetName val="기기"/>
      <sheetName val="터파기및재료"/>
      <sheetName val="실행철강하도"/>
      <sheetName val="공사비집계"/>
      <sheetName val="일위대가목차"/>
      <sheetName val="설계조건"/>
      <sheetName val="원하대비"/>
      <sheetName val="원도급"/>
      <sheetName val="하도급"/>
      <sheetName val="일위대가(1)"/>
      <sheetName val="관급현황"/>
      <sheetName val="토공개요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여과지동"/>
      <sheetName val="기초자료"/>
      <sheetName val="화재 탐지 설비"/>
      <sheetName val="전기단가조사서"/>
      <sheetName val="터널조도"/>
      <sheetName val="토목(대안)"/>
      <sheetName val="단위세대"/>
      <sheetName val="노임단가"/>
      <sheetName val="용수량(생활용수)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부대비(PSC)"/>
      <sheetName val="부대비(PFI)"/>
      <sheetName val="감리비(Psc)"/>
      <sheetName val="감리비(PFI)"/>
      <sheetName val="라.인허가비용집계표"/>
      <sheetName val="도시계획시설결정"/>
      <sheetName val="농지전용"/>
      <sheetName val="인허가도서기초자료"/>
      <sheetName val="운영설비비(psc)"/>
      <sheetName val="운영설비비(pfi)"/>
      <sheetName val="세제공과금"/>
      <sheetName val="7-가-농지보전부담금"/>
      <sheetName val="통진하수처리장"/>
      <sheetName val="고촌하수처리장"/>
      <sheetName val="통진중계펌프장"/>
      <sheetName val="하성중계펌프장"/>
      <sheetName val="양촌중계펌프장"/>
      <sheetName val="3.노임단가"/>
      <sheetName val="면적집계표"/>
      <sheetName val="영업준비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1단계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로단위수량"/>
      <sheetName val="말뚝지지력산정"/>
      <sheetName val="danga"/>
      <sheetName val="ilch"/>
      <sheetName val="단면가정"/>
      <sheetName val="총괄표"/>
      <sheetName val="(A)내역서"/>
      <sheetName val="기둥(원형)"/>
      <sheetName val="지장물C"/>
      <sheetName val="토사(PE)"/>
      <sheetName val="WORK"/>
      <sheetName val="000000"/>
      <sheetName val="일위대가"/>
      <sheetName val="가실행"/>
      <sheetName val="중산교"/>
      <sheetName val="Sheet2"/>
      <sheetName val="계약내역서(을지)"/>
      <sheetName val="Y-WORK"/>
      <sheetName val="1.우편집중내역서"/>
      <sheetName val="보차도경계석"/>
      <sheetName val="현장지지물물량"/>
      <sheetName val="3차설계"/>
      <sheetName val="교각1"/>
      <sheetName val="INPUT"/>
      <sheetName val="차액보증"/>
      <sheetName val="터파기및재료"/>
      <sheetName val="설계조건"/>
      <sheetName val="집계표"/>
      <sheetName val="우수"/>
      <sheetName val="자재집게표 "/>
      <sheetName val="하중계산"/>
      <sheetName val="8.PILE  (돌출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조기층공제"/>
      <sheetName val="보조기층추가면적"/>
      <sheetName val="가로수분"/>
      <sheetName val="테니스장(1)"/>
      <sheetName val="테니스장(2)"/>
      <sheetName val="테니스장(3)"/>
      <sheetName val="ASP포장면적"/>
      <sheetName val="주차장"/>
      <sheetName val="ILP포장면적"/>
      <sheetName val="경계석&quot;A&quot; 수량"/>
      <sheetName val="경계석&quot;B&quot; 수량"/>
      <sheetName val="Sheet1"/>
      <sheetName val="Sheet2"/>
      <sheetName val="Sheet3"/>
      <sheetName val="보도경계블럭"/>
      <sheetName val="ABUT수량-A1"/>
      <sheetName val="일위대가목차"/>
      <sheetName val="노임단가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간접재료비산출표-27-30"/>
      <sheetName val="단위세대"/>
      <sheetName val="input"/>
      <sheetName val="소업1교"/>
      <sheetName val="노임단가"/>
      <sheetName val="ABUT수량-A1"/>
      <sheetName val="보도경계블럭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일위대가목차"/>
      <sheetName val="노임단가"/>
    </sheetNames>
    <sheetDataSet>
      <sheetData sheetId="0" refreshError="1">
        <row r="46">
          <cell r="D46">
            <v>48</v>
          </cell>
        </row>
        <row r="49">
          <cell r="D49">
            <v>18</v>
          </cell>
        </row>
      </sheetData>
      <sheetData sheetId="1" refreshError="1"/>
      <sheetData sheetId="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조건"/>
      <sheetName val="안정계산"/>
      <sheetName val="단면검토"/>
      <sheetName val="교각1"/>
      <sheetName val="Sheet17"/>
      <sheetName val="INPUT"/>
      <sheetName val="역T형"/>
      <sheetName val="3BL공동구 수량"/>
      <sheetName val="사용성검토"/>
      <sheetName val="2.2.2입적표"/>
      <sheetName val="부하계산서"/>
      <sheetName val="기둥(원형)"/>
      <sheetName val="갑지"/>
    </sheetNames>
    <sheetDataSet>
      <sheetData sheetId="0" refreshError="1"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수량산출"/>
      <sheetName val="신규(방류시설)"/>
      <sheetName val="3BL공동구 수량"/>
      <sheetName val="1호맨홀가감수량"/>
      <sheetName val="가시설(TYPE-A)"/>
      <sheetName val="1-1평균터파기고(1)"/>
      <sheetName val="1호맨홀수량산출"/>
      <sheetName val="정부노임단가"/>
      <sheetName val="우각부보강"/>
      <sheetName val="내역서"/>
      <sheetName val="잡비계산"/>
      <sheetName val="자재"/>
      <sheetName val="노임"/>
      <sheetName val="중기"/>
      <sheetName val="제경비"/>
      <sheetName val="원가계산"/>
      <sheetName val="목차"/>
      <sheetName val="간접"/>
      <sheetName val="토사(PE)"/>
      <sheetName val="마산방향"/>
      <sheetName val="진주방향"/>
      <sheetName val="맨홀수량"/>
    </sheetNames>
    <sheetDataSet>
      <sheetData sheetId="0" refreshError="1">
        <row r="1">
          <cell r="O1" t="str">
            <v>관경</v>
          </cell>
          <cell r="P1" t="str">
            <v>관두께</v>
          </cell>
          <cell r="Q1" t="str">
            <v>관외경</v>
          </cell>
          <cell r="R1" t="str">
            <v>기초폭</v>
          </cell>
          <cell r="S1" t="str">
            <v>H</v>
          </cell>
          <cell r="T1" t="str">
            <v>h1</v>
          </cell>
          <cell r="U1" t="str">
            <v>h2</v>
          </cell>
          <cell r="V1" t="str">
            <v>모래</v>
          </cell>
          <cell r="W1">
            <v>0</v>
          </cell>
          <cell r="X1">
            <v>0</v>
          </cell>
          <cell r="Y1">
            <v>0</v>
          </cell>
          <cell r="AA1">
            <v>0</v>
          </cell>
          <cell r="AB1" t="str">
            <v>관경</v>
          </cell>
          <cell r="AC1" t="str">
            <v>관두께</v>
          </cell>
          <cell r="AD1" t="str">
            <v>관외경</v>
          </cell>
          <cell r="AE1" t="str">
            <v>기초폭</v>
          </cell>
          <cell r="AF1" t="str">
            <v>H1</v>
          </cell>
          <cell r="AG1" t="str">
            <v>H2</v>
          </cell>
          <cell r="AH1" t="str">
            <v>h1</v>
          </cell>
          <cell r="AI1" t="str">
            <v>h2</v>
          </cell>
          <cell r="AJ1" t="str">
            <v>CON'C</v>
          </cell>
          <cell r="AK1" t="str">
            <v>기초잡석</v>
          </cell>
          <cell r="AL1">
            <v>0</v>
          </cell>
          <cell r="AM1">
            <v>0</v>
          </cell>
          <cell r="AN1">
            <v>0</v>
          </cell>
          <cell r="AO1" t="str">
            <v>굴착폭</v>
          </cell>
          <cell r="AQ1">
            <v>0</v>
          </cell>
          <cell r="AR1" t="str">
            <v>관경</v>
          </cell>
          <cell r="AS1" t="str">
            <v>관두께</v>
          </cell>
          <cell r="AT1" t="str">
            <v>관외경</v>
          </cell>
          <cell r="AU1" t="str">
            <v>기초폭</v>
          </cell>
          <cell r="AV1" t="str">
            <v>H1</v>
          </cell>
          <cell r="AW1" t="str">
            <v>H2</v>
          </cell>
          <cell r="AX1" t="str">
            <v>h1</v>
          </cell>
          <cell r="AY1" t="str">
            <v>h2</v>
          </cell>
          <cell r="AZ1" t="str">
            <v>CON'C</v>
          </cell>
          <cell r="BA1" t="str">
            <v>기초잡석</v>
          </cell>
          <cell r="BB1">
            <v>0</v>
          </cell>
          <cell r="BC1">
            <v>0</v>
          </cell>
          <cell r="BD1">
            <v>0</v>
          </cell>
          <cell r="BE1" t="str">
            <v>굴착폭</v>
          </cell>
        </row>
        <row r="2">
          <cell r="N2">
            <v>1</v>
          </cell>
          <cell r="O2">
            <v>300</v>
          </cell>
          <cell r="P2">
            <v>30</v>
          </cell>
          <cell r="Q2">
            <v>360</v>
          </cell>
          <cell r="R2">
            <v>900</v>
          </cell>
          <cell r="S2">
            <v>280</v>
          </cell>
          <cell r="T2">
            <v>180</v>
          </cell>
          <cell r="U2">
            <v>100</v>
          </cell>
          <cell r="V2">
            <v>0.24</v>
          </cell>
          <cell r="W2" t="str">
            <v>ASP</v>
          </cell>
          <cell r="X2">
            <v>125</v>
          </cell>
          <cell r="Y2">
            <v>300</v>
          </cell>
          <cell r="AA2">
            <v>1</v>
          </cell>
          <cell r="AB2">
            <v>300</v>
          </cell>
          <cell r="AC2">
            <v>30</v>
          </cell>
          <cell r="AD2">
            <v>360</v>
          </cell>
          <cell r="AE2">
            <v>500</v>
          </cell>
          <cell r="AF2">
            <v>190</v>
          </cell>
          <cell r="AG2">
            <v>150</v>
          </cell>
          <cell r="AH2">
            <v>90</v>
          </cell>
          <cell r="AI2">
            <v>100</v>
          </cell>
          <cell r="AJ2">
            <v>7.4999999999999997E-2</v>
          </cell>
          <cell r="AK2">
            <v>0.105</v>
          </cell>
          <cell r="AL2" t="str">
            <v>ASP</v>
          </cell>
          <cell r="AM2">
            <v>125</v>
          </cell>
          <cell r="AN2">
            <v>300</v>
          </cell>
          <cell r="AO2">
            <v>900</v>
          </cell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N3">
            <v>2</v>
          </cell>
          <cell r="O3">
            <v>400</v>
          </cell>
          <cell r="P3">
            <v>35</v>
          </cell>
          <cell r="Q3">
            <v>470</v>
          </cell>
          <cell r="R3">
            <v>1050</v>
          </cell>
          <cell r="S3">
            <v>335</v>
          </cell>
          <cell r="T3">
            <v>235</v>
          </cell>
          <cell r="U3">
            <v>100</v>
          </cell>
          <cell r="V3">
            <v>0.32</v>
          </cell>
          <cell r="W3" t="str">
            <v>CON'C</v>
          </cell>
          <cell r="X3">
            <v>200</v>
          </cell>
          <cell r="Y3">
            <v>30</v>
          </cell>
          <cell r="AA3">
            <v>2</v>
          </cell>
          <cell r="AB3">
            <v>400</v>
          </cell>
          <cell r="AC3">
            <v>35</v>
          </cell>
          <cell r="AD3">
            <v>470</v>
          </cell>
          <cell r="AE3">
            <v>600</v>
          </cell>
          <cell r="AF3">
            <v>218</v>
          </cell>
          <cell r="AG3">
            <v>150</v>
          </cell>
          <cell r="AH3">
            <v>117.5</v>
          </cell>
          <cell r="AI3">
            <v>100</v>
          </cell>
          <cell r="AJ3">
            <v>9.6999999999999989E-2</v>
          </cell>
          <cell r="AK3">
            <v>0.12</v>
          </cell>
          <cell r="AL3" t="str">
            <v>CON'C</v>
          </cell>
          <cell r="AM3">
            <v>200</v>
          </cell>
          <cell r="AN3">
            <v>30</v>
          </cell>
          <cell r="AO3">
            <v>1050</v>
          </cell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N4">
            <v>3</v>
          </cell>
          <cell r="O4">
            <v>450</v>
          </cell>
          <cell r="P4">
            <v>38</v>
          </cell>
          <cell r="Q4">
            <v>526</v>
          </cell>
          <cell r="R4">
            <v>1100</v>
          </cell>
          <cell r="S4">
            <v>363</v>
          </cell>
          <cell r="T4">
            <v>263</v>
          </cell>
          <cell r="U4">
            <v>100</v>
          </cell>
          <cell r="V4">
            <v>0.36</v>
          </cell>
          <cell r="W4" t="str">
            <v>보도블럭</v>
          </cell>
          <cell r="X4">
            <v>60</v>
          </cell>
          <cell r="Y4">
            <v>30</v>
          </cell>
          <cell r="AA4">
            <v>3</v>
          </cell>
          <cell r="AB4">
            <v>450</v>
          </cell>
          <cell r="AC4">
            <v>38</v>
          </cell>
          <cell r="AD4">
            <v>526</v>
          </cell>
          <cell r="AE4">
            <v>650</v>
          </cell>
          <cell r="AF4">
            <v>232</v>
          </cell>
          <cell r="AG4">
            <v>150</v>
          </cell>
          <cell r="AH4">
            <v>131.5</v>
          </cell>
          <cell r="AI4">
            <v>100</v>
          </cell>
          <cell r="AJ4">
            <v>0.10800000000000001</v>
          </cell>
          <cell r="AK4">
            <v>0.128</v>
          </cell>
          <cell r="AL4" t="str">
            <v>보도블럭</v>
          </cell>
          <cell r="AM4">
            <v>60</v>
          </cell>
          <cell r="AN4">
            <v>30</v>
          </cell>
          <cell r="AO4">
            <v>1100</v>
          </cell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N5">
            <v>4</v>
          </cell>
          <cell r="O5">
            <v>500</v>
          </cell>
          <cell r="P5">
            <v>42</v>
          </cell>
          <cell r="Q5">
            <v>584</v>
          </cell>
          <cell r="R5">
            <v>1150</v>
          </cell>
          <cell r="S5">
            <v>442</v>
          </cell>
          <cell r="T5">
            <v>292</v>
          </cell>
          <cell r="U5">
            <v>150</v>
          </cell>
          <cell r="V5">
            <v>0.47</v>
          </cell>
          <cell r="W5" t="str">
            <v>고압블럭</v>
          </cell>
          <cell r="X5">
            <v>60</v>
          </cell>
          <cell r="Y5">
            <v>30</v>
          </cell>
          <cell r="AA5">
            <v>4</v>
          </cell>
          <cell r="AB5">
            <v>500</v>
          </cell>
          <cell r="AC5">
            <v>42</v>
          </cell>
          <cell r="AD5">
            <v>584</v>
          </cell>
          <cell r="AE5">
            <v>750</v>
          </cell>
          <cell r="AF5">
            <v>296</v>
          </cell>
          <cell r="AG5">
            <v>150</v>
          </cell>
          <cell r="AH5">
            <v>146</v>
          </cell>
          <cell r="AI5">
            <v>150</v>
          </cell>
          <cell r="AJ5">
            <v>0.17</v>
          </cell>
          <cell r="AK5">
            <v>0.14300000000000002</v>
          </cell>
          <cell r="AL5" t="str">
            <v>고압블럭</v>
          </cell>
          <cell r="AM5">
            <v>60</v>
          </cell>
          <cell r="AN5">
            <v>30</v>
          </cell>
          <cell r="AO5">
            <v>1150</v>
          </cell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N6">
            <v>5</v>
          </cell>
          <cell r="O6">
            <v>600</v>
          </cell>
          <cell r="P6">
            <v>50</v>
          </cell>
          <cell r="Q6">
            <v>700</v>
          </cell>
          <cell r="R6">
            <v>1350</v>
          </cell>
          <cell r="S6">
            <v>500</v>
          </cell>
          <cell r="T6">
            <v>350</v>
          </cell>
          <cell r="U6">
            <v>150</v>
          </cell>
          <cell r="V6">
            <v>0.56999999999999995</v>
          </cell>
          <cell r="W6">
            <v>0</v>
          </cell>
          <cell r="X6">
            <v>0</v>
          </cell>
          <cell r="Y6">
            <v>0</v>
          </cell>
          <cell r="AA6">
            <v>5</v>
          </cell>
          <cell r="AB6">
            <v>600</v>
          </cell>
          <cell r="AC6">
            <v>50</v>
          </cell>
          <cell r="AD6">
            <v>700</v>
          </cell>
          <cell r="AE6">
            <v>900</v>
          </cell>
          <cell r="AF6">
            <v>325</v>
          </cell>
          <cell r="AG6">
            <v>150</v>
          </cell>
          <cell r="AH6">
            <v>175</v>
          </cell>
          <cell r="AI6">
            <v>150</v>
          </cell>
          <cell r="AJ6">
            <v>0.217</v>
          </cell>
          <cell r="AK6">
            <v>0.16500000000000001</v>
          </cell>
          <cell r="AL6">
            <v>0</v>
          </cell>
          <cell r="AM6">
            <v>0</v>
          </cell>
          <cell r="AN6">
            <v>0</v>
          </cell>
          <cell r="AO6">
            <v>1350</v>
          </cell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B6">
            <v>0</v>
          </cell>
          <cell r="BC6">
            <v>0</v>
          </cell>
          <cell r="BD6">
            <v>0</v>
          </cell>
          <cell r="BE6">
            <v>1350</v>
          </cell>
        </row>
        <row r="7">
          <cell r="N7">
            <v>6</v>
          </cell>
          <cell r="O7">
            <v>700</v>
          </cell>
          <cell r="P7">
            <v>58</v>
          </cell>
          <cell r="Q7">
            <v>816</v>
          </cell>
          <cell r="R7">
            <v>1450</v>
          </cell>
          <cell r="S7">
            <v>558</v>
          </cell>
          <cell r="T7">
            <v>408</v>
          </cell>
          <cell r="U7">
            <v>150</v>
          </cell>
          <cell r="V7">
            <v>0.7</v>
          </cell>
          <cell r="W7">
            <v>0</v>
          </cell>
          <cell r="X7">
            <v>0</v>
          </cell>
          <cell r="Y7">
            <v>0</v>
          </cell>
          <cell r="AA7">
            <v>6</v>
          </cell>
          <cell r="AB7">
            <v>700</v>
          </cell>
          <cell r="AC7">
            <v>58</v>
          </cell>
          <cell r="AD7">
            <v>816</v>
          </cell>
          <cell r="AE7">
            <v>1000</v>
          </cell>
          <cell r="AF7">
            <v>354</v>
          </cell>
          <cell r="AG7">
            <v>150</v>
          </cell>
          <cell r="AH7">
            <v>204</v>
          </cell>
          <cell r="AI7">
            <v>150</v>
          </cell>
          <cell r="AJ7">
            <v>0.252</v>
          </cell>
          <cell r="AK7">
            <v>0.18</v>
          </cell>
          <cell r="AL7">
            <v>0</v>
          </cell>
          <cell r="AM7">
            <v>0</v>
          </cell>
          <cell r="AN7">
            <v>0</v>
          </cell>
          <cell r="AO7">
            <v>1450</v>
          </cell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B7">
            <v>0</v>
          </cell>
          <cell r="BC7">
            <v>0</v>
          </cell>
          <cell r="BD7">
            <v>0</v>
          </cell>
          <cell r="BE7">
            <v>1450</v>
          </cell>
        </row>
        <row r="8">
          <cell r="N8">
            <v>7</v>
          </cell>
          <cell r="O8">
            <v>800</v>
          </cell>
          <cell r="P8">
            <v>66</v>
          </cell>
          <cell r="Q8">
            <v>932</v>
          </cell>
          <cell r="R8">
            <v>1600</v>
          </cell>
          <cell r="S8">
            <v>666</v>
          </cell>
          <cell r="T8">
            <v>466</v>
          </cell>
          <cell r="U8">
            <v>200</v>
          </cell>
          <cell r="V8">
            <v>0.95</v>
          </cell>
          <cell r="W8">
            <v>0</v>
          </cell>
          <cell r="X8">
            <v>0</v>
          </cell>
          <cell r="Y8">
            <v>0</v>
          </cell>
          <cell r="AA8">
            <v>7</v>
          </cell>
          <cell r="AB8">
            <v>800</v>
          </cell>
          <cell r="AC8">
            <v>66</v>
          </cell>
          <cell r="AD8">
            <v>932</v>
          </cell>
          <cell r="AE8">
            <v>1150</v>
          </cell>
          <cell r="AF8">
            <v>433</v>
          </cell>
          <cell r="AG8">
            <v>150</v>
          </cell>
          <cell r="AH8">
            <v>233</v>
          </cell>
          <cell r="AI8">
            <v>200</v>
          </cell>
          <cell r="AJ8">
            <v>0.36499999999999999</v>
          </cell>
          <cell r="AK8">
            <v>0.20300000000000001</v>
          </cell>
          <cell r="AL8">
            <v>0</v>
          </cell>
          <cell r="AM8">
            <v>0</v>
          </cell>
          <cell r="AN8">
            <v>0</v>
          </cell>
          <cell r="AO8">
            <v>1600</v>
          </cell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B8">
            <v>0</v>
          </cell>
          <cell r="BC8">
            <v>0</v>
          </cell>
          <cell r="BD8">
            <v>0</v>
          </cell>
          <cell r="BE8">
            <v>1600</v>
          </cell>
        </row>
        <row r="9">
          <cell r="N9">
            <v>8</v>
          </cell>
          <cell r="O9">
            <v>900</v>
          </cell>
          <cell r="P9">
            <v>75</v>
          </cell>
          <cell r="Q9">
            <v>1050</v>
          </cell>
          <cell r="R9">
            <v>1750</v>
          </cell>
          <cell r="S9">
            <v>725</v>
          </cell>
          <cell r="T9">
            <v>525</v>
          </cell>
          <cell r="U9">
            <v>200</v>
          </cell>
          <cell r="V9">
            <v>1.1000000000000001</v>
          </cell>
          <cell r="W9">
            <v>0</v>
          </cell>
          <cell r="X9">
            <v>0</v>
          </cell>
          <cell r="Y9">
            <v>0</v>
          </cell>
          <cell r="AA9">
            <v>8</v>
          </cell>
          <cell r="AB9">
            <v>900</v>
          </cell>
          <cell r="AC9">
            <v>75</v>
          </cell>
          <cell r="AD9">
            <v>1050</v>
          </cell>
          <cell r="AE9">
            <v>1300</v>
          </cell>
          <cell r="AF9">
            <v>463</v>
          </cell>
          <cell r="AG9">
            <v>150</v>
          </cell>
          <cell r="AH9">
            <v>262.5</v>
          </cell>
          <cell r="AI9">
            <v>200</v>
          </cell>
          <cell r="AJ9">
            <v>0.43200000000000005</v>
          </cell>
          <cell r="AK9">
            <v>0.22500000000000001</v>
          </cell>
          <cell r="AL9">
            <v>0</v>
          </cell>
          <cell r="AM9">
            <v>0</v>
          </cell>
          <cell r="AN9">
            <v>0</v>
          </cell>
          <cell r="AO9">
            <v>1750</v>
          </cell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B9">
            <v>0</v>
          </cell>
          <cell r="BC9">
            <v>0</v>
          </cell>
          <cell r="BD9">
            <v>0</v>
          </cell>
          <cell r="BE9">
            <v>1750</v>
          </cell>
        </row>
        <row r="10">
          <cell r="N10">
            <v>9</v>
          </cell>
          <cell r="O10">
            <v>1000</v>
          </cell>
          <cell r="P10">
            <v>82</v>
          </cell>
          <cell r="Q10">
            <v>1164</v>
          </cell>
          <cell r="R10">
            <v>1850</v>
          </cell>
          <cell r="S10">
            <v>782</v>
          </cell>
          <cell r="T10">
            <v>582</v>
          </cell>
          <cell r="U10">
            <v>200</v>
          </cell>
          <cell r="V10">
            <v>1.22</v>
          </cell>
          <cell r="W10">
            <v>0</v>
          </cell>
          <cell r="X10">
            <v>0</v>
          </cell>
          <cell r="Y10">
            <v>0</v>
          </cell>
          <cell r="AA10">
            <v>9</v>
          </cell>
          <cell r="AB10">
            <v>1000</v>
          </cell>
          <cell r="AC10">
            <v>82</v>
          </cell>
          <cell r="AD10">
            <v>1164</v>
          </cell>
          <cell r="AE10">
            <v>1450</v>
          </cell>
          <cell r="AF10">
            <v>491</v>
          </cell>
          <cell r="AG10">
            <v>150</v>
          </cell>
          <cell r="AH10">
            <v>291</v>
          </cell>
          <cell r="AI10">
            <v>200</v>
          </cell>
          <cell r="AJ10">
            <v>0.504</v>
          </cell>
          <cell r="AK10">
            <v>0.248</v>
          </cell>
          <cell r="AL10">
            <v>0</v>
          </cell>
          <cell r="AM10">
            <v>0</v>
          </cell>
          <cell r="AN10">
            <v>0</v>
          </cell>
          <cell r="AO10">
            <v>1850</v>
          </cell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B10">
            <v>0</v>
          </cell>
          <cell r="BC10">
            <v>0</v>
          </cell>
          <cell r="BD10">
            <v>0</v>
          </cell>
          <cell r="BE10">
            <v>1850</v>
          </cell>
        </row>
        <row r="11">
          <cell r="N11">
            <v>10</v>
          </cell>
          <cell r="O11">
            <v>1100</v>
          </cell>
          <cell r="P11">
            <v>88</v>
          </cell>
          <cell r="Q11">
            <v>1276</v>
          </cell>
          <cell r="R11">
            <v>2050</v>
          </cell>
          <cell r="S11">
            <v>888</v>
          </cell>
          <cell r="T11">
            <v>638</v>
          </cell>
          <cell r="U11">
            <v>250</v>
          </cell>
          <cell r="V11">
            <v>1.58</v>
          </cell>
          <cell r="W11">
            <v>0</v>
          </cell>
          <cell r="X11">
            <v>0</v>
          </cell>
          <cell r="Y11">
            <v>0</v>
          </cell>
          <cell r="AA11">
            <v>10</v>
          </cell>
          <cell r="AB11">
            <v>1100</v>
          </cell>
          <cell r="AC11">
            <v>88</v>
          </cell>
          <cell r="AD11">
            <v>1276</v>
          </cell>
          <cell r="AE11">
            <v>1550</v>
          </cell>
          <cell r="AF11">
            <v>569</v>
          </cell>
          <cell r="AG11">
            <v>200</v>
          </cell>
          <cell r="AH11">
            <v>319</v>
          </cell>
          <cell r="AI11">
            <v>250</v>
          </cell>
          <cell r="AJ11">
            <v>0.63200000000000001</v>
          </cell>
          <cell r="AK11">
            <v>0.35</v>
          </cell>
          <cell r="AL11">
            <v>0</v>
          </cell>
          <cell r="AM11">
            <v>0</v>
          </cell>
          <cell r="AN11">
            <v>0</v>
          </cell>
          <cell r="AO11">
            <v>2050</v>
          </cell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B11">
            <v>0</v>
          </cell>
          <cell r="BC11">
            <v>0</v>
          </cell>
          <cell r="BD11">
            <v>0</v>
          </cell>
          <cell r="BE11">
            <v>2050</v>
          </cell>
        </row>
        <row r="12">
          <cell r="N12">
            <v>11</v>
          </cell>
          <cell r="O12">
            <v>1200</v>
          </cell>
          <cell r="P12">
            <v>95</v>
          </cell>
          <cell r="Q12">
            <v>1390</v>
          </cell>
          <cell r="R12">
            <v>2200</v>
          </cell>
          <cell r="S12">
            <v>945</v>
          </cell>
          <cell r="T12">
            <v>695</v>
          </cell>
          <cell r="U12">
            <v>250</v>
          </cell>
          <cell r="V12">
            <v>1.77</v>
          </cell>
          <cell r="W12">
            <v>0</v>
          </cell>
          <cell r="X12">
            <v>0</v>
          </cell>
          <cell r="Y12">
            <v>0</v>
          </cell>
          <cell r="AA12">
            <v>11</v>
          </cell>
          <cell r="AB12">
            <v>1200</v>
          </cell>
          <cell r="AC12">
            <v>95</v>
          </cell>
          <cell r="AD12">
            <v>1390</v>
          </cell>
          <cell r="AE12">
            <v>1700</v>
          </cell>
          <cell r="AF12">
            <v>598</v>
          </cell>
          <cell r="AG12">
            <v>200</v>
          </cell>
          <cell r="AH12">
            <v>347.5</v>
          </cell>
          <cell r="AI12">
            <v>250</v>
          </cell>
          <cell r="AJ12">
            <v>0.71900000000000008</v>
          </cell>
          <cell r="AK12">
            <v>0.38</v>
          </cell>
          <cell r="AL12">
            <v>0</v>
          </cell>
          <cell r="AM12">
            <v>0</v>
          </cell>
          <cell r="AN12">
            <v>0</v>
          </cell>
          <cell r="AO12">
            <v>2200</v>
          </cell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B12">
            <v>0</v>
          </cell>
          <cell r="BC12">
            <v>0</v>
          </cell>
          <cell r="BD12">
            <v>0</v>
          </cell>
          <cell r="BE12">
            <v>2200</v>
          </cell>
        </row>
        <row r="13">
          <cell r="N13">
            <v>12</v>
          </cell>
          <cell r="O13">
            <v>1350</v>
          </cell>
          <cell r="P13">
            <v>103</v>
          </cell>
          <cell r="Q13">
            <v>1556</v>
          </cell>
          <cell r="R13">
            <v>2350</v>
          </cell>
          <cell r="S13">
            <v>1078</v>
          </cell>
          <cell r="T13">
            <v>778</v>
          </cell>
          <cell r="U13">
            <v>300</v>
          </cell>
          <cell r="V13">
            <v>2.16</v>
          </cell>
          <cell r="W13">
            <v>0</v>
          </cell>
          <cell r="X13">
            <v>0</v>
          </cell>
          <cell r="Y13">
            <v>0</v>
          </cell>
          <cell r="AA13">
            <v>12</v>
          </cell>
          <cell r="AB13">
            <v>1350</v>
          </cell>
          <cell r="AC13">
            <v>103</v>
          </cell>
          <cell r="AD13">
            <v>1556</v>
          </cell>
          <cell r="AE13">
            <v>1900</v>
          </cell>
          <cell r="AF13">
            <v>689</v>
          </cell>
          <cell r="AG13">
            <v>200</v>
          </cell>
          <cell r="AH13">
            <v>389</v>
          </cell>
          <cell r="AI13">
            <v>300</v>
          </cell>
          <cell r="AJ13">
            <v>0.93700000000000006</v>
          </cell>
          <cell r="AK13">
            <v>0.42</v>
          </cell>
          <cell r="AL13">
            <v>0</v>
          </cell>
          <cell r="AM13">
            <v>0</v>
          </cell>
          <cell r="AN13">
            <v>0</v>
          </cell>
          <cell r="AO13">
            <v>2350</v>
          </cell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B13">
            <v>0</v>
          </cell>
          <cell r="BC13">
            <v>0</v>
          </cell>
          <cell r="BD13">
            <v>0</v>
          </cell>
          <cell r="BE13">
            <v>2350</v>
          </cell>
        </row>
        <row r="14">
          <cell r="N14">
            <v>13</v>
          </cell>
          <cell r="O14">
            <v>1500</v>
          </cell>
          <cell r="P14">
            <v>112</v>
          </cell>
          <cell r="Q14">
            <v>1724</v>
          </cell>
          <cell r="R14">
            <v>2450</v>
          </cell>
          <cell r="S14">
            <v>1162</v>
          </cell>
          <cell r="T14">
            <v>862</v>
          </cell>
          <cell r="U14">
            <v>300</v>
          </cell>
          <cell r="V14">
            <v>2.35</v>
          </cell>
          <cell r="W14">
            <v>0</v>
          </cell>
          <cell r="X14">
            <v>0</v>
          </cell>
          <cell r="Y14">
            <v>0</v>
          </cell>
          <cell r="AA14">
            <v>13</v>
          </cell>
          <cell r="AB14">
            <v>1500</v>
          </cell>
          <cell r="AC14">
            <v>112</v>
          </cell>
          <cell r="AD14">
            <v>1724</v>
          </cell>
          <cell r="AE14">
            <v>2100</v>
          </cell>
          <cell r="AF14">
            <v>731</v>
          </cell>
          <cell r="AG14">
            <v>200</v>
          </cell>
          <cell r="AH14">
            <v>431</v>
          </cell>
          <cell r="AI14">
            <v>300</v>
          </cell>
          <cell r="AJ14">
            <v>1.079</v>
          </cell>
          <cell r="AK14">
            <v>0.46</v>
          </cell>
          <cell r="AL14">
            <v>0</v>
          </cell>
          <cell r="AM14">
            <v>0</v>
          </cell>
          <cell r="AN14">
            <v>0</v>
          </cell>
          <cell r="AO14">
            <v>2450</v>
          </cell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B14">
            <v>0</v>
          </cell>
          <cell r="BC14">
            <v>0</v>
          </cell>
          <cell r="BD14">
            <v>0</v>
          </cell>
          <cell r="BE14">
            <v>2450</v>
          </cell>
        </row>
        <row r="15">
          <cell r="N15">
            <v>1</v>
          </cell>
          <cell r="O15">
            <v>2</v>
          </cell>
          <cell r="P15">
            <v>3</v>
          </cell>
          <cell r="Q15">
            <v>4</v>
          </cell>
          <cell r="R15">
            <v>5</v>
          </cell>
          <cell r="S15">
            <v>6</v>
          </cell>
          <cell r="T15">
            <v>7</v>
          </cell>
          <cell r="U15">
            <v>8</v>
          </cell>
          <cell r="V15">
            <v>9</v>
          </cell>
          <cell r="W15">
            <v>10</v>
          </cell>
          <cell r="X15">
            <v>11</v>
          </cell>
          <cell r="Y15">
            <v>12</v>
          </cell>
          <cell r="AA15">
            <v>1</v>
          </cell>
          <cell r="AB15">
            <v>2</v>
          </cell>
          <cell r="AC15">
            <v>3</v>
          </cell>
          <cell r="AD15">
            <v>4</v>
          </cell>
          <cell r="AE15">
            <v>5</v>
          </cell>
          <cell r="AF15">
            <v>6</v>
          </cell>
          <cell r="AG15">
            <v>7</v>
          </cell>
          <cell r="AH15">
            <v>8</v>
          </cell>
          <cell r="AI15">
            <v>9</v>
          </cell>
          <cell r="AJ15">
            <v>10</v>
          </cell>
          <cell r="AK15">
            <v>11</v>
          </cell>
          <cell r="AL15">
            <v>12</v>
          </cell>
          <cell r="AM15">
            <v>13</v>
          </cell>
          <cell r="AN15">
            <v>14</v>
          </cell>
          <cell r="AO15">
            <v>15</v>
          </cell>
          <cell r="AQ15">
            <v>1</v>
          </cell>
          <cell r="AR15">
            <v>2</v>
          </cell>
          <cell r="AS15">
            <v>3</v>
          </cell>
          <cell r="AT15">
            <v>4</v>
          </cell>
          <cell r="AU15">
            <v>5</v>
          </cell>
          <cell r="AV15">
            <v>6</v>
          </cell>
          <cell r="AW15">
            <v>7</v>
          </cell>
          <cell r="AX15">
            <v>8</v>
          </cell>
          <cell r="AY15">
            <v>9</v>
          </cell>
          <cell r="AZ15">
            <v>10</v>
          </cell>
          <cell r="BA15">
            <v>11</v>
          </cell>
          <cell r="BB15">
            <v>12</v>
          </cell>
          <cell r="BC15">
            <v>13</v>
          </cell>
          <cell r="BD15">
            <v>14</v>
          </cell>
          <cell r="BE15">
            <v>15</v>
          </cell>
        </row>
        <row r="18">
          <cell r="B18" t="str">
            <v>관경</v>
          </cell>
          <cell r="C18" t="str">
            <v>관두께</v>
          </cell>
          <cell r="D18" t="str">
            <v>관외경</v>
          </cell>
          <cell r="E18" t="str">
            <v>기초폭</v>
          </cell>
          <cell r="F18" t="str">
            <v>H</v>
          </cell>
          <cell r="G18" t="str">
            <v>h1</v>
          </cell>
          <cell r="H18" t="str">
            <v>h2</v>
          </cell>
          <cell r="I18" t="str">
            <v>모래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 t="str">
            <v>관경</v>
          </cell>
          <cell r="P18" t="str">
            <v>관두께</v>
          </cell>
          <cell r="Q18" t="str">
            <v>관외경</v>
          </cell>
          <cell r="R18" t="str">
            <v>기초폭</v>
          </cell>
          <cell r="S18" t="str">
            <v>H</v>
          </cell>
          <cell r="T18" t="str">
            <v>h1</v>
          </cell>
          <cell r="U18" t="str">
            <v>h2</v>
          </cell>
          <cell r="V18" t="str">
            <v>모래</v>
          </cell>
        </row>
        <row r="19">
          <cell r="A19">
            <v>1</v>
          </cell>
          <cell r="B19">
            <v>300</v>
          </cell>
          <cell r="C19">
            <v>30</v>
          </cell>
          <cell r="D19">
            <v>360</v>
          </cell>
          <cell r="E19">
            <v>900</v>
          </cell>
          <cell r="F19">
            <v>153</v>
          </cell>
          <cell r="G19">
            <v>53</v>
          </cell>
          <cell r="H19">
            <v>100</v>
          </cell>
          <cell r="I19">
            <v>0.19800000000000001</v>
          </cell>
          <cell r="J19" t="str">
            <v>ASP</v>
          </cell>
          <cell r="K19">
            <v>125</v>
          </cell>
          <cell r="L19">
            <v>300</v>
          </cell>
          <cell r="N19">
            <v>1</v>
          </cell>
          <cell r="O19">
            <v>300</v>
          </cell>
          <cell r="P19">
            <v>30</v>
          </cell>
          <cell r="Q19">
            <v>360</v>
          </cell>
          <cell r="R19">
            <v>900</v>
          </cell>
          <cell r="S19">
            <v>280</v>
          </cell>
          <cell r="T19">
            <v>180</v>
          </cell>
          <cell r="U19">
            <v>100</v>
          </cell>
          <cell r="V19">
            <v>0.33</v>
          </cell>
          <cell r="W19" t="str">
            <v>ASP</v>
          </cell>
          <cell r="X19">
            <v>125</v>
          </cell>
          <cell r="Y19">
            <v>300</v>
          </cell>
        </row>
        <row r="20">
          <cell r="A20">
            <v>2</v>
          </cell>
          <cell r="B20">
            <v>400</v>
          </cell>
          <cell r="C20">
            <v>35</v>
          </cell>
          <cell r="D20">
            <v>470</v>
          </cell>
          <cell r="E20">
            <v>1050</v>
          </cell>
          <cell r="F20">
            <v>169</v>
          </cell>
          <cell r="G20">
            <v>69</v>
          </cell>
          <cell r="H20">
            <v>100</v>
          </cell>
          <cell r="I20">
            <v>0.23200000000000001</v>
          </cell>
          <cell r="J20" t="str">
            <v>CON'C</v>
          </cell>
          <cell r="K20">
            <v>200</v>
          </cell>
          <cell r="L20">
            <v>30</v>
          </cell>
          <cell r="N20">
            <v>2</v>
          </cell>
          <cell r="O20">
            <v>400</v>
          </cell>
          <cell r="P20">
            <v>35</v>
          </cell>
          <cell r="Q20">
            <v>470</v>
          </cell>
          <cell r="R20">
            <v>1050</v>
          </cell>
          <cell r="S20">
            <v>335</v>
          </cell>
          <cell r="T20">
            <v>235</v>
          </cell>
          <cell r="U20">
            <v>100</v>
          </cell>
          <cell r="V20">
            <v>0.40600000000000003</v>
          </cell>
          <cell r="W20" t="str">
            <v>CON'C</v>
          </cell>
          <cell r="X20">
            <v>200</v>
          </cell>
          <cell r="Y20">
            <v>30</v>
          </cell>
        </row>
        <row r="21">
          <cell r="A21">
            <v>3</v>
          </cell>
          <cell r="B21">
            <v>450</v>
          </cell>
          <cell r="C21">
            <v>38</v>
          </cell>
          <cell r="D21">
            <v>526</v>
          </cell>
          <cell r="E21">
            <v>1100</v>
          </cell>
          <cell r="F21">
            <v>177</v>
          </cell>
          <cell r="G21">
            <v>77</v>
          </cell>
          <cell r="H21">
            <v>100</v>
          </cell>
          <cell r="I21">
            <v>0.25</v>
          </cell>
          <cell r="J21" t="str">
            <v>보도블럭</v>
          </cell>
          <cell r="K21">
            <v>60</v>
          </cell>
          <cell r="L21">
            <v>30</v>
          </cell>
          <cell r="N21">
            <v>3</v>
          </cell>
          <cell r="O21">
            <v>450</v>
          </cell>
          <cell r="P21">
            <v>38</v>
          </cell>
          <cell r="Q21">
            <v>526</v>
          </cell>
          <cell r="R21">
            <v>1100</v>
          </cell>
          <cell r="S21">
            <v>363</v>
          </cell>
          <cell r="T21">
            <v>263</v>
          </cell>
          <cell r="U21">
            <v>100</v>
          </cell>
          <cell r="V21">
            <v>0.44500000000000001</v>
          </cell>
          <cell r="W21" t="str">
            <v>보도블럭</v>
          </cell>
          <cell r="X21">
            <v>60</v>
          </cell>
          <cell r="Y21">
            <v>30</v>
          </cell>
        </row>
        <row r="22">
          <cell r="A22">
            <v>4</v>
          </cell>
          <cell r="B22">
            <v>500</v>
          </cell>
          <cell r="C22">
            <v>42</v>
          </cell>
          <cell r="D22">
            <v>584</v>
          </cell>
          <cell r="E22">
            <v>1150</v>
          </cell>
          <cell r="F22">
            <v>235</v>
          </cell>
          <cell r="G22">
            <v>85</v>
          </cell>
          <cell r="H22">
            <v>150</v>
          </cell>
          <cell r="I22">
            <v>0.34799999999999998</v>
          </cell>
          <cell r="J22" t="str">
            <v>고압블럭</v>
          </cell>
          <cell r="K22">
            <v>60</v>
          </cell>
          <cell r="L22">
            <v>30</v>
          </cell>
          <cell r="N22">
            <v>4</v>
          </cell>
          <cell r="O22">
            <v>500</v>
          </cell>
          <cell r="P22">
            <v>42</v>
          </cell>
          <cell r="Q22">
            <v>584</v>
          </cell>
          <cell r="R22">
            <v>1150</v>
          </cell>
          <cell r="S22">
            <v>442</v>
          </cell>
          <cell r="T22">
            <v>292</v>
          </cell>
          <cell r="U22">
            <v>150</v>
          </cell>
          <cell r="V22">
            <v>0.56599999999999995</v>
          </cell>
          <cell r="W22" t="str">
            <v>고압블럭</v>
          </cell>
          <cell r="X22">
            <v>60</v>
          </cell>
          <cell r="Y22">
            <v>30</v>
          </cell>
        </row>
        <row r="23">
          <cell r="A23">
            <v>5</v>
          </cell>
          <cell r="B23">
            <v>600</v>
          </cell>
          <cell r="C23">
            <v>50</v>
          </cell>
          <cell r="D23">
            <v>700</v>
          </cell>
          <cell r="E23">
            <v>1350</v>
          </cell>
          <cell r="F23">
            <v>252</v>
          </cell>
          <cell r="G23">
            <v>102</v>
          </cell>
          <cell r="H23">
            <v>150</v>
          </cell>
          <cell r="I23">
            <v>0.39300000000000002</v>
          </cell>
          <cell r="J23">
            <v>0</v>
          </cell>
          <cell r="K23">
            <v>0</v>
          </cell>
          <cell r="L23">
            <v>0</v>
          </cell>
          <cell r="N23">
            <v>5</v>
          </cell>
          <cell r="O23">
            <v>600</v>
          </cell>
          <cell r="P23">
            <v>50</v>
          </cell>
          <cell r="Q23">
            <v>700</v>
          </cell>
          <cell r="R23">
            <v>1350</v>
          </cell>
          <cell r="S23">
            <v>500</v>
          </cell>
          <cell r="T23">
            <v>350</v>
          </cell>
          <cell r="U23">
            <v>150</v>
          </cell>
          <cell r="V23">
            <v>0.60599999999999998</v>
          </cell>
        </row>
        <row r="24">
          <cell r="A24">
            <v>6</v>
          </cell>
          <cell r="B24">
            <v>700</v>
          </cell>
          <cell r="C24">
            <v>58</v>
          </cell>
          <cell r="D24">
            <v>816</v>
          </cell>
          <cell r="E24">
            <v>1450</v>
          </cell>
          <cell r="F24">
            <v>269</v>
          </cell>
          <cell r="G24">
            <v>119</v>
          </cell>
          <cell r="H24">
            <v>150</v>
          </cell>
          <cell r="I24">
            <v>0.441</v>
          </cell>
          <cell r="J24">
            <v>0</v>
          </cell>
          <cell r="K24">
            <v>0</v>
          </cell>
          <cell r="L24">
            <v>0</v>
          </cell>
          <cell r="N24">
            <v>6</v>
          </cell>
          <cell r="O24">
            <v>700</v>
          </cell>
          <cell r="P24">
            <v>58</v>
          </cell>
          <cell r="Q24">
            <v>816</v>
          </cell>
          <cell r="R24">
            <v>1450</v>
          </cell>
          <cell r="S24">
            <v>558</v>
          </cell>
          <cell r="T24">
            <v>408</v>
          </cell>
          <cell r="U24">
            <v>150</v>
          </cell>
          <cell r="V24">
            <v>0.752</v>
          </cell>
        </row>
        <row r="25">
          <cell r="A25">
            <v>7</v>
          </cell>
          <cell r="B25">
            <v>800</v>
          </cell>
          <cell r="C25">
            <v>66</v>
          </cell>
          <cell r="D25">
            <v>932</v>
          </cell>
          <cell r="E25">
            <v>1600</v>
          </cell>
          <cell r="F25">
            <v>336</v>
          </cell>
          <cell r="G25">
            <v>136</v>
          </cell>
          <cell r="H25">
            <v>200</v>
          </cell>
          <cell r="I25">
            <v>0.58699999999999997</v>
          </cell>
          <cell r="J25">
            <v>0</v>
          </cell>
          <cell r="K25">
            <v>0</v>
          </cell>
          <cell r="L25">
            <v>0</v>
          </cell>
          <cell r="N25">
            <v>7</v>
          </cell>
          <cell r="O25">
            <v>800</v>
          </cell>
          <cell r="P25">
            <v>66</v>
          </cell>
          <cell r="Q25">
            <v>932</v>
          </cell>
          <cell r="R25">
            <v>1600</v>
          </cell>
          <cell r="S25">
            <v>666</v>
          </cell>
          <cell r="T25">
            <v>466</v>
          </cell>
          <cell r="U25">
            <v>200</v>
          </cell>
          <cell r="V25">
            <v>0.94699999999999995</v>
          </cell>
        </row>
        <row r="26">
          <cell r="A26">
            <v>8</v>
          </cell>
          <cell r="B26">
            <v>900</v>
          </cell>
          <cell r="C26">
            <v>75</v>
          </cell>
          <cell r="D26">
            <v>1050</v>
          </cell>
          <cell r="E26">
            <v>1750</v>
          </cell>
          <cell r="F26">
            <v>354</v>
          </cell>
          <cell r="G26">
            <v>154</v>
          </cell>
          <cell r="H26">
            <v>200</v>
          </cell>
          <cell r="I26">
            <v>0.64700000000000002</v>
          </cell>
          <cell r="J26">
            <v>0</v>
          </cell>
          <cell r="K26">
            <v>0</v>
          </cell>
          <cell r="L26">
            <v>0</v>
          </cell>
          <cell r="N26">
            <v>8</v>
          </cell>
          <cell r="O26">
            <v>900</v>
          </cell>
          <cell r="P26">
            <v>75</v>
          </cell>
          <cell r="Q26">
            <v>1050</v>
          </cell>
          <cell r="R26">
            <v>1750</v>
          </cell>
          <cell r="S26">
            <v>725</v>
          </cell>
          <cell r="T26">
            <v>525</v>
          </cell>
          <cell r="U26">
            <v>200</v>
          </cell>
          <cell r="V26">
            <v>1.0529999999999999</v>
          </cell>
        </row>
        <row r="27">
          <cell r="A27">
            <v>9</v>
          </cell>
          <cell r="B27">
            <v>1000</v>
          </cell>
          <cell r="C27">
            <v>82</v>
          </cell>
          <cell r="D27">
            <v>1164</v>
          </cell>
          <cell r="E27">
            <v>1850</v>
          </cell>
          <cell r="F27">
            <v>370</v>
          </cell>
          <cell r="G27">
            <v>170</v>
          </cell>
          <cell r="H27">
            <v>200</v>
          </cell>
          <cell r="I27">
            <v>0.70399999999999996</v>
          </cell>
          <cell r="J27">
            <v>0</v>
          </cell>
          <cell r="K27">
            <v>0</v>
          </cell>
          <cell r="L27">
            <v>0</v>
          </cell>
          <cell r="N27">
            <v>9</v>
          </cell>
          <cell r="O27">
            <v>1000</v>
          </cell>
          <cell r="P27">
            <v>82</v>
          </cell>
          <cell r="Q27">
            <v>1164</v>
          </cell>
          <cell r="R27">
            <v>1850</v>
          </cell>
          <cell r="S27">
            <v>782</v>
          </cell>
          <cell r="T27">
            <v>582</v>
          </cell>
          <cell r="U27">
            <v>200</v>
          </cell>
          <cell r="V27">
            <v>1.1599999999999999</v>
          </cell>
        </row>
        <row r="28">
          <cell r="A28">
            <v>10</v>
          </cell>
          <cell r="B28">
            <v>1100</v>
          </cell>
          <cell r="C28">
            <v>88</v>
          </cell>
          <cell r="D28">
            <v>1276</v>
          </cell>
          <cell r="E28">
            <v>2050</v>
          </cell>
          <cell r="F28">
            <v>437</v>
          </cell>
          <cell r="G28">
            <v>187</v>
          </cell>
          <cell r="H28">
            <v>250</v>
          </cell>
          <cell r="I28">
            <v>0.878</v>
          </cell>
          <cell r="J28">
            <v>0</v>
          </cell>
          <cell r="K28">
            <v>0</v>
          </cell>
          <cell r="L28">
            <v>0</v>
          </cell>
          <cell r="N28">
            <v>10</v>
          </cell>
          <cell r="O28">
            <v>1100</v>
          </cell>
          <cell r="P28">
            <v>88</v>
          </cell>
          <cell r="Q28">
            <v>1276</v>
          </cell>
          <cell r="R28">
            <v>2050</v>
          </cell>
          <cell r="S28">
            <v>888</v>
          </cell>
          <cell r="T28">
            <v>638</v>
          </cell>
          <cell r="U28">
            <v>250</v>
          </cell>
          <cell r="V28">
            <v>1.3819999999999999</v>
          </cell>
        </row>
        <row r="29">
          <cell r="A29">
            <v>11</v>
          </cell>
          <cell r="B29">
            <v>1200</v>
          </cell>
          <cell r="C29">
            <v>95</v>
          </cell>
          <cell r="D29">
            <v>1390</v>
          </cell>
          <cell r="E29">
            <v>2200</v>
          </cell>
          <cell r="F29">
            <v>453</v>
          </cell>
          <cell r="G29">
            <v>203</v>
          </cell>
          <cell r="H29">
            <v>250</v>
          </cell>
          <cell r="I29">
            <v>0.94499999999999995</v>
          </cell>
          <cell r="J29">
            <v>0</v>
          </cell>
          <cell r="K29">
            <v>0</v>
          </cell>
          <cell r="L29">
            <v>0</v>
          </cell>
          <cell r="N29">
            <v>11</v>
          </cell>
          <cell r="O29">
            <v>1200</v>
          </cell>
          <cell r="P29">
            <v>95</v>
          </cell>
          <cell r="Q29">
            <v>1390</v>
          </cell>
          <cell r="R29">
            <v>2200</v>
          </cell>
          <cell r="S29">
            <v>945</v>
          </cell>
          <cell r="T29">
            <v>695</v>
          </cell>
          <cell r="U29">
            <v>250</v>
          </cell>
          <cell r="V29">
            <v>1.5</v>
          </cell>
        </row>
        <row r="30">
          <cell r="A30">
            <v>12</v>
          </cell>
          <cell r="B30">
            <v>1350</v>
          </cell>
          <cell r="C30">
            <v>103</v>
          </cell>
          <cell r="D30">
            <v>1556</v>
          </cell>
          <cell r="E30">
            <v>2350</v>
          </cell>
          <cell r="F30">
            <v>528</v>
          </cell>
          <cell r="G30">
            <v>228</v>
          </cell>
          <cell r="H30">
            <v>300</v>
          </cell>
          <cell r="I30">
            <v>1.177</v>
          </cell>
          <cell r="J30">
            <v>0</v>
          </cell>
          <cell r="K30">
            <v>0</v>
          </cell>
          <cell r="L30">
            <v>0</v>
          </cell>
          <cell r="N30">
            <v>12</v>
          </cell>
          <cell r="O30">
            <v>1350</v>
          </cell>
          <cell r="P30">
            <v>103</v>
          </cell>
          <cell r="Q30">
            <v>1556</v>
          </cell>
          <cell r="R30">
            <v>2350</v>
          </cell>
          <cell r="S30">
            <v>1078</v>
          </cell>
          <cell r="T30">
            <v>778</v>
          </cell>
          <cell r="U30">
            <v>300</v>
          </cell>
          <cell r="V30">
            <v>1.8049999999999999</v>
          </cell>
        </row>
        <row r="31">
          <cell r="A31">
            <v>13</v>
          </cell>
          <cell r="B31">
            <v>1500</v>
          </cell>
          <cell r="C31">
            <v>112</v>
          </cell>
          <cell r="D31">
            <v>1724</v>
          </cell>
          <cell r="E31">
            <v>2450</v>
          </cell>
          <cell r="F31">
            <v>552</v>
          </cell>
          <cell r="G31">
            <v>252</v>
          </cell>
          <cell r="H31">
            <v>300</v>
          </cell>
          <cell r="I31">
            <v>1.292</v>
          </cell>
          <cell r="J31">
            <v>0</v>
          </cell>
          <cell r="K31">
            <v>0</v>
          </cell>
          <cell r="L31">
            <v>0</v>
          </cell>
          <cell r="N31">
            <v>13</v>
          </cell>
          <cell r="O31">
            <v>1500</v>
          </cell>
          <cell r="P31">
            <v>112</v>
          </cell>
          <cell r="Q31">
            <v>1724</v>
          </cell>
          <cell r="R31">
            <v>2450</v>
          </cell>
          <cell r="S31">
            <v>1162</v>
          </cell>
          <cell r="T31">
            <v>862</v>
          </cell>
          <cell r="U31">
            <v>300</v>
          </cell>
          <cell r="V31">
            <v>1.998</v>
          </cell>
        </row>
        <row r="32">
          <cell r="B32">
            <v>1</v>
          </cell>
          <cell r="C32">
            <v>2</v>
          </cell>
          <cell r="D32">
            <v>3</v>
          </cell>
          <cell r="E32">
            <v>4</v>
          </cell>
          <cell r="F32">
            <v>5</v>
          </cell>
          <cell r="G32">
            <v>6</v>
          </cell>
          <cell r="H32">
            <v>7</v>
          </cell>
          <cell r="I32">
            <v>8</v>
          </cell>
          <cell r="J32">
            <v>0</v>
          </cell>
          <cell r="K32">
            <v>0</v>
          </cell>
          <cell r="L32">
            <v>0</v>
          </cell>
          <cell r="N32">
            <v>0</v>
          </cell>
          <cell r="O32">
            <v>1</v>
          </cell>
          <cell r="P32">
            <v>2</v>
          </cell>
          <cell r="Q32">
            <v>3</v>
          </cell>
          <cell r="R32">
            <v>4</v>
          </cell>
          <cell r="S32">
            <v>5</v>
          </cell>
          <cell r="T32">
            <v>6</v>
          </cell>
          <cell r="U32">
            <v>7</v>
          </cell>
          <cell r="V32">
            <v>8</v>
          </cell>
        </row>
      </sheetData>
      <sheetData sheetId="1" refreshError="1">
        <row r="10">
          <cell r="C10">
            <v>0.1</v>
          </cell>
          <cell r="G10">
            <v>1.5</v>
          </cell>
        </row>
        <row r="12">
          <cell r="C12">
            <v>0.02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맨홀수량집계"/>
      <sheetName val="SORCE1"/>
      <sheetName val="가시설단위수량"/>
      <sheetName val="단위수량"/>
    </sheetNames>
    <sheetDataSet>
      <sheetData sheetId="0" refreshError="1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I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I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I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I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I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I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I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I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I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I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I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I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I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I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I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I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I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I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I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I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I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I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I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I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I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I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I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I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I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I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I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I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I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I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I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I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I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I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I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I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I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I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I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I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I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I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I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I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I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I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I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I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I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I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I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I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I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I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I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I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I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I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I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I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I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I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I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I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I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I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I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I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I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I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I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I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I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I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I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I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I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I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I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I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I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I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I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I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I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I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I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I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I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I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I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I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I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I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I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I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I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I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I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I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I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I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I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I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I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I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I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I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I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I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I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I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I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I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I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I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I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I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I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I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I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I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I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I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I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I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I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I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I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I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I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I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I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I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I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I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I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I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I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I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I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I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I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I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I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I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I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I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I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I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I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I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I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I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I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I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I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I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I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I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I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I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I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I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I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I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I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I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I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I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I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I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I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I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I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I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I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I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I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I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I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I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I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I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I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I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I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I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I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I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I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I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I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I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I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I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I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I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I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I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I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I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I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I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I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I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I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I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I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I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I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I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I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I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I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I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I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I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I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I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I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I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I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I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I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I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I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I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I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I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I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I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I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I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I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I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I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I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I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I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I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I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I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I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I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I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I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I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I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I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I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I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I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I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I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I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I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I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I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I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I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I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I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I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I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I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I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I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I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I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I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I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I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I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I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I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I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I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I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I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I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I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I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I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I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I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I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I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I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I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I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I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I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I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I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I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I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I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I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I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I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I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I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I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I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I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I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I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I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I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I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I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I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I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I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I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I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I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I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I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I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I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I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I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I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I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I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I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I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I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I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I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I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I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I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I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I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I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I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I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J888">
            <v>0</v>
          </cell>
          <cell r="K888">
            <v>31700000</v>
          </cell>
          <cell r="L888">
            <v>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교각계산"/>
      <sheetName val="3BL공동구 수량"/>
      <sheetName val="맨홀수량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수량집계표"/>
      <sheetName val="관급자재집계표"/>
      <sheetName val="사급자재집계표"/>
      <sheetName val="철근량집계"/>
      <sheetName val="몰탈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전선 및 전선관"/>
      <sheetName val="ilch"/>
      <sheetName val="BEND LOSS"/>
      <sheetName val="2공구산출내역"/>
      <sheetName val="계장내역서(실행)"/>
      <sheetName val="집계표"/>
      <sheetName val="내역서"/>
      <sheetName val="비교"/>
      <sheetName val="DCS"/>
      <sheetName val="Sheet2"/>
      <sheetName val="Sheet3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맨홀수량집계"/>
      <sheetName val="일반맨홀자재집계"/>
      <sheetName val="인버트수량집계"/>
      <sheetName val="부관보호공수량집계"/>
      <sheetName val="일반 맨홀 평균높이"/>
      <sheetName val="1호 맨홀 (TYPE-B)"/>
      <sheetName val="2호 맨홀 (TYPE-B)"/>
      <sheetName val="2호 맨홀 (TYPE-C)"/>
      <sheetName val="3호 맨홀 (TYPE-C)"/>
      <sheetName val="관경별인버트수량산출"/>
      <sheetName val="맨홀유입유출관경(통복)"/>
      <sheetName val="부관보호공수량산출"/>
      <sheetName val="부관평균h산정"/>
      <sheetName val="4호 맨홀 (TYPE-B)"/>
      <sheetName val="4호 맨홀 (TYPE-C)"/>
      <sheetName val="3호 맨홀 (TYPE-B)"/>
      <sheetName val="유입유출관"/>
      <sheetName val="Sheet1"/>
      <sheetName val="맨홀수량집계"/>
      <sheetName val="맨홀자재집계"/>
      <sheetName val="맨홀 평균높이"/>
      <sheetName val="3BL공동구 수량"/>
      <sheetName val="맨홀 수량"/>
      <sheetName val="가시설단위수량"/>
      <sheetName val="SORCE1"/>
      <sheetName val="단위수량"/>
      <sheetName val="TABLE"/>
      <sheetName val="바닥판"/>
      <sheetName val="입력DATA"/>
      <sheetName val="원형맨홀수량"/>
      <sheetName val="DATE"/>
      <sheetName val="장비집계"/>
      <sheetName val="변화치수"/>
      <sheetName val="ITEM"/>
      <sheetName val="INPUT"/>
      <sheetName val="특2호부관하천산근"/>
      <sheetName val="SLAB"/>
      <sheetName val="부하(성남)"/>
      <sheetName val="옹벽"/>
      <sheetName val="안정검토"/>
      <sheetName val="터파기및재료"/>
      <sheetName val="ABUT수량-A1"/>
      <sheetName val="말뚝지지력산정"/>
      <sheetName val="SE-611"/>
      <sheetName val="2F 회의실견적(5_14 일대)"/>
      <sheetName val="날개벽"/>
      <sheetName val="우각부보강"/>
      <sheetName val="부대내역"/>
      <sheetName val="일위대가목록"/>
      <sheetName val="N賃率-職"/>
      <sheetName val="설계조건"/>
      <sheetName val="비교표"/>
      <sheetName val="보차도경계석"/>
      <sheetName val="차액보증"/>
      <sheetName val="기초공"/>
      <sheetName val="안정계산"/>
      <sheetName val="기둥(원형)"/>
      <sheetName val="단면검토"/>
      <sheetName val="정부노임단가"/>
      <sheetName val="#REF"/>
      <sheetName val="과천MAIN"/>
      <sheetName val="8.PILE  (돌출)"/>
      <sheetName val="도로횡단-D300"/>
      <sheetName val="I一般比"/>
      <sheetName val="WORK"/>
      <sheetName val="교각계산"/>
      <sheetName val="단면가정"/>
      <sheetName val="1.설계기준"/>
      <sheetName val="3련 BOX"/>
      <sheetName val="Y-WORK"/>
      <sheetName val="설계명세서"/>
      <sheetName val="일위대가목차"/>
      <sheetName val="배수관공"/>
      <sheetName val="DATA1"/>
      <sheetName val="총집계"/>
      <sheetName val="type-F"/>
      <sheetName val="데리네이타현황"/>
      <sheetName val="토공(완충)"/>
      <sheetName val="ilch"/>
      <sheetName val="BLOCK(1)"/>
      <sheetName val="주beam"/>
      <sheetName val="준검 내역서"/>
      <sheetName val="woo(mac)"/>
      <sheetName val="96수출"/>
      <sheetName val="교각1"/>
      <sheetName val="A-4"/>
      <sheetName val="맨홀_평균높이"/>
      <sheetName val="1호_맨홀_(TYPE-B)"/>
      <sheetName val="2호_맨홀_(TYPE-B)"/>
      <sheetName val="2호_맨홀_(TYPE-C)"/>
      <sheetName val="3호_맨홀_(TYPE-C)"/>
      <sheetName val="4호_맨홀_(TYPE-B)"/>
      <sheetName val="4호_맨홀_(TYPE-C)"/>
      <sheetName val="3호_맨홀_(TYPE-B)"/>
      <sheetName val="일반_맨홀_평균높이"/>
      <sheetName val="3BL공동구_수량"/>
      <sheetName val="Sheet3"/>
      <sheetName val="내역서"/>
      <sheetName val="관람석제출"/>
      <sheetName val="단가"/>
      <sheetName val="산근"/>
      <sheetName val="조명시설"/>
      <sheetName val="단위중량"/>
      <sheetName val="조작대(1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1">
          <cell r="K21">
            <v>14.587</v>
          </cell>
        </row>
        <row r="22">
          <cell r="K22">
            <v>16.72</v>
          </cell>
        </row>
      </sheetData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SD"/>
      <sheetName val="3BL공동구 수량"/>
      <sheetName val="변화치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  <sheetName val="간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맨홀수량집계"/>
      <sheetName val="정부노임단가"/>
      <sheetName val="가감수량"/>
      <sheetName val="맨홀수량산출"/>
      <sheetName val="가시설단위수량"/>
      <sheetName val="SORCE1"/>
      <sheetName val="단위수량"/>
      <sheetName val="WORK"/>
      <sheetName val="간접"/>
      <sheetName val="수량산출"/>
      <sheetName val="A-4"/>
      <sheetName val="ITEM"/>
      <sheetName val="MOTOR"/>
    </sheetNames>
    <sheetDataSet>
      <sheetData sheetId="0" refreshError="1"/>
      <sheetData sheetId="1" refreshError="1">
        <row r="31">
          <cell r="G31">
            <v>2.23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수량산출"/>
      <sheetName val="#REF"/>
      <sheetName val="대창(함평)"/>
      <sheetName val="대창(장성)"/>
      <sheetName val="대창(함평)-창열"/>
      <sheetName val="장비집계"/>
      <sheetName val="SORCE1"/>
      <sheetName val="가시설단위수량"/>
      <sheetName val="일위대가"/>
      <sheetName val="관로가시설수량산출서"/>
      <sheetName val="가시설(TYPE-A)"/>
      <sheetName val="1호맨홀가감수량"/>
      <sheetName val="1-1평균터파기고(1)"/>
      <sheetName val="1호맨홀수량산출"/>
      <sheetName val="맨홀수량집계"/>
      <sheetName val="자재단가"/>
      <sheetName val="노임단가 "/>
      <sheetName val="DATE"/>
      <sheetName val="철근총괄"/>
      <sheetName val="식재"/>
      <sheetName val="시설물"/>
      <sheetName val="식재출력용"/>
      <sheetName val="유지관리"/>
      <sheetName val="단가"/>
      <sheetName val="ITEM"/>
      <sheetName val="강교(Sub)"/>
      <sheetName val="6PILE  (돌출)"/>
      <sheetName val="단면 (2)"/>
      <sheetName val="터널조도"/>
      <sheetName val="단위중량"/>
      <sheetName val="환률"/>
      <sheetName val="Sheet5"/>
      <sheetName val="H-PILE수량집계"/>
      <sheetName val="관접합및부설"/>
      <sheetName val="슬래브 -연속(3경간)"/>
      <sheetName val="가감수량"/>
      <sheetName val="맨홀수량산출"/>
      <sheetName val="부대내역"/>
      <sheetName val="단가목록"/>
      <sheetName val="노임목록"/>
      <sheetName val="교각계산"/>
      <sheetName val="FOOTING단면력"/>
      <sheetName val="공사비산출내역"/>
      <sheetName val="기본(98)"/>
      <sheetName val="원형1호맨홀토공수량"/>
      <sheetName val="산출근거"/>
      <sheetName val="목재동바리"/>
      <sheetName val="각종양식"/>
      <sheetName val="데이타"/>
      <sheetName val="식재인부"/>
      <sheetName val="AS포장복구 "/>
      <sheetName val="데리네이타현황"/>
      <sheetName val="빙장비사양"/>
      <sheetName val="장비사양"/>
      <sheetName val="역사이펀평균높이"/>
      <sheetName val="산출내역서"/>
      <sheetName val="원가계산"/>
      <sheetName val="ABUT수량-A1"/>
      <sheetName val="000000"/>
      <sheetName val="TYPE-A"/>
      <sheetName val="청주(철골발주의뢰서)"/>
      <sheetName val="N賃率-職"/>
      <sheetName val="I一般比"/>
      <sheetName val="대외공문"/>
      <sheetName val="ilch"/>
      <sheetName val="A-4"/>
      <sheetName val="Data &amp; Result"/>
      <sheetName val="간지"/>
      <sheetName val="1.설계기준"/>
      <sheetName val="건축내역"/>
      <sheetName val="Sensitivity"/>
      <sheetName val="단가 (2)"/>
      <sheetName val="WORK"/>
      <sheetName val="Sheet1"/>
      <sheetName val="수지표"/>
      <sheetName val="셀명"/>
      <sheetName val="터파기및재료"/>
      <sheetName val="집계"/>
      <sheetName val="패널"/>
      <sheetName val="직노"/>
      <sheetName val="내역서2안"/>
      <sheetName val="실행내역"/>
      <sheetName val="정부노임단가"/>
      <sheetName val="Y-WORK"/>
      <sheetName val="부대공"/>
      <sheetName val="은평작업지시대장"/>
      <sheetName val="총괄표"/>
      <sheetName val="일반맨홀수량집계(A-7 LINE)"/>
      <sheetName val="E.P.T수량산출서"/>
      <sheetName val="원형맨홀수량"/>
      <sheetName val="토공연장"/>
      <sheetName val="자재"/>
      <sheetName val="철콘견적"/>
      <sheetName val="일반토공견적"/>
      <sheetName val="상부집계표"/>
      <sheetName val="단가산출서"/>
      <sheetName val="사다리"/>
      <sheetName val="공문"/>
      <sheetName val="노임단가"/>
      <sheetName val="기본일위"/>
      <sheetName val="도급"/>
      <sheetName val="2호맨홀공제수량"/>
      <sheetName val="가점"/>
      <sheetName val="index"/>
      <sheetName val="etc"/>
      <sheetName val="data"/>
      <sheetName val="변화치수"/>
      <sheetName val="3BL공동구 수량"/>
      <sheetName val="경비2내역"/>
      <sheetName val="보도경계블럭"/>
      <sheetName val="단가조사"/>
      <sheetName val="제잡비"/>
      <sheetName val="조명시설"/>
      <sheetName val="준공조서"/>
      <sheetName val="공사준공계"/>
      <sheetName val="준공검사보고서"/>
      <sheetName val="기구조직"/>
      <sheetName val="연동내역"/>
      <sheetName val="간접"/>
      <sheetName val="L_RPTB02_01"/>
      <sheetName val="7. 결과요약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입력자료1box"/>
      <sheetName val="건축명"/>
      <sheetName val="기계명"/>
      <sheetName val="전기명"/>
      <sheetName val="SLAB&quot;1&quot;"/>
      <sheetName val="BQ"/>
      <sheetName val="MOTOR"/>
      <sheetName val="인제내역"/>
      <sheetName val="접속슬래브"/>
      <sheetName val="내역"/>
      <sheetName val="일반수량"/>
      <sheetName val="산거각호표"/>
      <sheetName val="MFAB"/>
      <sheetName val="MFRT"/>
      <sheetName val="MPKG"/>
      <sheetName val="MPRD"/>
      <sheetName val="토공(m당)"/>
      <sheetName val="우각부보강"/>
      <sheetName val="RPF"/>
      <sheetName val="토공개요"/>
      <sheetName val="토공(1)"/>
      <sheetName val="02.감곡"/>
      <sheetName val="01.금왕"/>
      <sheetName val="개거단위수량"/>
      <sheetName val="소방"/>
      <sheetName val="화산경계"/>
      <sheetName val="ATS단가"/>
      <sheetName val="가정"/>
      <sheetName val="포장공사"/>
      <sheetName val="단면가정"/>
      <sheetName val="맨홀조서"/>
      <sheetName val="GT 1050x650"/>
      <sheetName val="갑지"/>
      <sheetName val="Sheet1 (2)"/>
      <sheetName val="바닥판"/>
      <sheetName val="말뚝지지력산정"/>
      <sheetName val="일(4)"/>
      <sheetName val="암센터"/>
      <sheetName val="구분표"/>
      <sheetName val="96수출"/>
      <sheetName val="시설물일위"/>
      <sheetName val="COPING"/>
      <sheetName val="진주방향"/>
      <sheetName val="토사(PE)"/>
      <sheetName val="마산방향"/>
      <sheetName val="마산방향철근집계"/>
      <sheetName val="주빔의 설계"/>
      <sheetName val="토목검측서"/>
      <sheetName val="결과1"/>
      <sheetName val="구확승인"/>
      <sheetName val="98수문일위"/>
      <sheetName val="도배공사언고"/>
      <sheetName val="약품공급2"/>
      <sheetName val="3련 BOX"/>
      <sheetName val="심사물량"/>
      <sheetName val="심사계산"/>
      <sheetName val="inputdata"/>
      <sheetName val="표지판현황"/>
      <sheetName val="용수량(생활용수)"/>
      <sheetName val="VXXXXX"/>
      <sheetName val="하중계산"/>
      <sheetName val="L형옹벽(key)"/>
      <sheetName val="별표집계"/>
      <sheetName val="일위대가목록"/>
      <sheetName val="대림경상68억"/>
      <sheetName val="통합"/>
      <sheetName val="날개벽"/>
      <sheetName val="건축-물가변동"/>
      <sheetName val="Sheet3"/>
      <sheetName val="일위목록"/>
      <sheetName val="자재목록"/>
      <sheetName val="맨홀수량"/>
      <sheetName val="INPUT"/>
      <sheetName val="용소리교"/>
      <sheetName val="2공구산출내역"/>
      <sheetName val="내역서"/>
      <sheetName val="근로자명단"/>
      <sheetName val="1호인버트수량"/>
      <sheetName val="석축설면"/>
      <sheetName val="법면단"/>
      <sheetName val="설계조건"/>
      <sheetName val="안정계산"/>
      <sheetName val="단면검토"/>
      <sheetName val="가도공"/>
      <sheetName val="기별(종합)"/>
      <sheetName val="기초분물량표"/>
      <sheetName val="Sheet2"/>
      <sheetName val="을"/>
      <sheetName val="6호기"/>
      <sheetName val="단가대비표"/>
      <sheetName val="Site Expenses"/>
      <sheetName val="RAHMEN"/>
      <sheetName val="계수시트"/>
      <sheetName val="원가계산서"/>
      <sheetName val="일위대가목차"/>
      <sheetName val="건축원가"/>
      <sheetName val="오산갈곳"/>
      <sheetName val="DS-최종"/>
      <sheetName val="기초공"/>
      <sheetName val="기둥(원형)"/>
      <sheetName val="자압1"/>
      <sheetName val="손익분석"/>
      <sheetName val="공통가설"/>
      <sheetName val="교각1"/>
      <sheetName val="단가산출서1"/>
      <sheetName val="시설물단가표"/>
      <sheetName val="노무비단가표"/>
      <sheetName val="설계명세서"/>
      <sheetName val="용산1(해보)"/>
      <sheetName val="제원입력"/>
      <sheetName val="1호맨홀자연토공"/>
      <sheetName val="토목주소"/>
      <sheetName val="산출내역서집계표"/>
      <sheetName val="Piping Design Data"/>
      <sheetName val="공사원가계산서"/>
      <sheetName val="공사설명서외"/>
      <sheetName val="Total"/>
      <sheetName val="실행대비"/>
      <sheetName val="기성집계"/>
      <sheetName val="BID"/>
      <sheetName val="요율"/>
      <sheetName val="1"/>
      <sheetName val="2"/>
      <sheetName val="3"/>
      <sheetName val="4"/>
      <sheetName val="5"/>
      <sheetName val="6"/>
      <sheetName val="7"/>
      <sheetName val="8"/>
      <sheetName val="토목"/>
      <sheetName val="IMP(MAIN)"/>
      <sheetName val="IMP (REACTOR)"/>
      <sheetName val="DATA1"/>
      <sheetName val="전차선로 물량표"/>
      <sheetName val="표지"/>
      <sheetName val="Baby일위대가"/>
      <sheetName val="월현황(내자)"/>
      <sheetName val="1.월입출재고"/>
      <sheetName val="기기리스트"/>
      <sheetName val="CONCRETE"/>
      <sheetName val="노임단가_"/>
      <sheetName val="6PILE__(돌출)"/>
      <sheetName val="AS포장복구_"/>
      <sheetName val="E_P_T수량산출서"/>
      <sheetName val="입력DATA"/>
      <sheetName val="공사별 가중치 산출근거(토목)"/>
      <sheetName val="가중치근거(조경)"/>
      <sheetName val="산업개발안내서"/>
      <sheetName val="기계내역"/>
      <sheetName val="포장수량집계"/>
      <sheetName val="__MAIN"/>
      <sheetName val="차액보증"/>
      <sheetName val="단가 및 재료비"/>
      <sheetName val="단가산출2"/>
      <sheetName val="단가산출1"/>
      <sheetName val="관공일위대가"/>
      <sheetName val="물량표"/>
      <sheetName val="DATA(BAC)"/>
      <sheetName val="일위대가표"/>
      <sheetName val="기초단가"/>
      <sheetName val="archi(본사)"/>
      <sheetName val="TOTAL3"/>
      <sheetName val="B부대공"/>
      <sheetName val="화해(장성)"/>
      <sheetName val="화해(함평)"/>
    </sheetNames>
    <sheetDataSet>
      <sheetData sheetId="0" refreshError="1"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 refreshError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통장출금액"/>
      <sheetName val="가시설수량"/>
      <sheetName val="단위수량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시설수량"/>
      <sheetName val="단위수량"/>
      <sheetName val="장비집계"/>
      <sheetName val="맨홀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DATA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바닥판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  <sheetName val="가시설수량"/>
      <sheetName val="단위수량"/>
      <sheetName val="조명율표"/>
      <sheetName val="4.2유효폭의 계산"/>
      <sheetName val="산근"/>
      <sheetName val="데리네이타현황"/>
      <sheetName val="DATE"/>
      <sheetName val="조명시설"/>
      <sheetName val="산출근거"/>
      <sheetName val="세부내역"/>
      <sheetName val="교각1"/>
      <sheetName val="일위대가"/>
      <sheetName val="약품공급2"/>
      <sheetName val="중기"/>
      <sheetName val="토사(PE)"/>
      <sheetName val="암거 제원표-1단계"/>
      <sheetName val="공사착공계"/>
      <sheetName val="#REF"/>
      <sheetName val="정부노임단가"/>
      <sheetName val="도급"/>
      <sheetName val="입찰안"/>
      <sheetName val="2000년1차"/>
      <sheetName val="200"/>
      <sheetName val="단위중량"/>
      <sheetName val="0.단가"/>
      <sheetName val="SORCE1"/>
      <sheetName val="가시설단위수량"/>
      <sheetName val="기초(중마오수)"/>
      <sheetName val="건축내역"/>
      <sheetName val="유입량"/>
      <sheetName val="산근9사전재해영향소요인력"/>
      <sheetName val="대포2교접속"/>
      <sheetName val="천방교접속"/>
      <sheetName val="101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MP-A  토 공 집 계 표"/>
      <sheetName val="RAMP-A 교대 토공 집계표"/>
      <sheetName val="RAMP-A"/>
      <sheetName val="RAMP-A  교각토공집계"/>
      <sheetName val="PI"/>
      <sheetName val="P2"/>
      <sheetName val="P3"/>
      <sheetName val="P4"/>
      <sheetName val="P5"/>
      <sheetName val="P6"/>
      <sheetName val="P7"/>
      <sheetName val="정부노임단가"/>
      <sheetName val="횡배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정부노임단가"/>
      <sheetName val="맨홀수량집계"/>
      <sheetName val="조도계산서 (도서)"/>
      <sheetName val="Y-WORK"/>
      <sheetName val="ABUT수량-A1"/>
      <sheetName val="MOTOR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2.3x1.5"/>
      <sheetName val="BOX2.3X1.5"/>
      <sheetName val="시점부"/>
      <sheetName val="시점부신구접합"/>
      <sheetName val="시점부신구접합 (2)"/>
      <sheetName val="유입부"/>
      <sheetName val="BOX 유입부"/>
      <sheetName val="BOX유입부(1)"/>
      <sheetName val="1.2X1.2"/>
      <sheetName val="BOX(직선부)수량산출"/>
      <sheetName val="2.0x1.5"/>
      <sheetName val="BOX2.0X1.5"/>
      <sheetName val="종점부"/>
      <sheetName val="종점부 접합"/>
      <sheetName val="종점부 접합 (2)"/>
      <sheetName val="맨홀"/>
      <sheetName val="box맨홀"/>
      <sheetName val="#REF"/>
      <sheetName val="3련 BOX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받이"/>
      <sheetName val="맨홀수량"/>
      <sheetName val="맨홀단위도면"/>
      <sheetName val="맨홀1호"/>
      <sheetName val="맨홀2호"/>
      <sheetName val="#REF"/>
      <sheetName val="SLAB&quot;1&quot;"/>
      <sheetName val="조명시설"/>
      <sheetName val="2.가정단면"/>
      <sheetName val="말뚝지지력산정"/>
      <sheetName val="COPING"/>
      <sheetName val="설계조건"/>
      <sheetName val="3련 BOX"/>
      <sheetName val="DATE"/>
      <sheetName val="소비자가"/>
      <sheetName val="I.설계조건"/>
      <sheetName val="깨기"/>
      <sheetName val="포장복구집계"/>
      <sheetName val="산근(PE,300)"/>
      <sheetName val="특2호하천산근"/>
      <sheetName val="특2호부관하천산근"/>
      <sheetName val="일위대가표"/>
      <sheetName val="가시설(TYPE-A)"/>
      <sheetName val="1호맨홀가감수량"/>
      <sheetName val="1-1평균터파기고(1)"/>
      <sheetName val="1호맨홀수량산출"/>
      <sheetName val="원가입력"/>
      <sheetName val="1-1"/>
      <sheetName val="사용성검토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직접경비"/>
      <sheetName val="직접인건비"/>
      <sheetName val="3련 BOX"/>
      <sheetName val="간지"/>
      <sheetName val="Sheet1"/>
      <sheetName val="간지 (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  <sheetName val="노임,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OZ049E"/>
      <sheetName val="OZ049Q"/>
      <sheetName val="Sheet3"/>
      <sheetName val="조도계산서 (도서)"/>
      <sheetName val="MOTOR"/>
      <sheetName val="입찰안"/>
      <sheetName val="토공A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설계"/>
      <sheetName val="단면력도"/>
      <sheetName val="내진"/>
      <sheetName val="내진삽도"/>
      <sheetName val="단면가정"/>
      <sheetName val="균열검토"/>
      <sheetName val="Sheet2"/>
      <sheetName val="신축이음"/>
      <sheetName val="접속슬래브"/>
      <sheetName val="교좌면설계"/>
      <sheetName val="그림"/>
      <sheetName val="횡방향거더"/>
      <sheetName val="단면력정리"/>
      <sheetName val="교각계산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ABUT수량-A1"/>
      <sheetName val="배수공"/>
      <sheetName val="MOTOR"/>
      <sheetName val="U-TYPE(1)"/>
      <sheetName val="정부노임단가"/>
      <sheetName val="노임"/>
      <sheetName val="터널조도"/>
      <sheetName val="적용단위길이"/>
      <sheetName val="내역서"/>
      <sheetName val="지진시"/>
      <sheetName val="DATA"/>
      <sheetName val="BID"/>
      <sheetName val="일위대가"/>
      <sheetName val="원형1호맨홀토공수량"/>
      <sheetName val="가도공"/>
      <sheetName val="수량집계"/>
      <sheetName val="NOMUBI"/>
      <sheetName val="수안보-MBR1"/>
      <sheetName val="DATE"/>
      <sheetName val="FOOTING단면력"/>
      <sheetName val="말뚝지지력산정"/>
      <sheetName val="노임단가"/>
      <sheetName val="ⴭⴭⴭⴭ"/>
      <sheetName val="3련 BOX"/>
      <sheetName val="2.단면가정"/>
      <sheetName val="준검 내역서"/>
      <sheetName val="조도계산서 (도서)"/>
      <sheetName val="전력구구조물산근"/>
      <sheetName val="우각부보강"/>
      <sheetName val="I.설계조건"/>
      <sheetName val="기둥(원형)"/>
      <sheetName val="ITEM"/>
      <sheetName val="BSD (2)"/>
      <sheetName val="날개벽수량표"/>
      <sheetName val="#REF"/>
      <sheetName val="단면 (2)"/>
      <sheetName val="JANGNAE2"/>
      <sheetName val="L_RPTA05_목록"/>
      <sheetName val="설계조건"/>
      <sheetName val="Sheet17"/>
      <sheetName val="INPUT"/>
      <sheetName val="전기일위대가"/>
      <sheetName val="cost"/>
      <sheetName val="주형"/>
      <sheetName val="옹벽"/>
      <sheetName val="접속도로1"/>
      <sheetName val="입력DATA"/>
      <sheetName val="기초계산(Pmax)"/>
      <sheetName val="수량명세서"/>
      <sheetName val="형상"/>
      <sheetName val="단위중량"/>
      <sheetName val="관리사무소"/>
      <sheetName val="데이타"/>
      <sheetName val="전기"/>
      <sheetName val="wall"/>
      <sheetName val="기본일위"/>
      <sheetName val="1. 설계조건 2.단면가정 3. 하중계산"/>
      <sheetName val="DATA 입력란"/>
      <sheetName val="PLAN_FEB97"/>
      <sheetName val="전력구구조물산근2구간"/>
      <sheetName val="SLAB"/>
      <sheetName val="10.1"/>
      <sheetName val="다이꾸"/>
      <sheetName val="(A)내역서"/>
      <sheetName val="Sheet1 (2)"/>
      <sheetName val="통합"/>
      <sheetName val="안정검토(온1)"/>
      <sheetName val="쌍송교"/>
      <sheetName val="1.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경계석수량집계"/>
      <sheetName val="보차도경계석"/>
      <sheetName val="경계석"/>
      <sheetName val="장애자용"/>
      <sheetName val="Sheet12"/>
      <sheetName val="Sheet13"/>
      <sheetName val="Sheet14"/>
      <sheetName val="Sheet15"/>
      <sheetName val="Sheet16"/>
      <sheetName val="측구공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 refersTo="#REF!"/>
      <definedName name="Macro12" refersTo="#REF!"/>
      <definedName name="Macro14" refersTo="#REF!"/>
      <definedName name="Macro8" refersTo="#REF!"/>
      <definedName name="Macro9" refersTo="#REF!"/>
    </definedNames>
    <sheetDataSet>
      <sheetData sheetId="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내역"/>
      <sheetName val="노임단가"/>
      <sheetName val="#REF"/>
      <sheetName val="이토변실"/>
      <sheetName val="노임,기계단가"/>
      <sheetName val="설계서"/>
      <sheetName val="박기사-3.구조물공(석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Sheet1"/>
      <sheetName val="000000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용량계산"/>
      <sheetName val="전압강하"/>
      <sheetName val="단락전류"/>
      <sheetName val="DATA"/>
      <sheetName val="000000"/>
      <sheetName val="총괄표"/>
      <sheetName val="화천내역"/>
      <sheetName val="별지"/>
      <sheetName val="노무근거"/>
      <sheetName val="운반비"/>
      <sheetName val="내역"/>
      <sheetName val="#REF"/>
      <sheetName val="노임"/>
      <sheetName val="내역외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COPING"/>
      <sheetName val="ABUT수량-A1"/>
      <sheetName val="도로구조공사비"/>
      <sheetName val="가설공사비"/>
      <sheetName val="부하계산서"/>
      <sheetName val="경상비"/>
      <sheetName val="TYPE-1"/>
      <sheetName val="FOOTING단면력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tggwan(mac)"/>
      <sheetName val="ⴭⴭⴭⴭ"/>
      <sheetName val="원형1호맨홀토공수량"/>
      <sheetName val="옹벽기초자료"/>
      <sheetName val="현황산출서"/>
      <sheetName val="Sheet17"/>
      <sheetName val="바닥판"/>
      <sheetName val="Macro(차단기)"/>
      <sheetName val="INPUT"/>
      <sheetName val="매크로"/>
      <sheetName val="정부노임단가"/>
      <sheetName val="6PILE  (돌출)"/>
      <sheetName val="특별교실"/>
      <sheetName val="POOM_MOTO"/>
      <sheetName val="LOPCALC"/>
      <sheetName val="우수공"/>
      <sheetName val="안정검토"/>
      <sheetName val="다이꾸"/>
      <sheetName val="DATE"/>
      <sheetName val="1-1"/>
      <sheetName val="구의33고"/>
      <sheetName val="JUCK"/>
      <sheetName val="전차선로 물량표"/>
      <sheetName val="노임"/>
      <sheetName val="I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행촌1교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수질기준"/>
      <sheetName val="반응조별용량계산"/>
      <sheetName val="KSMBR MB"/>
      <sheetName val="계획오수량 및 계획수질"/>
      <sheetName val="침강분리조"/>
      <sheetName val="유량조정조"/>
      <sheetName val="혐기조"/>
      <sheetName val="병렬형교대반응조"/>
      <sheetName val="호기조,여과막침지"/>
      <sheetName val="용존산소저감조"/>
      <sheetName val="방류조"/>
      <sheetName val="슬러지저류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조도계산서 (도서)"/>
      <sheetName val="부하계산서"/>
      <sheetName val="터널조도"/>
      <sheetName val="BID"/>
      <sheetName val="입찰"/>
      <sheetName val="현경"/>
      <sheetName val="#REF"/>
      <sheetName val="COPING"/>
      <sheetName val="MOTOR"/>
      <sheetName val="회로내역(승인)"/>
      <sheetName val="L형 옹벽"/>
      <sheetName val="부하(성남)"/>
      <sheetName val="대로근거"/>
      <sheetName val="본사업"/>
      <sheetName val="CABLE SIZE-3"/>
      <sheetName val="단가비교표"/>
      <sheetName val="Macro(차단기)"/>
      <sheetName val="5.단가대비표"/>
      <sheetName val="Total"/>
      <sheetName val="DATA"/>
      <sheetName val="데이타"/>
      <sheetName val="재료비"/>
      <sheetName val="단면치수"/>
      <sheetName val="1을"/>
      <sheetName val="내역서"/>
      <sheetName val="환율적용표"/>
      <sheetName val="DATE"/>
      <sheetName val="기자재비"/>
      <sheetName val="빌딩 안내"/>
      <sheetName val="우각부보강"/>
      <sheetName val="9811"/>
      <sheetName val="여과지동"/>
      <sheetName val="기초자료"/>
      <sheetName val="수안보-MBR1"/>
      <sheetName val="Graph (LGEN)"/>
      <sheetName val="out_prog"/>
      <sheetName val="선적schedule (2)"/>
      <sheetName val="토사(PE)"/>
      <sheetName val="자압"/>
      <sheetName val="자압1"/>
      <sheetName val="BQ(실행)"/>
      <sheetName val="Y-WORK"/>
      <sheetName val="SELTDATA"/>
      <sheetName val="IW-LIST"/>
      <sheetName val="금액내역서"/>
      <sheetName val="LOPCALC"/>
      <sheetName val="약품설비"/>
      <sheetName val="JUCK"/>
      <sheetName val="약품공급2"/>
      <sheetName val="정부노임단가"/>
      <sheetName val="집계표"/>
      <sheetName val="부하LOAD"/>
      <sheetName val="MACRO(AT)"/>
      <sheetName val="견적사양비교표"/>
      <sheetName val="노임단가"/>
      <sheetName val="Sheet7"/>
      <sheetName val="감가상각"/>
      <sheetName val="TNHCHINH"/>
      <sheetName val="1-1"/>
      <sheetName val="물량표"/>
      <sheetName val="동해title"/>
      <sheetName val="옹벽"/>
      <sheetName val="역T형"/>
      <sheetName val="와동25-3(변경)"/>
      <sheetName val="Sheet2"/>
      <sheetName val="품셈TABLE"/>
      <sheetName val="현금"/>
      <sheetName val="ENE-CAL 1"/>
      <sheetName val="입찰안"/>
      <sheetName val="CONCRETE"/>
      <sheetName val="경상비"/>
      <sheetName val="단가조사"/>
      <sheetName val="Cost bd-&quot;A&quot;"/>
      <sheetName val="가로등제어반 설치공사(수량)"/>
      <sheetName val="외천교"/>
      <sheetName val="ELECTRIC"/>
      <sheetName val="매입세"/>
      <sheetName val="공사개요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DATE"/>
      <sheetName val="터널조도"/>
      <sheetName val="외천교"/>
      <sheetName val="수안보-MBR1"/>
      <sheetName val="부하(성남)"/>
      <sheetName val="우각부보강"/>
      <sheetName val="J直材4"/>
      <sheetName val="중산교"/>
      <sheetName val="Sheet1"/>
      <sheetName val="설계"/>
      <sheetName val="공사비집계"/>
      <sheetName val="2000년1차"/>
      <sheetName val="입찰안"/>
      <sheetName val="2000전체분"/>
      <sheetName val="일위대가(계측기설치)"/>
      <sheetName val="제수"/>
      <sheetName val="공기"/>
      <sheetName val="접속슬래브"/>
      <sheetName val="기본DATA"/>
      <sheetName val="#REF"/>
      <sheetName val="교각1"/>
      <sheetName val="A-4"/>
      <sheetName val="FOOTING단면력"/>
      <sheetName val="암거날개벽재료집계"/>
      <sheetName val="노임단가"/>
      <sheetName val="Sheet2"/>
      <sheetName val="Sheet1 (2)"/>
      <sheetName val="상행-교대(A1-A2)"/>
      <sheetName val="실행철강하도"/>
      <sheetName val="GAEYO"/>
      <sheetName val="북방3터널"/>
      <sheetName val="MOTOR"/>
      <sheetName val="자재일람"/>
      <sheetName val="견적서"/>
      <sheetName val="8.PILE  (돌출)"/>
      <sheetName val="3련 BOX"/>
      <sheetName val="Sheet17"/>
      <sheetName val="INPUT"/>
      <sheetName val="1.설계조건"/>
      <sheetName val="중사"/>
      <sheetName val="설산1.나"/>
      <sheetName val="본사S"/>
      <sheetName val="기초계산(Pmax)"/>
      <sheetName val="5.모델링"/>
      <sheetName val="1SPAN"/>
      <sheetName val="검토"/>
      <sheetName val="부하계산서"/>
      <sheetName val="반중력식옹벽"/>
      <sheetName val="ETC"/>
      <sheetName val="대치판정"/>
      <sheetName val="내역"/>
      <sheetName val="터파기및재료"/>
      <sheetName val="일반공사"/>
      <sheetName val="접속도수량집계표"/>
      <sheetName val="준공정산"/>
      <sheetName val="약품공급2"/>
      <sheetName val="상수도토공집계표"/>
      <sheetName val="플랜트 설치"/>
      <sheetName val="방호벽"/>
      <sheetName val="1.설계기준"/>
      <sheetName val="산출근거"/>
      <sheetName val="자재단가비교표"/>
      <sheetName val="단면치수"/>
      <sheetName val="입력"/>
      <sheetName val="용수량(생활용수)"/>
      <sheetName val="조도계산서 (도서)"/>
      <sheetName val="구조물집계"/>
      <sheetName val="토공집계"/>
      <sheetName val="미드수량"/>
      <sheetName val="대조표(0108)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단가산출서"/>
      <sheetName val="2.단면가정"/>
      <sheetName val="직노"/>
      <sheetName val="소야공정계획표"/>
      <sheetName val="96보완계획7.12"/>
      <sheetName val="C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솔티교암거"/>
      <sheetName val="솔티교A2좌옹벽"/>
      <sheetName val="양지교A1~P1절개지"/>
      <sheetName val="양지교구조물"/>
      <sheetName val="참고"/>
      <sheetName val="집계표"/>
      <sheetName val="암거"/>
      <sheetName val="본선"/>
      <sheetName val="토공"/>
      <sheetName val="자재집계"/>
      <sheetName val="재료산출"/>
      <sheetName val="제당토적"/>
      <sheetName val="복통토적"/>
      <sheetName val="여수토방수로"/>
      <sheetName val="우안1제"/>
      <sheetName val="우안2제"/>
      <sheetName val="좌안1제"/>
      <sheetName val="좌안2제"/>
      <sheetName val="좌안3제"/>
      <sheetName val="내역서적용수량"/>
      <sheetName val="수량집계"/>
      <sheetName val="보도블록"/>
      <sheetName val="호안블록집계"/>
      <sheetName val="호안블록"/>
      <sheetName val="블록단위량"/>
      <sheetName val="포장공"/>
      <sheetName val="배수공집계"/>
      <sheetName val="배수공수량"/>
      <sheetName val="측구"/>
      <sheetName val="우수받이"/>
      <sheetName val="흄관부설"/>
      <sheetName val="옹벽집계표"/>
      <sheetName val="옹벽연장"/>
      <sheetName val="옹벽문양거푸집"/>
      <sheetName val="옹벽뒷채움"/>
      <sheetName val="역T형옹벽"/>
      <sheetName val="파라펫트"/>
      <sheetName val="L형옹벽"/>
      <sheetName val="옹벽보호공"/>
      <sheetName val="부대공"/>
      <sheetName val="헐기집계"/>
      <sheetName val="헐기"/>
      <sheetName val="배수수량집"/>
      <sheetName val="배수조서"/>
      <sheetName val="배수구체수량"/>
      <sheetName val="배수날수량"/>
      <sheetName val="배수일반"/>
      <sheetName val="흄관"/>
      <sheetName val="흄관굴착"/>
      <sheetName val="배수날개"/>
      <sheetName val="배수날개공제"/>
      <sheetName val="토공집계"/>
      <sheetName val="토공분배"/>
      <sheetName val="바이오단위"/>
      <sheetName val="포장"/>
      <sheetName val="보토공집계"/>
      <sheetName val="보집계"/>
      <sheetName val="보체"/>
      <sheetName val="날개벽"/>
      <sheetName val="사석보호공"/>
      <sheetName val="하상보호"/>
      <sheetName val="파라펫"/>
      <sheetName val="계단"/>
      <sheetName val="바이오블록"/>
      <sheetName val="VXXXXX"/>
      <sheetName val="XXXXXX"/>
      <sheetName val="갑지1안"/>
      <sheetName val="내역서"/>
      <sheetName val="샘플"/>
      <sheetName val="토적현황"/>
      <sheetName val="수량증감대비표변경"/>
      <sheetName val="GABION 옹벽"/>
      <sheetName val="게비온수량집계표"/>
      <sheetName val="게비온5~"/>
      <sheetName val="GABION 수량지집계표 (2)"/>
      <sheetName val="터파기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흐름도"/>
      <sheetName val="DATE"/>
      <sheetName val="수안보-MBR1"/>
    </sheetNames>
    <sheetDataSet>
      <sheetData sheetId="0" refreshError="1"/>
      <sheetData sheetId="1"/>
      <sheetData sheetId="2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6PILE  (돌출)"/>
      <sheetName val="Sheet1"/>
      <sheetName val="Sheet2"/>
      <sheetName val="Sheet3"/>
      <sheetName val="기둥"/>
      <sheetName val="저판(버림100)"/>
      <sheetName val="터널조도"/>
      <sheetName val="APO-1"/>
      <sheetName val="NOMUBI"/>
      <sheetName val="sw1"/>
      <sheetName val="1-1"/>
      <sheetName val="지급자재"/>
      <sheetName val="단면치수"/>
      <sheetName val="BID"/>
      <sheetName val="상반기손익차2총괄"/>
      <sheetName val="우각부보강"/>
      <sheetName val="3BL공동구 수량"/>
      <sheetName val="capbeam(1)"/>
      <sheetName val="000000"/>
      <sheetName val="설비"/>
      <sheetName val="COPING"/>
      <sheetName val="노임"/>
      <sheetName val="노무비"/>
      <sheetName val="#REF"/>
      <sheetName val="실행철강하도"/>
      <sheetName val="기계내역"/>
      <sheetName val="원계약서"/>
      <sheetName val="우,오수"/>
      <sheetName val="DATE"/>
      <sheetName val="가시설(TYPE-A)"/>
      <sheetName val="1-1평균터파기고(1)"/>
      <sheetName val="종배수관"/>
      <sheetName val="노임단가"/>
      <sheetName val="자재단가"/>
      <sheetName val="수안보-MBR1"/>
      <sheetName val="암거단위-1련"/>
      <sheetName val="내역"/>
      <sheetName val="PAC"/>
      <sheetName val="인건-측정"/>
      <sheetName val="예정(3)"/>
      <sheetName val="동원(3)"/>
      <sheetName val="바닥판"/>
      <sheetName val="L_RPTA05_목록"/>
      <sheetName val="구역화물"/>
      <sheetName val="단위목록"/>
      <sheetName val="시험비"/>
      <sheetName val="일위대가목록"/>
      <sheetName val="설계"/>
      <sheetName val="부하(성남)"/>
      <sheetName val="연도별"/>
      <sheetName val="Sheet17"/>
      <sheetName val="실행비교"/>
      <sheetName val="일반공사"/>
      <sheetName val="표면정지 집계"/>
      <sheetName val="PET MAT집계"/>
      <sheetName val="자료"/>
      <sheetName val="반중력식옹벽3.5"/>
      <sheetName val="3련 BOX"/>
      <sheetName val="MOTOR"/>
      <sheetName val="정부노임단가"/>
      <sheetName val="J형측구단위수량"/>
      <sheetName val="내역서"/>
      <sheetName val="일위대가모듈"/>
      <sheetName val="준검 내역서"/>
      <sheetName val="교각1"/>
      <sheetName val="JUCK"/>
      <sheetName val="동해title"/>
      <sheetName val="5.모델링"/>
      <sheetName val="자압"/>
      <sheetName val="단면 (2)"/>
      <sheetName val="설계조건"/>
      <sheetName val="7.1유효폭"/>
      <sheetName val="위치조서"/>
      <sheetName val="조작대(1연)"/>
      <sheetName val="1.설계조건"/>
      <sheetName val="일위대가표"/>
      <sheetName val="설계서(설치)"/>
      <sheetName val="배수내역 (2)"/>
      <sheetName val="날개벽수량표"/>
      <sheetName val="배수공"/>
      <sheetName val="암거"/>
      <sheetName val="포장공"/>
      <sheetName val="합의경상"/>
      <sheetName val="적용단위길이"/>
      <sheetName val="7급줄떼"/>
      <sheetName val="8-3기계경비"/>
      <sheetName val="MBR9"/>
      <sheetName val="8.PILE  (돌출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Q-ty-1"/>
      <sheetName val="합계금액"/>
      <sheetName val="설계조건"/>
      <sheetName val="옹벽"/>
      <sheetName val="#REF"/>
      <sheetName val="COVER"/>
      <sheetName val="ABUT수량-A1"/>
      <sheetName val="6PILE  (돌출)"/>
      <sheetName val="JUCKEYK"/>
      <sheetName val="수안보-MBR1"/>
      <sheetName val="Sheet1"/>
      <sheetName val="DATE"/>
      <sheetName val="내역서적용수량 (지방도893)"/>
      <sheetName val="정부노임단가"/>
      <sheetName val="과천MAIN"/>
      <sheetName val="평가데이터"/>
      <sheetName val="내역"/>
      <sheetName val="POOM_MOTO"/>
      <sheetName val="POOM_MOTO2"/>
      <sheetName val="5.전사투자계획종함안"/>
      <sheetName val="JUCK"/>
      <sheetName val="3차설계"/>
      <sheetName val="DATA"/>
      <sheetName val="3BL공동구 수량"/>
      <sheetName val="기둥(원형)"/>
      <sheetName val="STBOX"/>
      <sheetName val="Sheet1 (2)"/>
      <sheetName val="Sheet2"/>
      <sheetName val="2"/>
      <sheetName val="3.바닥판설계"/>
      <sheetName val="조건표"/>
      <sheetName val="단가비교표"/>
      <sheetName val="내역서"/>
      <sheetName val="대공종"/>
      <sheetName val="예방접종계획"/>
      <sheetName val="버스운행안내"/>
      <sheetName val="근태계획서"/>
      <sheetName val="Project Brief"/>
      <sheetName val="03하반기내역서"/>
      <sheetName val="04상반기"/>
      <sheetName val="주형"/>
      <sheetName val="노임"/>
      <sheetName val="태화42 "/>
      <sheetName val="woo(mac)"/>
      <sheetName val="터널조도"/>
      <sheetName val="실행철강하도"/>
      <sheetName val="부대내역"/>
      <sheetName val="8. 안정검토"/>
      <sheetName val="일위"/>
      <sheetName val="플랜트 설치"/>
      <sheetName val="LU"/>
      <sheetName val="착공내역서"/>
      <sheetName val="보도경계블럭"/>
      <sheetName val="H-PILE수량집계"/>
      <sheetName val="INPUT"/>
      <sheetName val="기별(종합)"/>
      <sheetName val="종배수관"/>
      <sheetName val="기초자료"/>
      <sheetName val="하수급견적대비"/>
      <sheetName val="여흥"/>
      <sheetName val="실행비교"/>
      <sheetName val="tggwan(mac)"/>
      <sheetName val="원형1호맨홀토공수량"/>
      <sheetName val="2-1포천(각세)(외제)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품셈TABLE"/>
      <sheetName val="IBASE"/>
      <sheetName val="말뚝기초"/>
      <sheetName val="터파기및재료"/>
      <sheetName val="정부노임(2000.상)"/>
      <sheetName val="하도급원가계산총괄표(식재)"/>
      <sheetName val="견적서(대외) (2)"/>
      <sheetName val="관경결정"/>
      <sheetName val="TYPE-B 평균H"/>
      <sheetName val="工완성공사율"/>
      <sheetName val="전체내역 (2)"/>
      <sheetName val="2000노임기준"/>
      <sheetName val="소상 &quot;1&quot;"/>
      <sheetName val="공사진행"/>
      <sheetName val="영업소실적"/>
      <sheetName val="견적대비표"/>
      <sheetName val="갑지"/>
      <sheetName val="Piping Design Data"/>
      <sheetName val="조명시설"/>
      <sheetName val="Sheet6"/>
      <sheetName val="토공분배표"/>
      <sheetName val="A공구"/>
      <sheetName val="1SPAN"/>
      <sheetName val="MOTOR"/>
      <sheetName val="설"/>
      <sheetName val="인건-측정"/>
      <sheetName val="경희대"/>
      <sheetName val="001"/>
      <sheetName val="설비"/>
      <sheetName val="총계"/>
      <sheetName val="총수량집계표"/>
      <sheetName val="조건"/>
      <sheetName val="인원"/>
      <sheetName val="2000년1차"/>
      <sheetName val="입찰안"/>
      <sheetName val="2000전체분"/>
      <sheetName val="적격"/>
      <sheetName val="가설건물"/>
      <sheetName val="날개벽"/>
      <sheetName val="굴착깊이(주배관)"/>
      <sheetName val="오수공수량집계표"/>
      <sheetName val="철근량 검토"/>
      <sheetName val="연결임시"/>
      <sheetName val="빌딩 안내"/>
      <sheetName val="6작업1"/>
      <sheetName val="결합부검토"/>
      <sheetName val="을"/>
      <sheetName val="일위대가"/>
      <sheetName val="PROCESS"/>
      <sheetName val="맨홀방수수량(변경)"/>
      <sheetName val="본체"/>
      <sheetName val="우각부보강"/>
      <sheetName val="가공비"/>
      <sheetName val="교각1"/>
      <sheetName val="NYS"/>
      <sheetName val="I一般比"/>
      <sheetName val="Pier 3"/>
      <sheetName val="간지"/>
      <sheetName val="000000"/>
      <sheetName val="자재시세표"/>
      <sheetName val="Macro1"/>
      <sheetName val="지출결의서(1-3)"/>
      <sheetName val="토공(완충)"/>
      <sheetName val="평당자료"/>
      <sheetName val="COPING"/>
      <sheetName val="__MAIN"/>
      <sheetName val="전체도급"/>
      <sheetName val="단위중량"/>
      <sheetName val="계단단위수량"/>
      <sheetName val="H PILE수량"/>
      <sheetName val="말뚝지지력산정"/>
      <sheetName val="수로단위수량"/>
      <sheetName val="집수정(600-700)"/>
      <sheetName val="단면치수"/>
      <sheetName val="우수공"/>
      <sheetName val="단면검토"/>
      <sheetName val="교각계산"/>
      <sheetName val="수량산출"/>
      <sheetName val="Sheet17"/>
      <sheetName val="Stem Footing"/>
      <sheetName val="3련 BOX"/>
      <sheetName val="1.설계기준"/>
      <sheetName val="설계예산서(출력하지마세요)"/>
      <sheetName val="통합"/>
      <sheetName val="수량"/>
      <sheetName val="총수량_집계표"/>
      <sheetName val="자재집게표_"/>
      <sheetName val="총수량집계표_"/>
      <sheetName val="옹벽공_수량집계표"/>
      <sheetName val="기초계산(Pmax)"/>
      <sheetName val="ⴭⴭⴭⴭ"/>
      <sheetName val="부하(성남)"/>
      <sheetName val="개발운영비청구"/>
      <sheetName val="TYPE-A"/>
      <sheetName val="가시설(3.0m이하 D80)"/>
      <sheetName val="간지-배수공"/>
      <sheetName val="노임단가"/>
      <sheetName val="날개벽(시점좌측)"/>
      <sheetName val="수로BOX"/>
      <sheetName val="인건비"/>
      <sheetName val="직노"/>
      <sheetName val="TOTAL_BOQ"/>
      <sheetName val="바닥판"/>
      <sheetName val="중기손료"/>
      <sheetName val="미지급명세서"/>
      <sheetName val="경리주보"/>
      <sheetName val="건축공사"/>
      <sheetName val="예정(3)"/>
      <sheetName val="동원(3)"/>
      <sheetName val="물가시세"/>
      <sheetName val="수량3"/>
      <sheetName val="골조시행"/>
      <sheetName val="기초공"/>
      <sheetName val="조도계산서 (도서)"/>
      <sheetName val="BID"/>
      <sheetName val="맨홀수량집계"/>
      <sheetName val="적점"/>
      <sheetName val="집계표"/>
      <sheetName val="자압1"/>
      <sheetName val="노원열병합  건축공사기성내역서"/>
      <sheetName val="Y-WORK"/>
      <sheetName val="공사개요"/>
      <sheetName val="현금"/>
      <sheetName val="PARAMETER"/>
      <sheetName val="LEGEND"/>
      <sheetName val="준공갑지"/>
      <sheetName val="L_RPTA05_목록"/>
      <sheetName val="첨4"/>
      <sheetName val="발주서류"/>
      <sheetName val="옹벽수량집계표"/>
      <sheetName val="CRUDE RE-bar"/>
      <sheetName val="토목품셈"/>
      <sheetName val="교각(P1)수량"/>
      <sheetName val="부하계산서"/>
      <sheetName val="MACRO(전선관)"/>
      <sheetName val="자료입력"/>
      <sheetName val="98지급계획"/>
      <sheetName val="sw1"/>
      <sheetName val="NOMUBI"/>
      <sheetName val="증감대비"/>
      <sheetName val="설명"/>
      <sheetName val="유기공정"/>
      <sheetName val="산출내역서"/>
      <sheetName val="견적-내역"/>
      <sheetName val="WORK"/>
      <sheetName val="안정계산"/>
      <sheetName val="단가"/>
      <sheetName val="개략"/>
      <sheetName val="토적집계"/>
      <sheetName val="원가총괄"/>
      <sheetName val="토사(PE)"/>
      <sheetName val="신당동집계표"/>
      <sheetName val="차액보증"/>
      <sheetName val="시험장S자로가로등공사"/>
      <sheetName val="건축집계합계"/>
      <sheetName val="건축집계표이수"/>
      <sheetName val="당정동공통이수"/>
      <sheetName val="당정동경상이수"/>
      <sheetName val="5_전사투자계획종함안"/>
      <sheetName val="3_바닥판설계"/>
      <sheetName val="태화42_"/>
      <sheetName val="적용단위길이"/>
      <sheetName val="종배수관(신)"/>
      <sheetName val="제잡비집계"/>
      <sheetName val="금호산업"/>
      <sheetName val="0131"/>
      <sheetName val="토공1차"/>
      <sheetName val="표지"/>
      <sheetName val="내역표지"/>
      <sheetName val="RD제품개발투자비(매가)"/>
      <sheetName val="고창방향"/>
      <sheetName val="화재 탐지 설비"/>
      <sheetName val="BSD _2_"/>
      <sheetName val="3BL공동구_수량"/>
      <sheetName val="견적서(대외)_(2)"/>
      <sheetName val="내역서적용수량_(지방도893)"/>
      <sheetName val="Pier_3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금액내역서"/>
      <sheetName val="8.2TON"/>
      <sheetName val="N賃率-職"/>
      <sheetName val="현황산출서"/>
      <sheetName val="옹벽기초자료"/>
      <sheetName val="L형옹벽측구"/>
      <sheetName val="조작대(1연)"/>
      <sheetName val="당초"/>
      <sheetName val="전기내역"/>
      <sheetName val="지급자재"/>
      <sheetName val="개요"/>
      <sheetName val="CALCULATION"/>
      <sheetName val="데이타"/>
      <sheetName val="토목"/>
      <sheetName val="기둥"/>
      <sheetName val="단면 (2)"/>
      <sheetName val="단위수량"/>
      <sheetName val="가시설수량"/>
      <sheetName val="설직재-1"/>
      <sheetName val="제-노임"/>
      <sheetName val="제직재"/>
      <sheetName val="세목전체"/>
      <sheetName val="사용성검토"/>
      <sheetName val="특별교실"/>
      <sheetName val="노무비"/>
      <sheetName val="교대토공종점"/>
      <sheetName val="기준액"/>
      <sheetName val="진로도급"/>
      <sheetName val="FOOTING단면력"/>
      <sheetName val="실행자재"/>
      <sheetName val="자압"/>
      <sheetName val="5.모델링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t형"/>
      <sheetName val="BOX"/>
      <sheetName val="2.2.2입적표"/>
      <sheetName val="부속동"/>
      <sheetName val="참조"/>
      <sheetName val="참조 (2)"/>
      <sheetName val="예산서"/>
      <sheetName val="흄관기초"/>
      <sheetName val="방음벽기초"/>
      <sheetName val="시공계획"/>
      <sheetName val="1을"/>
      <sheetName val="설계기준"/>
      <sheetName val="일위대가(계측기설치)"/>
      <sheetName val="단면가정"/>
      <sheetName val="설계내역서"/>
      <sheetName val="J直材4"/>
      <sheetName val="SELTDATA"/>
      <sheetName val="횡분배정리(DB)"/>
      <sheetName val="설계"/>
      <sheetName val="가도공"/>
      <sheetName val="변화치수"/>
      <sheetName val="송도(A3)-가야"/>
      <sheetName val="준공검사원"/>
      <sheetName val="TYPE-1"/>
      <sheetName val="산근"/>
      <sheetName val="단가산출서"/>
      <sheetName val="대가표(품셈)"/>
      <sheetName val="200"/>
      <sheetName val="표지판단위"/>
      <sheetName val="총괄내역서"/>
      <sheetName val="횡수량조서"/>
      <sheetName val="기계경비 (2)"/>
      <sheetName val="1-1"/>
      <sheetName val="재료비"/>
      <sheetName val="을 2"/>
      <sheetName val="을 1"/>
      <sheetName val="맨홀수량산출"/>
      <sheetName val="공종단가"/>
      <sheetName val="메크로 연습"/>
      <sheetName val="분양원가"/>
      <sheetName val="보차도경계석"/>
      <sheetName val="택지성격총괄"/>
      <sheetName val="Total"/>
      <sheetName val="통과가능량(수로) (2)"/>
      <sheetName val="8.PILE  (돌출)"/>
      <sheetName val="20변경안"/>
      <sheetName val="BOX(1.5X1.5)"/>
      <sheetName val="수량집계"/>
      <sheetName val="대창(함평)"/>
      <sheetName val="99노임기준"/>
      <sheetName val="단가대비표"/>
      <sheetName val="3.공통공사대비"/>
      <sheetName val="토공(우물통,기타) "/>
      <sheetName val="마포토정"/>
      <sheetName val="U형수로(1)"/>
      <sheetName val="토공A"/>
      <sheetName val="RAHMEN"/>
      <sheetName val="48일위"/>
      <sheetName val="3.하중산정4.지지력"/>
      <sheetName val="산출기초"/>
      <sheetName val="인원투입계획(실행)"/>
      <sheetName val="경상비내역"/>
      <sheetName val="부대비내역"/>
      <sheetName val="969910( R)"/>
      <sheetName val="날개벽수량표"/>
      <sheetName val="규준틀"/>
      <sheetName val="역T형옹벽(3.0)"/>
      <sheetName val="흙쌓기도수로설치현황"/>
      <sheetName val="빗물받이(910-510-410)"/>
      <sheetName val="산재 안전"/>
      <sheetName val="노무비 경비"/>
      <sheetName val="c_balju"/>
      <sheetName val="기성갑지"/>
      <sheetName val="O실보"/>
      <sheetName val="참조(2)"/>
      <sheetName val="맨홀평균높이"/>
      <sheetName val="대창(장성)"/>
      <sheetName val="대창(함평)-창열"/>
      <sheetName val="MFAB"/>
      <sheetName val="MFRT"/>
      <sheetName val="MPKG"/>
      <sheetName val="MPRD"/>
      <sheetName val="트렌치집계"/>
      <sheetName val="배력철근산정"/>
      <sheetName val="전기일위대가"/>
      <sheetName val="ilch"/>
      <sheetName val="Part 1"/>
      <sheetName val="Part 3"/>
      <sheetName val="Part 4"/>
      <sheetName val="Part 5"/>
      <sheetName val="Part 6"/>
      <sheetName val="1_설계조건"/>
      <sheetName val="CODE"/>
      <sheetName val="송라터널총괄"/>
      <sheetName val="산정표"/>
      <sheetName val="충주"/>
      <sheetName val="적정심사"/>
      <sheetName val="PLC B-M"/>
      <sheetName val="견적서"/>
      <sheetName val="PCSDB1"/>
      <sheetName val="고객_ONE그래프"/>
      <sheetName val="PCSDB2"/>
      <sheetName val="PUSDB1"/>
      <sheetName val="과금_ONE그래프"/>
      <sheetName val="PUSDB2"/>
      <sheetName val="PUSDB3"/>
      <sheetName val="PUSDB4"/>
      <sheetName val="FAB별"/>
      <sheetName val="POST COL. 일위대가_호표"/>
      <sheetName val="A-4"/>
      <sheetName val="예정_3_"/>
      <sheetName val="동원_3_"/>
      <sheetName val="사진대지"/>
      <sheetName val="품셈"/>
      <sheetName val="VXXXXX"/>
      <sheetName val="guard(mac)"/>
      <sheetName val="기둥(하중)"/>
      <sheetName val="맨홀수량"/>
      <sheetName val="관연장산출"/>
      <sheetName val="BCK3672"/>
      <sheetName val="Formulas &amp; Tables"/>
      <sheetName val="도체종-상수표"/>
      <sheetName val="A2"/>
      <sheetName val="건축내역"/>
      <sheetName val="터파기"/>
      <sheetName val="역T형교대(말뚝기초)"/>
      <sheetName val="본장"/>
      <sheetName val="기계경비"/>
      <sheetName val="Sheet3"/>
      <sheetName val="링크해지용"/>
      <sheetName val="사급자재"/>
      <sheetName val="가중치산출근거(가동중검사용역)"/>
      <sheetName val="가중치산출근거(추가1,2)"/>
      <sheetName val="예정공정표(총괄)"/>
      <sheetName val="가중치산출근거(보조용역)"/>
      <sheetName val="도장수량(하1)"/>
      <sheetName val="파이프"/>
      <sheetName val="TC표지"/>
      <sheetName val="안정검토(온1)"/>
      <sheetName val="특2호하천산근"/>
      <sheetName val="특2호부관하천산근"/>
      <sheetName val="확정실적"/>
      <sheetName val="매출예산96"/>
      <sheetName val="맨홀높이조서"/>
      <sheetName val="원형1호설치단위"/>
      <sheetName val="원형2호설치단위"/>
      <sheetName val="맨홀 수량산출"/>
      <sheetName val="원형맨홀설치수량"/>
      <sheetName val="우배수"/>
      <sheetName val="계산식"/>
      <sheetName val="1호맨홀토공"/>
      <sheetName val="장비집계"/>
      <sheetName val="ITEM"/>
      <sheetName val="각종단가"/>
      <sheetName val="견적보고"/>
      <sheetName val="문학터널-9255(관보고-실)"/>
      <sheetName val="1.설계조건"/>
      <sheetName val="수량및공량집계"/>
      <sheetName val="네트워크 RTK 체크리스트"/>
      <sheetName val="C.배수관공"/>
      <sheetName val="1"/>
      <sheetName val="단계별내역 (2)"/>
      <sheetName val="구조물공1(51~56)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사각맨홀"/>
      <sheetName val="쌍송교"/>
      <sheetName val="Macro2"/>
      <sheetName val="소비자가"/>
      <sheetName val="데리네이타현황"/>
      <sheetName val="J형측구단위수량"/>
      <sheetName val="Area"/>
      <sheetName val="공통단가"/>
      <sheetName val="운반비"/>
      <sheetName val="가설공사내역"/>
      <sheetName val="401"/>
      <sheetName val="주식"/>
      <sheetName val="교통대책내역"/>
      <sheetName val="BQ(실행)"/>
      <sheetName val="신우"/>
      <sheetName val="매입세율"/>
      <sheetName val="토적계산서(505)"/>
      <sheetName val="매립"/>
      <sheetName val="1차배부(JB포함)"/>
      <sheetName val="신축이음-패턴1,2,3,4,5"/>
      <sheetName val="전기"/>
      <sheetName val="부재력정리"/>
      <sheetName val="연습장소"/>
      <sheetName val="참조M"/>
      <sheetName val="단가조사서"/>
      <sheetName val="갑지1"/>
      <sheetName val="연부97-1"/>
      <sheetName val="입력DATA"/>
      <sheetName val="제원"/>
      <sheetName val="자재집계표"/>
      <sheetName val="일위대가목록"/>
      <sheetName val="table"/>
      <sheetName val="조서(서산시)"/>
      <sheetName val="횡단보도"/>
      <sheetName val="방지턱도색"/>
      <sheetName val="노면표시"/>
      <sheetName val="일반공사"/>
      <sheetName val="(2)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>
            <v>0</v>
          </cell>
          <cell r="D1" t="str">
            <v>단위</v>
          </cell>
          <cell r="E1" t="str">
            <v xml:space="preserve">       맨              홀                     </v>
          </cell>
          <cell r="F1">
            <v>0</v>
          </cell>
          <cell r="G1">
            <v>0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>
            <v>0</v>
          </cell>
          <cell r="C3">
            <v>0</v>
          </cell>
          <cell r="D3">
            <v>0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>
            <v>0</v>
          </cell>
          <cell r="D4" t="str">
            <v>M3</v>
          </cell>
        </row>
        <row r="5">
          <cell r="B5" t="str">
            <v>σck=180㎏/㎠</v>
          </cell>
          <cell r="C5">
            <v>0</v>
          </cell>
          <cell r="D5" t="str">
            <v>M3</v>
          </cell>
        </row>
        <row r="6">
          <cell r="B6" t="str">
            <v>σck=135㎏/㎠</v>
          </cell>
          <cell r="C6">
            <v>0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>
            <v>0</v>
          </cell>
          <cell r="D7" t="str">
            <v>M2</v>
          </cell>
        </row>
        <row r="8">
          <cell r="B8" t="str">
            <v>목재 4 회</v>
          </cell>
          <cell r="C8">
            <v>0</v>
          </cell>
          <cell r="D8" t="str">
            <v>M2</v>
          </cell>
        </row>
        <row r="9">
          <cell r="B9" t="str">
            <v>합판6회</v>
          </cell>
          <cell r="C9">
            <v>0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>
            <v>0</v>
          </cell>
          <cell r="D10" t="str">
            <v>M</v>
          </cell>
        </row>
        <row r="11">
          <cell r="B11" t="str">
            <v>D 500</v>
          </cell>
          <cell r="C11">
            <v>0</v>
          </cell>
          <cell r="D11" t="str">
            <v>M</v>
          </cell>
        </row>
        <row r="12">
          <cell r="B12" t="str">
            <v>D 600</v>
          </cell>
          <cell r="C12">
            <v>0</v>
          </cell>
          <cell r="D12" t="str">
            <v>M</v>
          </cell>
        </row>
        <row r="13">
          <cell r="B13" t="str">
            <v>D 700</v>
          </cell>
          <cell r="C13">
            <v>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>
            <v>0</v>
          </cell>
          <cell r="D14" t="str">
            <v>M3</v>
          </cell>
        </row>
        <row r="15">
          <cell r="B15" t="str">
            <v>잔   토</v>
          </cell>
          <cell r="C15">
            <v>0</v>
          </cell>
          <cell r="D15" t="str">
            <v>M3</v>
          </cell>
        </row>
        <row r="16">
          <cell r="B16" t="str">
            <v>되메우기</v>
          </cell>
          <cell r="C16">
            <v>0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>
            <v>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>
            <v>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>
            <v>0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>
            <v>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>
            <v>0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>
            <v>0</v>
          </cell>
          <cell r="D22" t="str">
            <v>M3</v>
          </cell>
        </row>
        <row r="23">
          <cell r="B23" t="str">
            <v>1 : 2</v>
          </cell>
          <cell r="C23">
            <v>0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>
            <v>0</v>
          </cell>
          <cell r="D24" t="str">
            <v>M</v>
          </cell>
        </row>
        <row r="25">
          <cell r="B25" t="str">
            <v>Φ250M/M</v>
          </cell>
          <cell r="C25">
            <v>0</v>
          </cell>
          <cell r="D25" t="str">
            <v>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/>
      <sheetData sheetId="147"/>
      <sheetData sheetId="148"/>
      <sheetData sheetId="149"/>
      <sheetData sheetId="150" refreshError="1"/>
      <sheetData sheetId="151"/>
      <sheetData sheetId="152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자재집계 (2)"/>
      <sheetName val="재료집계표  (2)"/>
    </sheetNames>
    <sheetDataSet>
      <sheetData sheetId="0"/>
      <sheetData sheetId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ABUT수량-A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"/>
      <sheetName val="내력서"/>
      <sheetName val="일위대가집계표1"/>
      <sheetName val="일위 1"/>
      <sheetName val="노임단가"/>
      <sheetName val="물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9">
          <cell r="F39">
            <v>54111</v>
          </cell>
        </row>
      </sheetData>
      <sheetData sheetId="9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2@2020(8.5) "/>
      <sheetName val="2020 (2.6)"/>
      <sheetName val="2015 "/>
      <sheetName val="1515 (3.1) "/>
      <sheetName val="J2515 (0.96)  (2)"/>
      <sheetName val="2515 (0.96)  (2)"/>
      <sheetName val="2515 (0.98)  (2)"/>
      <sheetName val="Sheet2"/>
      <sheetName val="Sheet3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목"/>
      <sheetName val="수량목 (3)"/>
      <sheetName val="블럭집계표"/>
      <sheetName val="Sheet1"/>
      <sheetName val="자재집계표 "/>
      <sheetName val="내역적용"/>
      <sheetName val="위치조서"/>
      <sheetName val="배수관집계"/>
      <sheetName val=".횡배수집계"/>
      <sheetName val="종배수관집계"/>
      <sheetName val="측구공집계"/>
      <sheetName val="구조물연장"/>
      <sheetName val="집수정집계"/>
      <sheetName val="석축공집계"/>
      <sheetName val="도수로집계"/>
      <sheetName val="접속포장총괄"/>
      <sheetName val="접속포장수량집계"/>
      <sheetName val="자재단가"/>
      <sheetName val="손익분석"/>
      <sheetName val="DANGA"/>
      <sheetName val="입력데이타"/>
      <sheetName val="철근중량"/>
      <sheetName val="200"/>
      <sheetName val="조경일람"/>
      <sheetName val="토적집계(1,2공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총괄내역서"/>
      <sheetName val="설계원가계산서"/>
      <sheetName val="폐기물"/>
    </sheetNames>
    <sheetDataSet>
      <sheetData sheetId="0"/>
      <sheetData sheetId="1"/>
      <sheetData sheetId="2"/>
      <sheetData sheetId="3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설계예산서"/>
    </sheetNames>
    <sheetDataSet>
      <sheetData sheetId="0"/>
      <sheetData sheetId="1" refreshError="1"/>
      <sheetData sheetId="2" refreshError="1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위치조서"/>
      <sheetName val="교각계산"/>
      <sheetName val="H-pile(298x299)"/>
      <sheetName val="H-pile(250x250)"/>
      <sheetName val="준검 내역서"/>
      <sheetName val="노무비"/>
      <sheetName val="플랜트 설치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ABUT수량-A1"/>
    </sheetNames>
    <sheetDataSet>
      <sheetData sheetId="0" refreshError="1"/>
      <sheetData sheetId="1" refreshError="1"/>
      <sheetData sheetId="2" refreshError="1">
        <row r="2">
          <cell r="A2" t="str">
            <v>갱부</v>
          </cell>
          <cell r="B2">
            <v>62600</v>
          </cell>
        </row>
        <row r="3">
          <cell r="A3" t="str">
            <v>건설기계운전기사</v>
          </cell>
          <cell r="B3">
            <v>93400</v>
          </cell>
        </row>
        <row r="4">
          <cell r="A4" t="str">
            <v>건설기계운전조수</v>
          </cell>
          <cell r="B4">
            <v>61700</v>
          </cell>
        </row>
        <row r="5">
          <cell r="A5" t="str">
            <v>건설기계조장</v>
          </cell>
          <cell r="B5">
            <v>100200</v>
          </cell>
        </row>
        <row r="6">
          <cell r="A6" t="str">
            <v>건축목공</v>
          </cell>
          <cell r="B6">
            <v>99900</v>
          </cell>
        </row>
        <row r="7">
          <cell r="A7" t="str">
            <v>건출공</v>
          </cell>
          <cell r="B7">
            <v>89100</v>
          </cell>
        </row>
        <row r="8">
          <cell r="A8" t="str">
            <v>계장공</v>
          </cell>
          <cell r="B8">
            <v>91100</v>
          </cell>
        </row>
        <row r="9">
          <cell r="A9" t="str">
            <v>고급선원</v>
          </cell>
          <cell r="B9">
            <v>96500</v>
          </cell>
        </row>
        <row r="10">
          <cell r="A10" t="str">
            <v>고압케이블전공</v>
          </cell>
          <cell r="B10">
            <v>114800</v>
          </cell>
        </row>
        <row r="11">
          <cell r="A11" t="str">
            <v>궤도공</v>
          </cell>
          <cell r="B11">
            <v>84800</v>
          </cell>
        </row>
        <row r="12">
          <cell r="A12" t="str">
            <v>기계공</v>
          </cell>
          <cell r="B12">
            <v>67000</v>
          </cell>
        </row>
        <row r="13">
          <cell r="A13" t="str">
            <v>기계설치공</v>
          </cell>
          <cell r="B13">
            <v>77000</v>
          </cell>
        </row>
        <row r="14">
          <cell r="A14" t="str">
            <v>내선전공</v>
          </cell>
          <cell r="B14">
            <v>83100</v>
          </cell>
        </row>
        <row r="15">
          <cell r="A15" t="str">
            <v>내장공</v>
          </cell>
          <cell r="B15">
            <v>94600</v>
          </cell>
        </row>
        <row r="16">
          <cell r="A16" t="str">
            <v>닥트공</v>
          </cell>
          <cell r="B16">
            <v>80500</v>
          </cell>
        </row>
        <row r="17">
          <cell r="A17" t="str">
            <v>도배공</v>
          </cell>
          <cell r="B17">
            <v>90000</v>
          </cell>
        </row>
        <row r="18">
          <cell r="A18" t="str">
            <v>도장공</v>
          </cell>
          <cell r="B18">
            <v>91900</v>
          </cell>
        </row>
        <row r="19">
          <cell r="A19" t="str">
            <v>동발공(터널)</v>
          </cell>
          <cell r="B19">
            <v>74000</v>
          </cell>
        </row>
        <row r="20">
          <cell r="A20" t="str">
            <v>목도</v>
          </cell>
          <cell r="B20">
            <v>88600</v>
          </cell>
        </row>
        <row r="21">
          <cell r="A21" t="str">
            <v>무선안테나공</v>
          </cell>
          <cell r="B21">
            <v>115400</v>
          </cell>
        </row>
        <row r="22">
          <cell r="A22" t="str">
            <v>미장공</v>
          </cell>
          <cell r="B22">
            <v>102400</v>
          </cell>
        </row>
        <row r="23">
          <cell r="A23" t="str">
            <v>방수공</v>
          </cell>
          <cell r="B23">
            <v>80100</v>
          </cell>
        </row>
        <row r="24">
          <cell r="A24" t="str">
            <v>배관공</v>
          </cell>
          <cell r="B24">
            <v>88300</v>
          </cell>
        </row>
        <row r="25">
          <cell r="A25" t="str">
            <v>배전전공</v>
          </cell>
          <cell r="B25">
            <v>196800</v>
          </cell>
        </row>
        <row r="26">
          <cell r="A26" t="str">
            <v>배전활선전공</v>
          </cell>
          <cell r="B26">
            <v>284800</v>
          </cell>
        </row>
        <row r="27">
          <cell r="A27" t="str">
            <v>벅목부</v>
          </cell>
          <cell r="B27">
            <v>80700</v>
          </cell>
        </row>
        <row r="28">
          <cell r="A28" t="str">
            <v>벽돌(블록)제작공</v>
          </cell>
          <cell r="B28">
            <v>82700</v>
          </cell>
        </row>
        <row r="29">
          <cell r="A29" t="str">
            <v>보링공(지질조사)</v>
          </cell>
          <cell r="B29">
            <v>75500</v>
          </cell>
        </row>
        <row r="30">
          <cell r="A30" t="str">
            <v>보안공</v>
          </cell>
          <cell r="B30">
            <v>46400</v>
          </cell>
        </row>
        <row r="31">
          <cell r="A31" t="str">
            <v>보온공</v>
          </cell>
          <cell r="B31">
            <v>82200</v>
          </cell>
        </row>
        <row r="32">
          <cell r="A32" t="str">
            <v>보일러공</v>
          </cell>
          <cell r="B32">
            <v>71400</v>
          </cell>
        </row>
        <row r="33">
          <cell r="A33" t="str">
            <v>보통선원</v>
          </cell>
          <cell r="B33">
            <v>67400</v>
          </cell>
        </row>
        <row r="34">
          <cell r="A34" t="str">
            <v>보통인부</v>
          </cell>
          <cell r="B34">
            <v>58200</v>
          </cell>
        </row>
        <row r="35">
          <cell r="A35" t="str">
            <v>비계공</v>
          </cell>
          <cell r="B35">
            <v>107600</v>
          </cell>
        </row>
        <row r="36">
          <cell r="A36" t="str">
            <v>샷시공</v>
          </cell>
          <cell r="B36">
            <v>93600</v>
          </cell>
        </row>
        <row r="37">
          <cell r="A37" t="str">
            <v>석공</v>
          </cell>
          <cell r="B37">
            <v>108200</v>
          </cell>
        </row>
        <row r="38">
          <cell r="A38" t="str">
            <v>선부</v>
          </cell>
          <cell r="B38">
            <v>55200</v>
          </cell>
        </row>
        <row r="39">
          <cell r="A39" t="str">
            <v>송전전공</v>
          </cell>
          <cell r="B39">
            <v>291200</v>
          </cell>
        </row>
        <row r="40">
          <cell r="A40" t="str">
            <v>송전활선전공</v>
          </cell>
          <cell r="B40">
            <v>326600</v>
          </cell>
        </row>
        <row r="41">
          <cell r="A41" t="str">
            <v>시공측량사</v>
          </cell>
          <cell r="B41">
            <v>67800</v>
          </cell>
        </row>
        <row r="42">
          <cell r="A42" t="str">
            <v>시공측량사조수</v>
          </cell>
          <cell r="B42">
            <v>49000</v>
          </cell>
        </row>
        <row r="43">
          <cell r="A43" t="str">
            <v>시험보조수</v>
          </cell>
          <cell r="B43">
            <v>43400</v>
          </cell>
        </row>
        <row r="44">
          <cell r="A44" t="str">
            <v>시험관련기사</v>
          </cell>
          <cell r="B44">
            <v>66500</v>
          </cell>
        </row>
        <row r="45">
          <cell r="A45" t="str">
            <v>시험관련산업기사</v>
          </cell>
          <cell r="B45">
            <v>54400</v>
          </cell>
        </row>
        <row r="46">
          <cell r="A46" t="str">
            <v>연마공</v>
          </cell>
          <cell r="B46">
            <v>87800</v>
          </cell>
        </row>
        <row r="47">
          <cell r="A47" t="str">
            <v>용접공</v>
          </cell>
          <cell r="B47">
            <v>91900</v>
          </cell>
        </row>
        <row r="48">
          <cell r="A48" t="str">
            <v>용접공(철도)</v>
          </cell>
          <cell r="B48">
            <v>90400</v>
          </cell>
        </row>
        <row r="49">
          <cell r="A49" t="str">
            <v>운전사(기계)</v>
          </cell>
          <cell r="B49">
            <v>68600</v>
          </cell>
        </row>
        <row r="50">
          <cell r="A50" t="str">
            <v>운전사(운반차)</v>
          </cell>
          <cell r="B50">
            <v>71100</v>
          </cell>
        </row>
        <row r="51">
          <cell r="A51" t="str">
            <v>위생공</v>
          </cell>
          <cell r="B51">
            <v>78100</v>
          </cell>
        </row>
        <row r="52">
          <cell r="A52" t="str">
            <v>유리공</v>
          </cell>
          <cell r="B52">
            <v>88600</v>
          </cell>
        </row>
        <row r="53">
          <cell r="A53" t="str">
            <v>작업반장</v>
          </cell>
          <cell r="B53">
            <v>79400</v>
          </cell>
        </row>
        <row r="54">
          <cell r="A54" t="str">
            <v>잠수부</v>
          </cell>
          <cell r="B54">
            <v>115700</v>
          </cell>
        </row>
        <row r="55">
          <cell r="A55" t="str">
            <v>저압케이블전공</v>
          </cell>
          <cell r="B55">
            <v>91900</v>
          </cell>
        </row>
        <row r="56">
          <cell r="A56" t="str">
            <v>절단공</v>
          </cell>
          <cell r="B56">
            <v>86300</v>
          </cell>
        </row>
        <row r="57">
          <cell r="A57" t="str">
            <v>제도사</v>
          </cell>
          <cell r="B57">
            <v>72400</v>
          </cell>
        </row>
        <row r="58">
          <cell r="A58" t="str">
            <v>제철축로공</v>
          </cell>
          <cell r="B58">
            <v>137400</v>
          </cell>
        </row>
        <row r="59">
          <cell r="A59" t="str">
            <v>조경공</v>
          </cell>
          <cell r="B59">
            <v>79300</v>
          </cell>
        </row>
        <row r="60">
          <cell r="A60" t="str">
            <v>조력공</v>
          </cell>
          <cell r="B60">
            <v>72400</v>
          </cell>
        </row>
        <row r="61">
          <cell r="A61" t="str">
            <v>조림인부</v>
          </cell>
          <cell r="B61">
            <v>63700</v>
          </cell>
        </row>
        <row r="62">
          <cell r="A62" t="str">
            <v>조적공</v>
          </cell>
          <cell r="B62">
            <v>96100</v>
          </cell>
        </row>
        <row r="63">
          <cell r="A63" t="str">
            <v>준설선기관사</v>
          </cell>
          <cell r="B63">
            <v>72400</v>
          </cell>
        </row>
        <row r="64">
          <cell r="A64" t="str">
            <v>준설선기관장</v>
          </cell>
          <cell r="B64">
            <v>89000</v>
          </cell>
        </row>
        <row r="65">
          <cell r="A65" t="str">
            <v>준설선선장</v>
          </cell>
          <cell r="B65">
            <v>97600</v>
          </cell>
        </row>
        <row r="66">
          <cell r="A66" t="str">
            <v>준설선운전사</v>
          </cell>
          <cell r="B66">
            <v>75600</v>
          </cell>
        </row>
        <row r="67">
          <cell r="A67" t="str">
            <v>준설선전기사</v>
          </cell>
          <cell r="B67">
            <v>73500</v>
          </cell>
        </row>
        <row r="68">
          <cell r="A68" t="str">
            <v>줄눈공</v>
          </cell>
          <cell r="B68">
            <v>88700</v>
          </cell>
        </row>
        <row r="69">
          <cell r="A69" t="str">
            <v>지붕잇기공</v>
          </cell>
          <cell r="B69">
            <v>83600</v>
          </cell>
        </row>
        <row r="70">
          <cell r="A70" t="str">
            <v>지적기능산업기사</v>
          </cell>
          <cell r="B70">
            <v>78700</v>
          </cell>
        </row>
        <row r="71">
          <cell r="A71" t="str">
            <v>지적기능사</v>
          </cell>
          <cell r="B71">
            <v>62400</v>
          </cell>
        </row>
        <row r="72">
          <cell r="A72" t="str">
            <v>지적기사</v>
          </cell>
          <cell r="B72">
            <v>125900</v>
          </cell>
        </row>
        <row r="73">
          <cell r="A73" t="str">
            <v>지적산업기사</v>
          </cell>
          <cell r="B73">
            <v>105500</v>
          </cell>
        </row>
        <row r="74">
          <cell r="A74" t="str">
            <v>착암공</v>
          </cell>
          <cell r="B74">
            <v>71700</v>
          </cell>
        </row>
        <row r="75">
          <cell r="A75" t="str">
            <v>창호목공</v>
          </cell>
          <cell r="B75">
            <v>86200</v>
          </cell>
        </row>
        <row r="76">
          <cell r="A76" t="str">
            <v>철골공</v>
          </cell>
          <cell r="B76">
            <v>90900</v>
          </cell>
        </row>
        <row r="77">
          <cell r="A77" t="str">
            <v>철공</v>
          </cell>
          <cell r="B77">
            <v>98600</v>
          </cell>
        </row>
        <row r="78">
          <cell r="A78" t="str">
            <v>철근공</v>
          </cell>
          <cell r="B78">
            <v>107900</v>
          </cell>
        </row>
        <row r="79">
          <cell r="A79" t="str">
            <v>철도신호공</v>
          </cell>
          <cell r="B79">
            <v>111700</v>
          </cell>
        </row>
        <row r="80">
          <cell r="A80" t="str">
            <v>철판공</v>
          </cell>
          <cell r="B80">
            <v>94200</v>
          </cell>
        </row>
        <row r="81">
          <cell r="A81" t="str">
            <v>측부</v>
          </cell>
          <cell r="B81">
            <v>41500</v>
          </cell>
        </row>
        <row r="82">
          <cell r="A82" t="str">
            <v>치장벽돌공</v>
          </cell>
          <cell r="B82">
            <v>94000</v>
          </cell>
        </row>
        <row r="83">
          <cell r="A83" t="str">
            <v>콘크리트공</v>
          </cell>
          <cell r="B83">
            <v>103500</v>
          </cell>
        </row>
        <row r="84">
          <cell r="A84" t="str">
            <v>타일공</v>
          </cell>
          <cell r="B84">
            <v>112000</v>
          </cell>
        </row>
        <row r="85">
          <cell r="A85" t="str">
            <v>통신내선공</v>
          </cell>
          <cell r="B85">
            <v>87300</v>
          </cell>
        </row>
        <row r="86">
          <cell r="A86" t="str">
            <v>통신설비공</v>
          </cell>
          <cell r="B86">
            <v>103200</v>
          </cell>
        </row>
        <row r="87">
          <cell r="A87" t="str">
            <v>통신외선공</v>
          </cell>
          <cell r="B87">
            <v>128500</v>
          </cell>
        </row>
        <row r="88">
          <cell r="A88" t="str">
            <v>통신케이블공</v>
          </cell>
          <cell r="B88">
            <v>131800</v>
          </cell>
        </row>
        <row r="89">
          <cell r="A89" t="str">
            <v>특고압케이블전공</v>
          </cell>
          <cell r="B89">
            <v>155200</v>
          </cell>
        </row>
        <row r="90">
          <cell r="A90" t="str">
            <v>특별인부</v>
          </cell>
          <cell r="B90">
            <v>75500</v>
          </cell>
        </row>
        <row r="91">
          <cell r="A91" t="str">
            <v>특수비계공</v>
          </cell>
          <cell r="B91">
            <v>113700</v>
          </cell>
        </row>
        <row r="92">
          <cell r="A92" t="str">
            <v>판넬조립공</v>
          </cell>
          <cell r="B92">
            <v>88500</v>
          </cell>
        </row>
        <row r="93">
          <cell r="A93" t="str">
            <v>포설공</v>
          </cell>
          <cell r="B93">
            <v>79700</v>
          </cell>
        </row>
        <row r="94">
          <cell r="A94" t="str">
            <v>포장공</v>
          </cell>
          <cell r="B94">
            <v>86300</v>
          </cell>
        </row>
        <row r="95">
          <cell r="A95" t="str">
            <v>플랜트기계설치공</v>
          </cell>
          <cell r="B95">
            <v>97400</v>
          </cell>
        </row>
        <row r="96">
          <cell r="A96" t="str">
            <v>플랜트배관공</v>
          </cell>
          <cell r="B96">
            <v>103400</v>
          </cell>
        </row>
        <row r="97">
          <cell r="A97" t="str">
            <v>플랜트용접공</v>
          </cell>
          <cell r="B97">
            <v>101500</v>
          </cell>
        </row>
        <row r="98">
          <cell r="A98" t="str">
            <v>플랜트전공</v>
          </cell>
          <cell r="B98">
            <v>89100</v>
          </cell>
        </row>
        <row r="99">
          <cell r="A99" t="str">
            <v>플랜트제관공</v>
          </cell>
          <cell r="B99">
            <v>86200</v>
          </cell>
        </row>
        <row r="100">
          <cell r="A100" t="str">
            <v>플랜트특수용접공</v>
          </cell>
          <cell r="B100">
            <v>125300</v>
          </cell>
        </row>
        <row r="101">
          <cell r="A101" t="str">
            <v>할석공</v>
          </cell>
          <cell r="B101">
            <v>99200</v>
          </cell>
        </row>
        <row r="102">
          <cell r="A102" t="str">
            <v>함석공</v>
          </cell>
          <cell r="B102">
            <v>79400</v>
          </cell>
        </row>
        <row r="103">
          <cell r="A103" t="str">
            <v>현도사</v>
          </cell>
          <cell r="B103">
            <v>71500</v>
          </cell>
        </row>
        <row r="104">
          <cell r="A104" t="str">
            <v>형틀목공</v>
          </cell>
          <cell r="B104">
            <v>105300</v>
          </cell>
        </row>
        <row r="105">
          <cell r="A105" t="str">
            <v>화약취급공</v>
          </cell>
          <cell r="B105">
            <v>101200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집계"/>
      <sheetName val="철근집계"/>
      <sheetName val="시멘트골재"/>
      <sheetName val="자재집계"/>
      <sheetName val="강재집계"/>
      <sheetName val="이월수량"/>
      <sheetName val="가짜집계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아스팔트재료집계"/>
      <sheetName val="총괄 아스팔트수량"/>
      <sheetName val="아스팔트수량"/>
      <sheetName val="아스팔트포장면적산출"/>
      <sheetName val="아스팔트포장단수"/>
      <sheetName val="아스팔트가산수량"/>
      <sheetName val="아스팔트포장가산산출"/>
      <sheetName val="포장-가산수량단수"/>
      <sheetName val="아스팔트공제수량"/>
      <sheetName val="포장-공제수량단수"/>
      <sheetName val="보도브럭재료집계"/>
      <sheetName val="보도브럭수량집계"/>
      <sheetName val="소형고압 블럭포장"/>
      <sheetName val="소형브럭"/>
      <sheetName val="기존보도블럭헐기"/>
      <sheetName val="경계석총집계"/>
      <sheetName val="경계석수량집계"/>
      <sheetName val="경계석수량"/>
      <sheetName val="L형측구단수"/>
      <sheetName val="도로경계석단수"/>
      <sheetName val="도로경계석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내역서"/>
      <sheetName val="일위대가"/>
      <sheetName val="산출근거(1)"/>
      <sheetName val="면적산정"/>
      <sheetName val="산출근거(2~6)"/>
      <sheetName val="산출근거(7)"/>
      <sheetName val="산출근거(8)"/>
      <sheetName val="산출근거(9)"/>
      <sheetName val="노임단가"/>
      <sheetName val="설계기준"/>
      <sheetName val="내역1"/>
      <sheetName val="관접합및부설"/>
      <sheetName val="000 단가"/>
      <sheetName val="집계표"/>
      <sheetName val="총괄표"/>
      <sheetName val="ABUT수량-A1"/>
      <sheetName val="요율"/>
      <sheetName val="SG"/>
      <sheetName val="산출근거"/>
      <sheetName val="단가조사서"/>
      <sheetName val="목차"/>
      <sheetName val="말뚝지지력산정"/>
      <sheetName val="DATA"/>
      <sheetName val="단면가정"/>
      <sheetName val="원형1호맨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6">
          <cell r="D16">
            <v>93309</v>
          </cell>
        </row>
        <row r="29">
          <cell r="C29">
            <v>48859</v>
          </cell>
        </row>
        <row r="34">
          <cell r="C34">
            <v>62343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박기사-옹벽"/>
      <sheetName val="교각(P1)수량"/>
      <sheetName val="화재 탐지 설비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가도공"/>
      <sheetName val="전체철근집계"/>
      <sheetName val="입찰결과보고"/>
    </sheetNames>
    <sheetDataSet>
      <sheetData sheetId="0" refreshError="1"/>
      <sheetData sheetId="1" refreshError="1"/>
      <sheetData sheetId="2" refreshError="1">
        <row r="1">
          <cell r="A1" t="str">
            <v>tggwan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tggwan(mac)"/>
      <sheetName val="전체철근집계"/>
      <sheetName val="계정"/>
      <sheetName val="가도공"/>
      <sheetName val="집수정(600-700)"/>
      <sheetName val="본체"/>
      <sheetName val="말뚝지지력산정"/>
      <sheetName val="우수"/>
      <sheetName val="내역서적용수량"/>
      <sheetName val="INPUT DATA"/>
      <sheetName val="1.설계조건"/>
      <sheetName val="2000전체분"/>
      <sheetName val="2000년1차"/>
      <sheetName val="설계예산서"/>
      <sheetName val="교각(P1)수량"/>
      <sheetName val="ABUT수량-A1"/>
      <sheetName val="도로"/>
      <sheetName val="DATE"/>
      <sheetName val="SG"/>
      <sheetName val="청하배수"/>
      <sheetName val="수로단위수량"/>
      <sheetName val="주현(해보)"/>
      <sheetName val="주현(영광)"/>
      <sheetName val="입찰결과보고"/>
      <sheetName val="기초등록"/>
      <sheetName val="단"/>
      <sheetName val="INPUT"/>
      <sheetName val="조도계산"/>
      <sheetName val="포장공자재집계표"/>
      <sheetName val="RangeObject"/>
      <sheetName val="총괄집계표"/>
      <sheetName val="교대(A1)"/>
      <sheetName val="내역서"/>
      <sheetName val="설계변기계비교"/>
      <sheetName val="총괄"/>
      <sheetName val="일위"/>
      <sheetName val="자재집게표 "/>
      <sheetName val="노임단가"/>
      <sheetName val="터파기및재료"/>
      <sheetName val="1호토공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공       종</v>
          </cell>
          <cell r="B1" t="str">
            <v>규    격</v>
          </cell>
          <cell r="C1">
            <v>0</v>
          </cell>
          <cell r="D1" t="str">
            <v>단위</v>
          </cell>
          <cell r="E1" t="str">
            <v>맨   홀</v>
          </cell>
          <cell r="F1">
            <v>0</v>
          </cell>
          <cell r="G1">
            <v>0</v>
          </cell>
          <cell r="H1">
            <v>0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N1">
            <v>0</v>
          </cell>
          <cell r="O1" t="str">
            <v>D.C PIPE</v>
          </cell>
          <cell r="P1">
            <v>0</v>
          </cell>
          <cell r="Q1" t="str">
            <v>U형측구</v>
          </cell>
          <cell r="R1" t="str">
            <v>U형 플륨관</v>
          </cell>
          <cell r="S1">
            <v>0</v>
          </cell>
          <cell r="T1">
            <v>0</v>
          </cell>
          <cell r="U1" t="str">
            <v>계</v>
          </cell>
        </row>
        <row r="2">
          <cell r="E2" t="str">
            <v>Φ900</v>
          </cell>
          <cell r="F2">
            <v>0</v>
          </cell>
          <cell r="G2" t="str">
            <v>Φ1200</v>
          </cell>
          <cell r="H2">
            <v>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B3">
            <v>0</v>
          </cell>
          <cell r="C3">
            <v>0</v>
          </cell>
          <cell r="D3">
            <v>0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C4">
            <v>0</v>
          </cell>
          <cell r="D4" t="str">
            <v>M3</v>
          </cell>
        </row>
        <row r="5">
          <cell r="B5" t="str">
            <v>25-180-12</v>
          </cell>
          <cell r="C5">
            <v>0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C6">
            <v>0</v>
          </cell>
          <cell r="D6" t="str">
            <v>M2</v>
          </cell>
        </row>
        <row r="7">
          <cell r="B7" t="str">
            <v>합판 6회</v>
          </cell>
          <cell r="C7">
            <v>0</v>
          </cell>
          <cell r="D7" t="str">
            <v>M2</v>
          </cell>
        </row>
        <row r="8">
          <cell r="B8" t="str">
            <v>목재 4회</v>
          </cell>
          <cell r="C8">
            <v>0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C9">
            <v>0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C10">
            <v>0</v>
          </cell>
          <cell r="D10" t="str">
            <v>M</v>
          </cell>
        </row>
        <row r="11">
          <cell r="B11" t="str">
            <v>D 600</v>
          </cell>
          <cell r="C11">
            <v>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C12">
            <v>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C13">
            <v>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C14">
            <v>0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C15">
            <v>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C16">
            <v>0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C20">
            <v>0</v>
          </cell>
          <cell r="D20" t="str">
            <v>M3</v>
          </cell>
        </row>
        <row r="21">
          <cell r="B21" t="str">
            <v>되메우기</v>
          </cell>
          <cell r="C21">
            <v>0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C22">
            <v>0</v>
          </cell>
          <cell r="D22" t="str">
            <v>M</v>
          </cell>
        </row>
        <row r="23">
          <cell r="B23" t="str">
            <v>Φ250M/M</v>
          </cell>
          <cell r="C23">
            <v>0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C24">
            <v>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C25">
            <v>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C26">
            <v>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C27">
            <v>0</v>
          </cell>
          <cell r="D27" t="str">
            <v>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중력옹벽-4"/>
      <sheetName val="역T형-4"/>
      <sheetName val="역T형-5"/>
      <sheetName val="돌붙임"/>
      <sheetName val="라멘수량 "/>
      <sheetName val="type-1"/>
      <sheetName val="Type-11 "/>
      <sheetName val="석축"/>
      <sheetName val="Sheet1"/>
      <sheetName val="Sheet2"/>
      <sheetName val="Sheet3"/>
      <sheetName val="ABUT수량-A1"/>
      <sheetName val="우수"/>
      <sheetName val="내역서적용수량 (지방도893)"/>
      <sheetName val="기둥(원형)"/>
      <sheetName val="기초자료"/>
      <sheetName val="H-PILE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총괄"/>
      <sheetName val="내역서"/>
      <sheetName val="일위대가"/>
      <sheetName val="산근1,2"/>
      <sheetName val="산근3"/>
      <sheetName val="견적대비"/>
      <sheetName val="노임"/>
      <sheetName val="단가조사서"/>
      <sheetName val="목차"/>
      <sheetName val="1.설계조건"/>
      <sheetName val="우수공"/>
      <sheetName val="원형1호맨홀토공수량"/>
      <sheetName val="SG"/>
      <sheetName val="tggwan(mac)"/>
      <sheetName val="밸브설치"/>
      <sheetName val="Y-WORK"/>
      <sheetName val="종배수관"/>
      <sheetName val="설계내역서(송수)"/>
      <sheetName val="DATE"/>
      <sheetName val="산출근거(9)"/>
      <sheetName val="ABUT수량-A1"/>
      <sheetName val="A"/>
      <sheetName val="산식3"/>
      <sheetName val="기초단가"/>
      <sheetName val="설계기준"/>
      <sheetName val="6PILE  (돌출)"/>
      <sheetName val="과천MAIN"/>
      <sheetName val="집계표1"/>
      <sheetName val="Macro(차단기)"/>
      <sheetName val="노임단가"/>
      <sheetName val="1호맨홀토공"/>
      <sheetName val="가도공"/>
      <sheetName val="2000전체분"/>
      <sheetName val="2000년1차"/>
      <sheetName val="관접합및부설"/>
      <sheetName val="단가"/>
      <sheetName val="토공총괄표"/>
      <sheetName val="3.하중산정4.지지력"/>
      <sheetName val="집수정(600-700)"/>
      <sheetName val="000 단가"/>
      <sheetName val="총괄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/>
      <sheetData sheetId="28"/>
      <sheetData sheetId="29" refreshError="1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 표지"/>
      <sheetName val="000 -내역서"/>
      <sheetName val="000 -내역"/>
      <sheetName val="000 - 일위대가"/>
      <sheetName val="000 산근-지질조사수량"/>
      <sheetName val="000 산근 - 용역물량산출"/>
      <sheetName val="000 산근 - 설계비산출"/>
      <sheetName val="000 단가"/>
      <sheetName val="산근6-하수도정비"/>
      <sheetName val="기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슬라브용단위수량(2차)(1)-box맨홀포함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입찰안"/>
      <sheetName val="ABUT수량-A1"/>
      <sheetName val="대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기기리스트"/>
      <sheetName val="우수공"/>
      <sheetName val="일위대가목차"/>
      <sheetName val="산출근거"/>
      <sheetName val="집수정_600_700_"/>
      <sheetName val="DATE"/>
      <sheetName val="DATA"/>
      <sheetName val="가도공"/>
      <sheetName val="연결관암거"/>
      <sheetName val="대치판정"/>
      <sheetName val="수입"/>
      <sheetName val="ABUT수량-A1"/>
      <sheetName val="부하계산서"/>
      <sheetName val="내역을"/>
      <sheetName val="배수공1"/>
      <sheetName val="tggwan(mac)"/>
      <sheetName val="도로"/>
      <sheetName val="슬래브"/>
      <sheetName val="산근1,2"/>
      <sheetName val="대3류 "/>
      <sheetName val="cable-data"/>
      <sheetName val="교대"/>
      <sheetName val="Sheet1"/>
      <sheetName val="교각1"/>
      <sheetName val="제-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구조물토공"/>
      <sheetName val="구조물집계"/>
      <sheetName val="측구수량"/>
      <sheetName val="측구토공"/>
      <sheetName val="측구재료"/>
      <sheetName val="U형위치"/>
      <sheetName val="U형단위(불)"/>
      <sheetName val="SG,U형측구위치"/>
      <sheetName val="SG,U형측구수량(불) "/>
      <sheetName val="SG,U측구신축(불)"/>
      <sheetName val="SG,U형측구단위수량(불)"/>
      <sheetName val="J형위치 "/>
      <sheetName val="j형단위수량"/>
      <sheetName val="배수관수량"/>
      <sheetName val="배수관재료"/>
      <sheetName val="배수관토공"/>
      <sheetName val="종배위치"/>
      <sheetName val="종배기초단위수량"/>
      <sheetName val="종면벽수량"/>
      <sheetName val="횡기초"/>
      <sheetName val="횡배위치 (2)"/>
      <sheetName val="횡배보호단위수량(8)"/>
      <sheetName val="횡배기초단위수량(8)"/>
      <sheetName val="횡배보호단위수량(4)"/>
      <sheetName val="횡배기초단위수량(4)"/>
      <sheetName val="횡날개단위"/>
      <sheetName val="횡날개토공공제"/>
      <sheetName val="집수위치"/>
      <sheetName val="집수정 (D800)"/>
      <sheetName val="집수정 (D600)"/>
      <sheetName val="페기물수량"/>
      <sheetName val="콘헐기수량"/>
      <sheetName val="낙차부암거"/>
      <sheetName val="콘크리트헐기위치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0"/>
      <sheetName val="Sheet9"/>
      <sheetName val="Sheet8"/>
      <sheetName val="Sheet7"/>
      <sheetName val="PSC 슬래브일반"/>
      <sheetName val="교대일반"/>
      <sheetName val="교각일반"/>
      <sheetName val="Sheet5"/>
      <sheetName val="Sheet6"/>
      <sheetName val="Sheet2"/>
      <sheetName val="Sheet3"/>
      <sheetName val="Sheet4"/>
      <sheetName val="Sheet1"/>
      <sheetName val="XXXXXX"/>
      <sheetName val="laroux"/>
      <sheetName val="TITLE"/>
      <sheetName val="S.T슬래브상.하행선총괄집계"/>
      <sheetName val="슬래브상.하행선철근집계"/>
      <sheetName val="강재총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건축도급내역"/>
      <sheetName val="건축집계"/>
      <sheetName val="왕십리방향"/>
      <sheetName val="ABUT수량-A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시설"/>
      <sheetName val="말뚝지지력산정"/>
      <sheetName val="단가표"/>
      <sheetName val="UNIT"/>
      <sheetName val="예정(3)"/>
      <sheetName val="견적990322"/>
      <sheetName val="000000"/>
      <sheetName val="일위대가"/>
      <sheetName val="input"/>
      <sheetName val="DATE"/>
      <sheetName val="단면가정"/>
      <sheetName val="조작대(1연)"/>
      <sheetName val="내역을"/>
      <sheetName val="집수정(600-700)"/>
      <sheetName val="지급자재"/>
      <sheetName val="I.설계조건"/>
      <sheetName val="교각1"/>
      <sheetName val="전기일위대가"/>
      <sheetName val="ITEM"/>
      <sheetName val="총괄표"/>
      <sheetName val="인건-측정"/>
      <sheetName val="관경"/>
      <sheetName val="대로근거"/>
      <sheetName val="woo(mac)"/>
      <sheetName val="터파기및재료"/>
      <sheetName val="danga"/>
      <sheetName val="ilch"/>
      <sheetName val="Y-WORK"/>
      <sheetName val="일반맨홀수량집계"/>
      <sheetName val="정부노임단가"/>
      <sheetName val="수량산출"/>
      <sheetName val="중산교"/>
      <sheetName val="8.PILE  (돌출)"/>
      <sheetName val="내역서"/>
      <sheetName val="총괄"/>
      <sheetName val="집수A"/>
      <sheetName val="crude.SLAB RE-bar"/>
      <sheetName val="CRUDE RE-bar"/>
      <sheetName val="날개벽"/>
      <sheetName val="중로근거"/>
      <sheetName val="단가 및 재료비"/>
      <sheetName val="중기사용료산출근거"/>
      <sheetName val="직노"/>
      <sheetName val="1.설계조건"/>
      <sheetName val="을"/>
      <sheetName val="내역(원)"/>
      <sheetName val="부대내역"/>
      <sheetName val="단가"/>
      <sheetName val="guard(mac)"/>
      <sheetName val="현장관리비 산출내역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견적대비 견적서"/>
      <sheetName val="기계경비"/>
      <sheetName val="소방"/>
      <sheetName val="설직재-1"/>
      <sheetName val="제-노임"/>
      <sheetName val="제직재"/>
      <sheetName val="정보매체A동"/>
      <sheetName val="1.판매계획"/>
      <sheetName val="약품공급2"/>
      <sheetName val="공사개요"/>
      <sheetName val="1.우편집중내역서"/>
      <sheetName val="3.하중산정4.지지력"/>
      <sheetName val="데이타"/>
      <sheetName val="식재인부"/>
      <sheetName val="Macro(전선)"/>
      <sheetName val="노임단가"/>
      <sheetName val="우수"/>
      <sheetName val="자재집게표 "/>
      <sheetName val="설계개요"/>
      <sheetName val="상수보호"/>
      <sheetName val="CODE"/>
      <sheetName val="플랜트 설치"/>
      <sheetName val="간지"/>
      <sheetName val="철근단면적"/>
      <sheetName val="1.설계기준"/>
      <sheetName val="CODE1"/>
      <sheetName val="6PILE  (돌출)"/>
      <sheetName val="단위수량"/>
      <sheetName val="1.2.1 마루높이결정"/>
      <sheetName val="hvac(제어동)"/>
      <sheetName val="실행철강하도"/>
      <sheetName val="3련 BOX"/>
      <sheetName val="WORK"/>
      <sheetName val="원형맨홀수량"/>
      <sheetName val="PI"/>
      <sheetName val="#REF"/>
      <sheetName val="기둥(원형)"/>
      <sheetName val="예산내역서"/>
      <sheetName val="심사계산"/>
      <sheetName val="심사물량"/>
      <sheetName val="단가대비"/>
      <sheetName val="1호토공"/>
      <sheetName val="견적서"/>
      <sheetName val="EKOG10건축"/>
      <sheetName val="기본DATA"/>
      <sheetName val="FCU (2)"/>
      <sheetName val="제출내역 (2)"/>
      <sheetName val="DATA"/>
      <sheetName val="맨홀수량산출"/>
      <sheetName val="대정2공구"/>
      <sheetName val="기성우리"/>
      <sheetName val="H-pile(298x299)"/>
      <sheetName val="H-pile(250x250)"/>
      <sheetName val="수량BO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3.하중산정4.지지력"/>
      <sheetName val="교각계산"/>
      <sheetName val="토공총괄표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집계표"/>
      <sheetName val="철근총괄집계"/>
      <sheetName val="수량집계표"/>
      <sheetName val="Sheet1"/>
    </sheetNames>
    <sheetDataSet>
      <sheetData sheetId="0"/>
      <sheetData sheetId="1"/>
      <sheetData sheetId="2"/>
      <sheetData sheetId="3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산시 갑지(필요시 출력)"/>
      <sheetName val="결제용표지"/>
      <sheetName val="내역서"/>
      <sheetName val="간지"/>
      <sheetName val="일위대가"/>
      <sheetName val="산근1"/>
      <sheetName val="산근2"/>
      <sheetName val="산근3"/>
      <sheetName val="산근1-1"/>
      <sheetName val="산근3-1"/>
      <sheetName val="산근3-1뒷장"/>
      <sheetName val="인건비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총괄내역서"/>
      <sheetName val="설계원가계산서"/>
      <sheetName val="폐기물"/>
      <sheetName val="공사원가계산서"/>
      <sheetName val="횡배수관수량집계"/>
      <sheetName val="날개벽"/>
    </sheetNames>
    <sheetDataSet>
      <sheetData sheetId="0">
        <row r="1">
          <cell r="A1" t="str">
            <v>공  종</v>
          </cell>
          <cell r="B1" t="str">
            <v>명     칭</v>
          </cell>
          <cell r="C1" t="str">
            <v>규     격</v>
          </cell>
          <cell r="D1" t="str">
            <v>수량</v>
          </cell>
          <cell r="E1" t="str">
            <v>단위</v>
          </cell>
          <cell r="F1" t="str">
            <v>합   계</v>
          </cell>
          <cell r="G1">
            <v>0</v>
          </cell>
          <cell r="H1" t="str">
            <v>노 무 비</v>
          </cell>
          <cell r="I1">
            <v>0</v>
          </cell>
          <cell r="J1" t="str">
            <v>재 료 비</v>
          </cell>
          <cell r="K1">
            <v>0</v>
          </cell>
          <cell r="L1" t="str">
            <v>경    비</v>
          </cell>
          <cell r="M1">
            <v>0</v>
          </cell>
          <cell r="N1" t="str">
            <v>비 고</v>
          </cell>
        </row>
        <row r="2"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  <cell r="N2" t="str">
            <v xml:space="preserve">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총집계"/>
      <sheetName val="일반자재집게표"/>
      <sheetName val="포장공집계표"/>
      <sheetName val="포장수량집계표"/>
      <sheetName val="본선포장 수량계산서"/>
      <sheetName val="뚜껑위치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표지"/>
      <sheetName val="내역서적용수량표지"/>
      <sheetName val="내역서수량 "/>
      <sheetName val="골재산 "/>
      <sheetName val="골재산출"/>
      <sheetName val="포장공수량"/>
      <sheetName val="본선차도부표지"/>
      <sheetName val="포장차도수량"/>
      <sheetName val="차도부연장"/>
      <sheetName val="본선단위수량"/>
      <sheetName val="본선길어깨부표지"/>
      <sheetName val="길어깨부"/>
      <sheetName val="연장조서"/>
      <sheetName val="본선길어깨단위수량"/>
      <sheetName val="본선진입로표지"/>
      <sheetName val="포장진입로수량 "/>
      <sheetName val="진입로현황"/>
      <sheetName val="진입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공제단위수량"/>
      <sheetName val="공제길이"/>
      <sheetName val="지수단관"/>
      <sheetName val="기존맨홀파취복구"/>
      <sheetName val="직관 산출 근거"/>
      <sheetName val="자재산출"/>
      <sheetName val="수량산출"/>
      <sheetName val="수량 집계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토공집계"/>
      <sheetName val="포장 산출근거(A)"/>
      <sheetName val="a"/>
      <sheetName val="a-1"/>
      <sheetName val="a-1-1"/>
      <sheetName val="a-1-2"/>
      <sheetName val="a-1-3"/>
      <sheetName val="a-1-4"/>
      <sheetName val="a-2"/>
      <sheetName val="A-LINE"/>
      <sheetName val="A비포장"/>
      <sheetName val="A포장구간 "/>
      <sheetName val="간이토류벽"/>
      <sheetName val="토공집계(A)"/>
      <sheetName val="관로공수량"/>
      <sheetName val="오수관수량집계표"/>
      <sheetName val="A-LINE (2)"/>
      <sheetName val="A맨홀수량 "/>
      <sheetName val="A LINE"/>
      <sheetName val="오수받이 수량산출(A)"/>
      <sheetName val="내부검사(A)"/>
      <sheetName val="구조물공수량집계표"/>
      <sheetName val="시멘트골재산출표"/>
      <sheetName val="맨홀펌수량집계표"/>
      <sheetName val="산출근거"/>
      <sheetName val="맨홀펌프장수량(A)"/>
      <sheetName val="맨홀산출근거"/>
      <sheetName val="펌프도면"/>
      <sheetName val="산출근거(A)"/>
      <sheetName val="A수량집계"/>
      <sheetName val="A산출근거"/>
      <sheetName val="수량총괄(A)"/>
      <sheetName val="부대수량A"/>
      <sheetName val="휀스수량집계(A)"/>
      <sheetName val="휀스그림(A)"/>
      <sheetName val="휀스단위수량(A)"/>
      <sheetName val="정문수량집계(A)"/>
      <sheetName val="정문그림(A)"/>
      <sheetName val="정문단위수량(A)"/>
      <sheetName val="상수관이설근거(A)"/>
      <sheetName val="안전보호책(A)"/>
      <sheetName val="가설건물수량"/>
      <sheetName val="(A)"/>
      <sheetName val="정문수량"/>
      <sheetName val="수량집계표(A)"/>
      <sheetName val="산출근거 (2)"/>
      <sheetName val="#REF"/>
      <sheetName val="수량산출"/>
      <sheetName val="ABUT수량-A1"/>
      <sheetName val="단가결정"/>
      <sheetName val="시설물일위"/>
      <sheetName val="가설공사"/>
      <sheetName val="내역아"/>
      <sheetName val="울타리"/>
      <sheetName val="집수정(600-700)"/>
      <sheetName val="노임이"/>
      <sheetName val="3BL공동구 수량"/>
      <sheetName val="laroux"/>
      <sheetName val="개략공사비 증(감)"/>
      <sheetName val="총괄내역서"/>
      <sheetName val="내역서"/>
      <sheetName val="교량 1호표"/>
      <sheetName val="관급자재 예산서(최종)"/>
      <sheetName val="288-1"/>
      <sheetName val="190-1"/>
      <sheetName val="25-1"/>
      <sheetName val="관급자재 예산섞(최종)"/>
      <sheetName val="ITEM"/>
      <sheetName val="INPUT"/>
      <sheetName val="2호맨홀공제수량"/>
      <sheetName val="DATE"/>
      <sheetName val="토사(PE)"/>
      <sheetName val="공내역"/>
      <sheetName val="맨홀수량집계"/>
      <sheetName val="1차증가원가계산"/>
      <sheetName val="토목"/>
      <sheetName val="단가산출서"/>
      <sheetName val="공구원가계산"/>
      <sheetName val="구조물철거타공정이월"/>
      <sheetName val="우수공"/>
      <sheetName val="갑지 (계약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구조계산간지"/>
      <sheetName val="수량산출서"/>
      <sheetName val="평가내역"/>
      <sheetName val="#REF"/>
      <sheetName val="내역서"/>
      <sheetName val="가감수량"/>
      <sheetName val="맨홀수량산출"/>
      <sheetName val="조명시설"/>
      <sheetName val="노임(1차)"/>
      <sheetName val="ABUT수량-A1"/>
      <sheetName val="평가데이터"/>
      <sheetName val="구조물철거타공정이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조명시설"/>
      <sheetName val="DATE"/>
      <sheetName val="INPUT"/>
      <sheetName val="2000.11월설계내역"/>
      <sheetName val="실행철강하도"/>
      <sheetName val="비목군분류일위"/>
      <sheetName val="9GNG운반"/>
      <sheetName val="기초단가"/>
      <sheetName val="가감수량"/>
      <sheetName val="맨홀수량산출"/>
      <sheetName val="수량산출"/>
      <sheetName val="공구원가계산"/>
      <sheetName val="2"/>
      <sheetName val="4.2.1 마루높이 검토"/>
      <sheetName val="Sheet1 (2)"/>
      <sheetName val="기계경비"/>
      <sheetName val="사다리"/>
      <sheetName val="내역서"/>
      <sheetName val="#REF"/>
      <sheetName val="기성고내역"/>
      <sheetName val="단위집계표"/>
      <sheetName val="2호맨홀공제수량"/>
      <sheetName val="ABUT수량-A1"/>
      <sheetName val="총집계표"/>
      <sheetName val="전기"/>
      <sheetName val="3-2PS"/>
      <sheetName val="담장산출"/>
      <sheetName val="준검 내역서"/>
      <sheetName val="Sheet1"/>
      <sheetName val="개요"/>
      <sheetName val="설계조건"/>
      <sheetName val="산출내역서집계표"/>
      <sheetName val="신우"/>
      <sheetName val="입찰안"/>
      <sheetName val="여과지동"/>
      <sheetName val="기초자료"/>
      <sheetName val="데리네이타현황"/>
      <sheetName val="일위대가목차"/>
      <sheetName val="보차도경계석"/>
      <sheetName val="I一般比"/>
      <sheetName val="단가"/>
      <sheetName val="일위대가"/>
      <sheetName val="자재단가"/>
      <sheetName val="원형1호맨홀토공수량"/>
      <sheetName val="3련 BOX"/>
      <sheetName val="데이타"/>
      <sheetName val="자재"/>
      <sheetName val="노임(1차)"/>
      <sheetName val="펌프차타설"/>
      <sheetName val="단위수량"/>
      <sheetName val="3.하중산정4.지지력"/>
      <sheetName val="산출근거"/>
      <sheetName val="품셈집계표"/>
      <sheetName val="자재조사표(참고용)"/>
      <sheetName val="일반부표집계표"/>
      <sheetName val="SORCE1"/>
      <sheetName val="기존포장깨기"/>
      <sheetName val="석축헐기"/>
      <sheetName val="차액보증"/>
      <sheetName val="대림경상68억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토현장유용"/>
      <sheetName val="자연석쌓기"/>
      <sheetName val="Sheet1"/>
      <sheetName val="Sheet2"/>
      <sheetName val="Sheet3"/>
      <sheetName val="단가산출서2"/>
      <sheetName val="수의계약대상공사평가표(강정)"/>
      <sheetName val="단가산출서"/>
      <sheetName val="INPUT"/>
      <sheetName val="터파기및재료"/>
      <sheetName val="부하계산서"/>
      <sheetName val="000000"/>
      <sheetName val="_x0000_"/>
      <sheetName val="토공유용"/>
      <sheetName val="ABUT수량-A1"/>
      <sheetName val=""/>
      <sheetName val="직재"/>
      <sheetName val="재집"/>
      <sheetName val="#REF"/>
      <sheetName val="단면 (2)"/>
      <sheetName val="기둥(원형)"/>
      <sheetName val="교각1"/>
      <sheetName val="COPING"/>
      <sheetName val="가도공"/>
      <sheetName val="집수정(600-700)"/>
      <sheetName val="단가"/>
      <sheetName val="설명"/>
      <sheetName val="일위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력(내역서)"/>
    </sheetNames>
    <sheetDataSet>
      <sheetData sheetId="0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별표집계"/>
      <sheetName val="방지책개소별명세"/>
      <sheetName val="가설공사비"/>
      <sheetName val="도로구조공사비"/>
      <sheetName val="도로토공공사비"/>
      <sheetName val="여수토공사비"/>
      <sheetName val=" 상부공통집계(총괄)"/>
      <sheetName val="재정비직인"/>
      <sheetName val="재정비내역"/>
      <sheetName val="지적고시내역"/>
      <sheetName val="AS포장복구 "/>
      <sheetName val="부대공"/>
      <sheetName val="3.바닥판  "/>
      <sheetName val="조명시설"/>
      <sheetName val="1차증가원가계산"/>
      <sheetName val="터파기및재료"/>
      <sheetName val="안정검토(온1)"/>
      <sheetName val="INPUT"/>
      <sheetName val="실행철강하도"/>
      <sheetName val="수로BOX"/>
      <sheetName val="2"/>
      <sheetName val="일반수량산출"/>
      <sheetName val="기둥(원형)"/>
      <sheetName val="#REF"/>
      <sheetName val="단면 (2)"/>
      <sheetName val="교각1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기타 정보통신공사"/>
      <sheetName val="간접"/>
      <sheetName val="품셈집계표"/>
      <sheetName val="자재조사표(참고용)"/>
      <sheetName val="일반부표집계표"/>
      <sheetName val="수목일위"/>
      <sheetName val=""/>
      <sheetName val="건축2"/>
      <sheetName val="수목데이타"/>
      <sheetName val="AS포장복구 "/>
      <sheetName val="원가계산"/>
      <sheetName val="품셈TABLE"/>
      <sheetName val="표지 (2)"/>
      <sheetName val="6호기"/>
      <sheetName val="2000.11월설계내역"/>
      <sheetName val="Sheet1"/>
      <sheetName val="Customer Databas"/>
      <sheetName val="설명"/>
      <sheetName val="노임단가"/>
      <sheetName val="단가조사"/>
      <sheetName val="시설물일위"/>
      <sheetName val="가설공사"/>
      <sheetName val="단가결정"/>
      <sheetName val="내역아"/>
      <sheetName val="울타리"/>
      <sheetName val="문학간접"/>
      <sheetName val="수목표준대가"/>
      <sheetName val="단가대비표"/>
      <sheetName val="공종단가"/>
      <sheetName val="참고"/>
      <sheetName val="공사개요"/>
      <sheetName val="장비별표(오거보링)(Ø400)(12M)"/>
      <sheetName val="갑  지"/>
      <sheetName val="䈘목(중국단풍-)"/>
      <sheetName val="1"/>
      <sheetName val="2"/>
      <sheetName val="3"/>
      <sheetName val="4"/>
      <sheetName val="5"/>
      <sheetName val="화재 탐지 설비"/>
      <sheetName val="접속도로1"/>
      <sheetName val="평가데이터"/>
      <sheetName val="unit 4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골조시행"/>
      <sheetName val="간선계산"/>
      <sheetName val="전익자재"/>
      <sheetName val="원내역"/>
      <sheetName val="가설공사비"/>
      <sheetName val="도로구조공사비"/>
      <sheetName val="도로토공공사비"/>
      <sheetName val="여수토공사비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데리네이타현황"/>
      <sheetName val="내역(APT)"/>
      <sheetName val="일위대가(가설)"/>
      <sheetName val="교사기준면적(초등)"/>
      <sheetName val="단가 및 재료비"/>
      <sheetName val="단가산출2"/>
      <sheetName val="내역"/>
      <sheetName val="건축-물가변동"/>
      <sheetName val="현장관리비"/>
      <sheetName val="개인"/>
      <sheetName val="일위대가"/>
      <sheetName val="2000년1차"/>
      <sheetName val="2000전체분"/>
      <sheetName val="노무,재료"/>
      <sheetName val="이름표지정"/>
      <sheetName val="Sheet1 (2)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준검 내역서"/>
      <sheetName val="9811"/>
      <sheetName val="49"/>
      <sheetName val="금융비용"/>
      <sheetName val="남양내역"/>
      <sheetName val="Sheet4"/>
      <sheetName val="기본단가표"/>
      <sheetName val="금액내역서"/>
      <sheetName val="총괄내역"/>
      <sheetName val="공종목록표"/>
      <sheetName val="견적시담(송포2공구)"/>
      <sheetName val="DANGA"/>
      <sheetName val="단가"/>
      <sheetName val="data"/>
      <sheetName val="직접경비"/>
      <sheetName val="직접인건비"/>
      <sheetName val="A"/>
      <sheetName val="별표집계"/>
      <sheetName val="단가산출1"/>
      <sheetName val="공종별원가계산"/>
      <sheetName val="가감수량"/>
      <sheetName val="맨홀수량산출"/>
      <sheetName val="총괄내역서"/>
      <sheetName val="자재단가"/>
      <sheetName val="토공산출(주차장)"/>
      <sheetName val="현장관리"/>
      <sheetName val="공통가설"/>
      <sheetName val="매입"/>
      <sheetName val="토공산출 (아파트)"/>
      <sheetName val="조명시설"/>
      <sheetName val="9509"/>
      <sheetName val="전체"/>
      <sheetName val="EACT10"/>
      <sheetName val="10공구일위"/>
      <sheetName val="시멘트"/>
      <sheetName val="노임이"/>
      <sheetName val="단가산출"/>
      <sheetName val="철콘"/>
      <sheetName val="입찰"/>
      <sheetName val="현경"/>
      <sheetName val="계수시트"/>
      <sheetName val="연습"/>
      <sheetName val="전주2本1"/>
      <sheetName val="1.설계조건"/>
      <sheetName val="년도별시공"/>
      <sheetName val="2공구산출내역"/>
      <sheetName val="기초자료입력"/>
      <sheetName val="품셈"/>
      <sheetName val="Mc1"/>
      <sheetName val="123"/>
      <sheetName val="수안보-MBR1"/>
      <sheetName val="일위"/>
      <sheetName val="횡배수관토공수량"/>
      <sheetName val="수목단가"/>
      <sheetName val="식재수량표"/>
      <sheetName val="식재일위"/>
      <sheetName val="기계경비적용기준"/>
      <sheetName val="파일의이용"/>
      <sheetName val="시설수량표"/>
      <sheetName val="참조"/>
      <sheetName val="산출내역서집계표"/>
      <sheetName val="DC-O-4-S(설명서)"/>
      <sheetName val="INPUT"/>
      <sheetName val="간접비"/>
      <sheetName val="평가내역"/>
      <sheetName val="비목군분류일위"/>
      <sheetName val="일위대가-1"/>
      <sheetName val="개소별수량산출"/>
      <sheetName val="토목주소"/>
      <sheetName val="공사비예산서(토목분)"/>
      <sheetName val="전기혼잡제경비(45)"/>
      <sheetName val="현장"/>
      <sheetName val="전기"/>
      <sheetName val="골조대비내역"/>
      <sheetName val="일위목록"/>
      <sheetName val="기성청구"/>
      <sheetName val="세부내역"/>
      <sheetName val="대가표(품셈)"/>
      <sheetName val="물가자료"/>
      <sheetName val="BID"/>
      <sheetName val="예산명세서"/>
      <sheetName val="설계명세서"/>
      <sheetName val="자료입력"/>
      <sheetName val="카렌스센터계량기설치공사"/>
      <sheetName val="기계설비-물가변동"/>
      <sheetName val="자재 집계표"/>
      <sheetName val="말고개터널조명전압강하"/>
      <sheetName val="5 일위목록"/>
      <sheetName val="7 단가조사"/>
      <sheetName val="6 일위대가"/>
      <sheetName val="정렬"/>
      <sheetName val="E.P.T수량산출서"/>
      <sheetName val="실행간접비용"/>
      <sheetName val="合成単価作成表-BLDG"/>
      <sheetName val="수량산출"/>
      <sheetName val="일위대가목차"/>
      <sheetName val="관공일위대가"/>
      <sheetName val="DT"/>
      <sheetName val="롤러"/>
      <sheetName val="펌프차타설"/>
      <sheetName val="배수내역"/>
      <sheetName val="참조M"/>
      <sheetName val="ABUT수량-A1"/>
      <sheetName val="시설물기초"/>
      <sheetName val="Ⅶ-2.현장경비산출"/>
      <sheetName val="설계서"/>
      <sheetName val="정부노임단가"/>
      <sheetName val="가도공"/>
      <sheetName val="일위집계표"/>
      <sheetName val="지주목시비량산출서"/>
      <sheetName val="설계예산서"/>
      <sheetName val="노임(1차)"/>
      <sheetName val="공내역"/>
      <sheetName val="공구원가계산"/>
      <sheetName val="삭제금지단가"/>
      <sheetName val="공사기본내용입력"/>
      <sheetName val="공통"/>
      <sheetName val="조건"/>
      <sheetName val="부대공Ⅱ"/>
      <sheetName val="총괄표"/>
      <sheetName val="부하계산서"/>
      <sheetName val="공사요율산출표"/>
      <sheetName val="2.대외공문"/>
      <sheetName val="GAS"/>
      <sheetName val="준공정산"/>
      <sheetName val="중기사용료산출근거"/>
      <sheetName val="예가표"/>
      <sheetName val="기초자료"/>
      <sheetName val="단위단가"/>
      <sheetName val="단가표 (2)"/>
      <sheetName val="경산"/>
      <sheetName val="에너지동"/>
      <sheetName val="공사별 가중치 산출근거(토목)"/>
      <sheetName val="가중치근거(조경)"/>
      <sheetName val="귀래 설계 공내역서"/>
      <sheetName val="상 부"/>
      <sheetName val="견적"/>
      <sheetName val="충주"/>
      <sheetName val="전선 및 전선관"/>
      <sheetName val="금융"/>
      <sheetName val="내역서01"/>
      <sheetName val="조명율표"/>
      <sheetName val="설계내역일위"/>
      <sheetName val="DB@Acess"/>
      <sheetName val="Civil"/>
      <sheetName val="입력자료"/>
      <sheetName val="입찰안"/>
      <sheetName val="토공수량"/>
      <sheetName val="동해title"/>
      <sheetName val="설계내"/>
      <sheetName val="SG"/>
      <sheetName val="1차 내역서"/>
      <sheetName val="JUCKEYK"/>
      <sheetName val="교육종류"/>
      <sheetName val="식재"/>
      <sheetName val="시설물"/>
      <sheetName val="식재출력용"/>
      <sheetName val="유지관리"/>
      <sheetName val="현관"/>
      <sheetName val="인원"/>
      <sheetName val="총괄표1"/>
      <sheetName val="퇴직금(울산천상)"/>
      <sheetName val="운동장 (2)"/>
      <sheetName val="일반부표"/>
      <sheetName val="부하계산"/>
      <sheetName val="견적율"/>
      <sheetName val="밸브설치"/>
      <sheetName val="설계내역서"/>
      <sheetName val="BH"/>
      <sheetName val="지수"/>
      <sheetName val="대치판정"/>
      <sheetName val="공종집계"/>
      <sheetName val="제수"/>
      <sheetName val="공기"/>
      <sheetName val="MOTOR"/>
      <sheetName val="소야공정계획표"/>
      <sheetName val="예산갑지"/>
      <sheetName val="자료"/>
      <sheetName val="간선"/>
      <sheetName val="전압"/>
      <sheetName val="조도"/>
      <sheetName val="동력"/>
      <sheetName val="D&amp;P특기사항"/>
      <sheetName val="날개벽(좌,우=60도-4개)"/>
      <sheetName val="주요항목별"/>
      <sheetName val="사급자재"/>
      <sheetName val="약품설비"/>
      <sheetName val="토공집계"/>
      <sheetName val="1안"/>
      <sheetName val="공통비총괄표"/>
      <sheetName val="내역서2안"/>
      <sheetName val="중기일위대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산출근거"/>
      <sheetName val="자단"/>
      <sheetName val="인공산출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퍼스트"/>
      <sheetName val="11월"/>
      <sheetName val="잡비"/>
      <sheetName val="투찰금액"/>
      <sheetName val="간지"/>
      <sheetName val="배수공"/>
      <sheetName val="FB25JN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기성내역"/>
      <sheetName val="전기일위대가"/>
      <sheetName val="설계"/>
      <sheetName val="Sheet6"/>
      <sheetName val="실행철강하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담장산출"/>
      <sheetName val="지급자재"/>
      <sheetName val="EJ"/>
      <sheetName val="토공집계표"/>
      <sheetName val="설계예시"/>
      <sheetName val="귀래_설계_공내역서"/>
      <sheetName val="자재_집계표"/>
      <sheetName val="전선_및_전선관"/>
      <sheetName val=" 견적서"/>
      <sheetName val="테이블"/>
      <sheetName val="노무비"/>
      <sheetName val="동력부하계산"/>
      <sheetName val="원가"/>
      <sheetName val="절감계산"/>
      <sheetName val="공사비집계표"/>
      <sheetName val="천방교접속"/>
      <sheetName val="공정코드"/>
      <sheetName val="GAS저장소"/>
      <sheetName val="라인마킹"/>
      <sheetName val="위험물저장소"/>
      <sheetName val="일반창고동"/>
      <sheetName val="구조물공1(51~56)"/>
      <sheetName val="참고자료"/>
      <sheetName val="근거(기밀댐퍼)"/>
      <sheetName val="가스내역"/>
      <sheetName val="예정(3)"/>
      <sheetName val="9GNG운반"/>
      <sheetName val="평형별수량표"/>
      <sheetName val="가설개략"/>
      <sheetName val="을지"/>
      <sheetName val="평당"/>
      <sheetName val="매입세"/>
      <sheetName val="창호"/>
      <sheetName val="설계가"/>
      <sheetName val="관리,공감"/>
      <sheetName val="가로등"/>
      <sheetName val="계산내역(설비)"/>
      <sheetName val="PW3"/>
      <sheetName val="PW4"/>
      <sheetName val="SC1"/>
      <sheetName val="PE"/>
      <sheetName val="PM"/>
      <sheetName val="TR"/>
      <sheetName val="01"/>
      <sheetName val="6PILE  (돌출)"/>
      <sheetName val="1차_내역서"/>
      <sheetName val="토목"/>
      <sheetName val="건축(을)"/>
      <sheetName val="기계실 D200"/>
      <sheetName val="전기공사"/>
      <sheetName val="제잡비"/>
      <sheetName val="토집"/>
      <sheetName val="22인공"/>
      <sheetName val="3.바닥판  "/>
      <sheetName val="부안일위"/>
      <sheetName val="위치조서"/>
      <sheetName val="EQUIP-H"/>
      <sheetName val="시추주상도"/>
      <sheetName val="성곽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COVER"/>
      <sheetName val="와동25-3(변경)"/>
      <sheetName val="참조(2)"/>
      <sheetName val="주관사업"/>
      <sheetName val="연돌일위집계"/>
      <sheetName val="토공실행"/>
      <sheetName val="당초내역서"/>
      <sheetName val="사전공사"/>
      <sheetName val="적용기준"/>
      <sheetName val="ITEM"/>
      <sheetName val="가스(내역)"/>
      <sheetName val="각종단가"/>
      <sheetName val="전계가"/>
      <sheetName val="배수판"/>
      <sheetName val="TEL"/>
      <sheetName val="PAINT"/>
      <sheetName val="말뚝지지력산정"/>
      <sheetName val="대공종"/>
      <sheetName val="실행"/>
      <sheetName val="수량집계"/>
      <sheetName val="A-4"/>
      <sheetName val="교대시점"/>
      <sheetName val="설계기준"/>
      <sheetName val="2.2.10.샤시등"/>
      <sheetName val="내역1"/>
      <sheetName val="과세내역(세부)"/>
      <sheetName val="기초1"/>
      <sheetName val="품셈표"/>
      <sheetName val="자판실행"/>
      <sheetName val="신표지1"/>
      <sheetName val="3.공통공사대비"/>
      <sheetName val="을"/>
      <sheetName val="TB-내역서"/>
      <sheetName val="Sheet13"/>
      <sheetName val="발전기"/>
      <sheetName val="Sheet14"/>
      <sheetName val="영업.일1"/>
      <sheetName val="전등설비"/>
      <sheetName val="철거산출근거"/>
      <sheetName val="현장관리비 산출내역"/>
      <sheetName val="소요자재"/>
      <sheetName val="노무산출서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투자효율분석"/>
      <sheetName val="오억미만"/>
      <sheetName val="견적서"/>
      <sheetName val="공사원가"/>
      <sheetName val="GAEYO"/>
      <sheetName val="계약내역서(을지)"/>
      <sheetName val="N賃率-職"/>
      <sheetName val="가설"/>
      <sheetName val="구조포설"/>
      <sheetName val="복구"/>
      <sheetName val="부대"/>
      <sheetName val="부호표"/>
      <sheetName val="토공"/>
      <sheetName val="sub"/>
      <sheetName val="통합내역"/>
      <sheetName val="재정비직인"/>
      <sheetName val="우수공"/>
      <sheetName val="수목데이타 "/>
      <sheetName val="邅☳"/>
      <sheetName val="하수급견적대비"/>
      <sheetName val="G.R300경비"/>
      <sheetName val="ENTRY"/>
      <sheetName val="현장조사"/>
      <sheetName val="요약&amp;결과"/>
      <sheetName val="증감내역서"/>
      <sheetName val="현장관리비 "/>
      <sheetName val="P-산#1-1(WOWA1)"/>
      <sheetName val="현장지지물물량"/>
      <sheetName val="설계변경조서"/>
      <sheetName val="연결관산출조서"/>
      <sheetName val="재료단가"/>
      <sheetName val="000000"/>
      <sheetName val="Y-WORK"/>
      <sheetName val="자재"/>
      <sheetName val="1.가설"/>
      <sheetName val="4.목공사"/>
      <sheetName val="덕소내역"/>
      <sheetName val="단위집계표"/>
      <sheetName val="단면가정"/>
      <sheetName val="표  지"/>
      <sheetName val="기타공사"/>
      <sheetName val="단청(제외)"/>
      <sheetName val="목공집계"/>
      <sheetName val="미장(2)"/>
      <sheetName val="운반"/>
      <sheetName val="지붕(기와)"/>
      <sheetName val="3연box"/>
      <sheetName val="단 box"/>
      <sheetName val="H-pile(298x299)"/>
      <sheetName val="H-pile(250x250)"/>
      <sheetName val="노임 단가"/>
      <sheetName val="JOIN(2span)"/>
      <sheetName val="바닥판"/>
      <sheetName val="주빔의 설계"/>
      <sheetName val="철근량산정및사용성검토"/>
      <sheetName val="입력DATA"/>
      <sheetName val="가격조사서"/>
      <sheetName val="부대내역"/>
      <sheetName val="제잡비집계"/>
      <sheetName val="가설건물"/>
      <sheetName val="70%"/>
      <sheetName val="터널조도"/>
      <sheetName val="공종별자재"/>
      <sheetName val="날개벽"/>
      <sheetName val="인사자료총집계"/>
      <sheetName val="수로단위수량"/>
      <sheetName val="공사발의서"/>
      <sheetName val="S0"/>
      <sheetName val="이름정의"/>
      <sheetName val="초기화면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수량집계표"/>
      <sheetName val="공종별수량집계"/>
      <sheetName val="변경일위"/>
      <sheetName val="Book1"/>
      <sheetName val="기성내역서표지"/>
      <sheetName val="용산1(해보)"/>
      <sheetName val="기초공"/>
      <sheetName val="기둥(원형)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3">
          <cell r="E43">
            <v>45600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7">
          <cell r="E167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5">
          <cell r="E175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1">
          <cell r="E181">
            <v>158000</v>
          </cell>
        </row>
        <row r="182">
          <cell r="E182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08">
          <cell r="E208">
            <v>108000</v>
          </cell>
        </row>
        <row r="209">
          <cell r="E209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터파기및재료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총"/>
      <sheetName val="총괄표"/>
      <sheetName val="자재총"/>
      <sheetName val="도로"/>
      <sheetName val="관로"/>
      <sheetName val="포장공"/>
      <sheetName val="교차로"/>
      <sheetName val="포장(자재집계)"/>
      <sheetName val="포장(자재)"/>
      <sheetName val="송수관로"/>
      <sheetName val="배수관로"/>
      <sheetName val="분수공"/>
      <sheetName val="밸브보호공"/>
      <sheetName val="관정보호공"/>
      <sheetName val="저수조(평)"/>
      <sheetName val="저수조(고)"/>
      <sheetName val="휀스(저수조)"/>
      <sheetName val="집수정"/>
      <sheetName val="맨홀위치"/>
      <sheetName val="종배수관"/>
      <sheetName val="종배수관위치"/>
      <sheetName val="횡배수관위치"/>
      <sheetName val="분수공조서"/>
      <sheetName val="밸브규격별"/>
      <sheetName val="이토변"/>
      <sheetName val="제수밸브"/>
      <sheetName val="퇴수밸브"/>
      <sheetName val="에어밸브"/>
      <sheetName val="송수관로 집계"/>
      <sheetName val="배수관로집계)PE관,이경티,이경소켓"/>
      <sheetName val="제수,퇴수,이토,공기밸브"/>
      <sheetName val="현장조사"/>
      <sheetName val="Sheet17"/>
      <sheetName val="INPUT"/>
      <sheetName val="#REF"/>
      <sheetName val="DATE"/>
      <sheetName val="수원공사비"/>
      <sheetName val="날개벽"/>
      <sheetName val="암거단위"/>
      <sheetName val="000000"/>
      <sheetName val="교각토공"/>
      <sheetName val="데리네이타현황"/>
      <sheetName val="라.공사비"/>
      <sheetName val="다.도서인쇄비 "/>
      <sheetName val="Sheet1"/>
      <sheetName val="부대내역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  <sheetName val="표지"/>
      <sheetName val="주요자재대"/>
      <sheetName val="토공집계"/>
      <sheetName val="토적표"/>
      <sheetName val="관대집계표"/>
      <sheetName val="측점별관대"/>
      <sheetName val="구조물집계"/>
      <sheetName val="제수변실"/>
      <sheetName val="이토변실"/>
      <sheetName val="공기변실"/>
      <sheetName val="포장공"/>
      <sheetName val="가.추진작업구간토공"/>
      <sheetName val="발진기지"/>
      <sheetName val="도달기지"/>
      <sheetName val="나.추진공수량집계표"/>
      <sheetName val="추진공"/>
      <sheetName val="부대공"/>
      <sheetName val="경고시설"/>
      <sheetName val="곡관보호공"/>
      <sheetName val="폐기물수량"/>
      <sheetName val="Sheet9"/>
      <sheetName val="Sheet10"/>
      <sheetName val="Sheet11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맨홀높이산출5"/>
      <sheetName val="1호철근집계표"/>
      <sheetName val="2호철근집계표"/>
      <sheetName val="3호철근집계표"/>
      <sheetName val="4호철근집계표"/>
      <sheetName val="5호철근집계표"/>
      <sheetName val="1호맨홀수량산출"/>
      <sheetName val="2호맨홀수량산출"/>
      <sheetName val="3호맨홀수량산출"/>
      <sheetName val="4호맨홀수량산출"/>
      <sheetName val="5호맨홀수량산출"/>
      <sheetName val="1호맨홀 집계"/>
      <sheetName val="2호맨홀 집계"/>
      <sheetName val="3호맨홀 집계"/>
      <sheetName val="4호맨홀 집계"/>
      <sheetName val="5호맨홀 집계"/>
      <sheetName val="자재 집계표"/>
      <sheetName val="자재산출"/>
      <sheetName val="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"/>
      <sheetName val="단위량당중기"/>
      <sheetName val="산출내역서집계표"/>
      <sheetName val="대창(함평)"/>
      <sheetName val="대창(장성)"/>
      <sheetName val="대창(함평)-창열"/>
      <sheetName val="DATE"/>
      <sheetName val="INPUT"/>
      <sheetName val="직노"/>
      <sheetName val="단가산출서"/>
      <sheetName val="일위대가"/>
      <sheetName val="데리네이타현황"/>
      <sheetName val="수로BOX"/>
      <sheetName val="터파기및재료"/>
      <sheetName val="1호맨홀수량산출"/>
      <sheetName val="9.설치품셈"/>
      <sheetName val="품셈총괄"/>
      <sheetName val="기본DATA Sheet"/>
      <sheetName val="수량총괄"/>
      <sheetName val="예총"/>
      <sheetName val="조명시설"/>
      <sheetName val="신우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우수공집계"/>
      <sheetName val="각형맨홀토공수량"/>
      <sheetName val="각형맨홀토공단위수량"/>
      <sheetName val="맨홀조서"/>
      <sheetName val="우수관수량집계"/>
      <sheetName val="우수기초수량"/>
      <sheetName val="우수기초단위"/>
      <sheetName val="우수관토공"/>
      <sheetName val="진동TYPE-3"/>
      <sheetName val="우연수"/>
      <sheetName val="우받단"/>
      <sheetName val="우받연토"/>
      <sheetName val="우받조"/>
      <sheetName val="오수받이"/>
      <sheetName val="오받조"/>
      <sheetName val="집수정수집"/>
      <sheetName val="집수정단위수량"/>
      <sheetName val="집수정공제수량"/>
      <sheetName val="집수정토공"/>
      <sheetName val="집수정평균터파기고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최종내역"/>
      <sheetName val="#REF"/>
      <sheetName val="수량산출"/>
      <sheetName val="레미콘"/>
      <sheetName val="아스콘"/>
      <sheetName val="토공집계"/>
      <sheetName val="토공"/>
      <sheetName val="폐기합"/>
      <sheetName val="폐기물"/>
      <sheetName val="일위대가"/>
      <sheetName val="08인건비 산거"/>
      <sheetName val="05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표지"/>
      <sheetName val="총괄"/>
      <sheetName val="설계실행"/>
      <sheetName val="관리비"/>
      <sheetName val="하도사항"/>
      <sheetName val="하도별지"/>
      <sheetName val="부대토공"/>
      <sheetName val="부대철콘"/>
      <sheetName val="부대철강"/>
      <sheetName val="부대조경"/>
      <sheetName val="부대포장"/>
      <sheetName val="부대보강"/>
      <sheetName val="부대P-F"/>
      <sheetName val="부대비계"/>
      <sheetName val="부대내역"/>
      <sheetName val="선정(1)"/>
      <sheetName val="선정(2)"/>
      <sheetName val="선정(3)"/>
      <sheetName val="선정(4)"/>
      <sheetName val="선정(5)"/>
      <sheetName val="견적결과"/>
      <sheetName val="집행(1)"/>
      <sheetName val="집행(2)"/>
      <sheetName val="합의서"/>
      <sheetName val="견적조건"/>
      <sheetName val="FAX1"/>
      <sheetName val="FAX2"/>
      <sheetName val="Sheet1"/>
      <sheetName val="노임단가"/>
      <sheetName val="날개벽"/>
      <sheetName val="수량산출"/>
      <sheetName val="1호맨홀수량산출"/>
      <sheetName val="구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_구조물공"/>
      <sheetName val="간선_구조물공"/>
      <sheetName val="지선_구조물공"/>
      <sheetName val="암거총"/>
      <sheetName val="구체"/>
      <sheetName val="접속부"/>
      <sheetName val="난간"/>
      <sheetName val="면벽"/>
      <sheetName val="슬라브"/>
      <sheetName val="이음"/>
      <sheetName val="호형별"/>
      <sheetName val="암거산출"/>
      <sheetName val="간선-맨홀집계"/>
      <sheetName val="간선-맨홀산출"/>
      <sheetName val="지선-맨홀집계"/>
      <sheetName val="지선-맨홀산출"/>
      <sheetName val="개거총"/>
      <sheetName val="간선개거재료"/>
      <sheetName val="지선개거재료"/>
      <sheetName val="개거산출"/>
      <sheetName val="교량총"/>
      <sheetName val="간선교량재료"/>
      <sheetName val="지선교량재료"/>
      <sheetName val="건널산출"/>
      <sheetName val="총_유입공"/>
      <sheetName val="간선_유입공"/>
      <sheetName val="지선_유입공"/>
      <sheetName val="유입산출"/>
      <sheetName val="Sheet2"/>
      <sheetName val="Sheet7"/>
      <sheetName val="Sheet6"/>
      <sheetName val="Sheet3"/>
      <sheetName val="사  업  비  수  지  예  산  서"/>
      <sheetName val="특별지균"/>
      <sheetName val="특별지균 (2)"/>
      <sheetName val="객복토"/>
      <sheetName val="표토처리"/>
      <sheetName val="논두렁쌓기"/>
      <sheetName val="논두렁면고르기"/>
      <sheetName val="물정지"/>
      <sheetName val="시행후면적조서총괄 (2)"/>
      <sheetName val="시행후면적조서총괄"/>
      <sheetName val="시행후면적조서"/>
      <sheetName val="시행후 노선면적조서"/>
      <sheetName val="수로조직표"/>
      <sheetName val="공작물조직표"/>
      <sheetName val="용수잠관물량"/>
      <sheetName val="용수암거물량 "/>
      <sheetName val="급수관 집계표"/>
      <sheetName val="급수관  산출내역"/>
      <sheetName val="급수관 (2)"/>
      <sheetName val="배수관 집계표"/>
      <sheetName val="배수관   산출내역"/>
      <sheetName val="배수관  (2)"/>
      <sheetName val="용수지선 용수량 계산서"/>
      <sheetName val="공사비 총괄표"/>
      <sheetName val="Sheet5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단가"/>
      <sheetName val="단위량당중기"/>
      <sheetName val="단가표"/>
      <sheetName val="단위수량"/>
      <sheetName val="가시설수량"/>
      <sheetName val="산출내역서집계표"/>
      <sheetName val="직재"/>
      <sheetName val="재집"/>
      <sheetName val="대창(함평)"/>
      <sheetName val="대창(장성)"/>
      <sheetName val="대창(함평)-창열"/>
      <sheetName val="내역서"/>
      <sheetName val="입찰안"/>
      <sheetName val="도급"/>
      <sheetName val="전체분2회변경"/>
      <sheetName val="감율들"/>
      <sheetName val="노임단가"/>
      <sheetName val="setup"/>
      <sheetName val="각형맨홀"/>
      <sheetName val="데이타"/>
      <sheetName val="식재인부"/>
      <sheetName val="요율"/>
      <sheetName val="집수정(600-700)"/>
      <sheetName val="약품공급2"/>
      <sheetName val="부대내역"/>
      <sheetName val="간지"/>
      <sheetName val="ABUT수량-A1"/>
      <sheetName val="단가 및 재료비"/>
      <sheetName val="공사기본내용입력"/>
      <sheetName val="중기사용료산출근거"/>
      <sheetName val="woo(mac)"/>
      <sheetName val="일위대가"/>
      <sheetName val="소방"/>
      <sheetName val="000000"/>
      <sheetName val="가시설단위수량"/>
      <sheetName val="캔개발배경"/>
      <sheetName val="캔판매목표"/>
      <sheetName val="시장"/>
      <sheetName val="일정표"/>
      <sheetName val="1안"/>
      <sheetName val="수로BOX"/>
      <sheetName val="INPUT DATA"/>
      <sheetName val="실행철강하도"/>
      <sheetName val="데리네이타현황"/>
      <sheetName val="설계예산서"/>
      <sheetName val="DATE"/>
      <sheetName val="현장관리비 산출내역"/>
      <sheetName val="결과1"/>
      <sheetName val="구확승인"/>
      <sheetName val="날개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토공"/>
      <sheetName val="토공집계표"/>
      <sheetName val="토공개요"/>
      <sheetName val="토공(1)"/>
      <sheetName val="토공(2)"/>
      <sheetName val="토공(3)"/>
      <sheetName val="토공(4)"/>
      <sheetName val="토공(5)"/>
      <sheetName val="토공(6)"/>
      <sheetName val="토공(7)"/>
      <sheetName val="토공(8)"/>
      <sheetName val="토공(9)"/>
      <sheetName val="토공(10)"/>
      <sheetName val="토공(11)"/>
      <sheetName val="토공(12)"/>
      <sheetName val="토공(13)"/>
      <sheetName val="토공(14)"/>
      <sheetName val="토공(15)"/>
      <sheetName val="토공(16)"/>
      <sheetName val="토공(17)"/>
      <sheetName val="토공(18)"/>
      <sheetName val="토공(19)"/>
      <sheetName val="토공(20)"/>
      <sheetName val="토공(21)"/>
      <sheetName val="토공(22)"/>
      <sheetName val="토공(23)"/>
      <sheetName val="토공(24)"/>
      <sheetName val="토공(25)"/>
      <sheetName val="토공(26)"/>
      <sheetName val="토공(27)"/>
    </sheetNames>
    <sheetDataSet>
      <sheetData sheetId="0" refreshError="1"/>
      <sheetData sheetId="1" refreshError="1"/>
      <sheetData sheetId="2" refreshError="1">
        <row r="6">
          <cell r="B6" t="str">
            <v>90+10</v>
          </cell>
          <cell r="C6">
            <v>3.56</v>
          </cell>
          <cell r="D6">
            <v>4.2</v>
          </cell>
          <cell r="E6">
            <v>28.81</v>
          </cell>
          <cell r="F6">
            <v>6</v>
          </cell>
          <cell r="G6">
            <v>6</v>
          </cell>
          <cell r="H6">
            <v>0</v>
          </cell>
          <cell r="I6">
            <v>0</v>
          </cell>
          <cell r="J6">
            <v>0</v>
          </cell>
          <cell r="K6">
            <v>6</v>
          </cell>
          <cell r="L6">
            <v>0.19</v>
          </cell>
          <cell r="M6">
            <v>1.31</v>
          </cell>
          <cell r="N6">
            <v>3.5</v>
          </cell>
          <cell r="O6">
            <v>1</v>
          </cell>
          <cell r="P6">
            <v>0</v>
          </cell>
          <cell r="Q6">
            <v>0</v>
          </cell>
          <cell r="R6">
            <v>0</v>
          </cell>
        </row>
        <row r="7">
          <cell r="B7" t="str">
            <v>96+7</v>
          </cell>
          <cell r="C7">
            <v>3.56</v>
          </cell>
          <cell r="D7">
            <v>4.2</v>
          </cell>
          <cell r="E7">
            <v>28.81</v>
          </cell>
          <cell r="F7">
            <v>6.42</v>
          </cell>
          <cell r="G7">
            <v>6.42</v>
          </cell>
          <cell r="H7">
            <v>0</v>
          </cell>
          <cell r="I7">
            <v>0</v>
          </cell>
          <cell r="J7">
            <v>0</v>
          </cell>
          <cell r="K7">
            <v>6.42</v>
          </cell>
          <cell r="L7">
            <v>0.19</v>
          </cell>
          <cell r="M7">
            <v>1.31</v>
          </cell>
          <cell r="N7">
            <v>3.5</v>
          </cell>
          <cell r="O7">
            <v>1.42</v>
          </cell>
          <cell r="P7">
            <v>0</v>
          </cell>
          <cell r="Q7">
            <v>0</v>
          </cell>
          <cell r="R7">
            <v>0</v>
          </cell>
        </row>
        <row r="8">
          <cell r="B8" t="str">
            <v>100+5</v>
          </cell>
          <cell r="C8">
            <v>3.56</v>
          </cell>
          <cell r="D8">
            <v>4.2</v>
          </cell>
          <cell r="E8">
            <v>28.81</v>
          </cell>
          <cell r="F8">
            <v>6.59</v>
          </cell>
          <cell r="G8">
            <v>6.59</v>
          </cell>
          <cell r="H8">
            <v>0</v>
          </cell>
          <cell r="I8">
            <v>0</v>
          </cell>
          <cell r="J8">
            <v>0</v>
          </cell>
          <cell r="K8">
            <v>6.59</v>
          </cell>
          <cell r="L8">
            <v>0.19</v>
          </cell>
          <cell r="M8">
            <v>1.31</v>
          </cell>
          <cell r="N8">
            <v>3.5</v>
          </cell>
          <cell r="O8">
            <v>1.5899999999999999</v>
          </cell>
          <cell r="P8">
            <v>0</v>
          </cell>
          <cell r="Q8">
            <v>0</v>
          </cell>
          <cell r="R8">
            <v>0</v>
          </cell>
        </row>
        <row r="9">
          <cell r="B9" t="str">
            <v>105+15</v>
          </cell>
          <cell r="C9">
            <v>0</v>
          </cell>
          <cell r="D9">
            <v>5.2</v>
          </cell>
          <cell r="E9">
            <v>21.24</v>
          </cell>
          <cell r="F9">
            <v>7.4</v>
          </cell>
          <cell r="G9">
            <v>7.4</v>
          </cell>
          <cell r="H9">
            <v>0</v>
          </cell>
          <cell r="I9">
            <v>0</v>
          </cell>
          <cell r="J9">
            <v>0</v>
          </cell>
          <cell r="K9">
            <v>7.4</v>
          </cell>
          <cell r="L9">
            <v>0.19</v>
          </cell>
          <cell r="M9">
            <v>1.31</v>
          </cell>
          <cell r="N9">
            <v>3.5</v>
          </cell>
          <cell r="O9">
            <v>2.4000000000000004</v>
          </cell>
          <cell r="P9">
            <v>0</v>
          </cell>
          <cell r="Q9">
            <v>0</v>
          </cell>
          <cell r="R9">
            <v>0</v>
          </cell>
        </row>
        <row r="10">
          <cell r="B10" t="str">
            <v>109+18</v>
          </cell>
          <cell r="C10">
            <v>3.56</v>
          </cell>
          <cell r="D10">
            <v>4.2</v>
          </cell>
          <cell r="E10">
            <v>28.81</v>
          </cell>
          <cell r="F10">
            <v>6.99</v>
          </cell>
          <cell r="G10">
            <v>6.99</v>
          </cell>
          <cell r="H10">
            <v>0</v>
          </cell>
          <cell r="I10">
            <v>0</v>
          </cell>
          <cell r="J10">
            <v>0</v>
          </cell>
          <cell r="K10">
            <v>6.99</v>
          </cell>
          <cell r="L10">
            <v>0.19</v>
          </cell>
          <cell r="M10">
            <v>1.31</v>
          </cell>
          <cell r="N10">
            <v>3.5</v>
          </cell>
          <cell r="O10">
            <v>1.9900000000000002</v>
          </cell>
          <cell r="P10">
            <v>0</v>
          </cell>
          <cell r="Q10">
            <v>0</v>
          </cell>
          <cell r="R10">
            <v>0</v>
          </cell>
        </row>
        <row r="11">
          <cell r="B11" t="str">
            <v>113+3</v>
          </cell>
          <cell r="C11">
            <v>0</v>
          </cell>
          <cell r="D11">
            <v>5.2</v>
          </cell>
          <cell r="E11">
            <v>21.24</v>
          </cell>
          <cell r="F11">
            <v>6.88</v>
          </cell>
          <cell r="G11">
            <v>6.88</v>
          </cell>
          <cell r="H11">
            <v>0</v>
          </cell>
          <cell r="I11">
            <v>0</v>
          </cell>
          <cell r="J11">
            <v>0</v>
          </cell>
          <cell r="K11">
            <v>6.88</v>
          </cell>
          <cell r="L11">
            <v>0.19</v>
          </cell>
          <cell r="M11">
            <v>1.31</v>
          </cell>
          <cell r="N11">
            <v>3.5</v>
          </cell>
          <cell r="O11">
            <v>1.88</v>
          </cell>
          <cell r="P11">
            <v>0</v>
          </cell>
          <cell r="Q11">
            <v>0</v>
          </cell>
          <cell r="R11">
            <v>0</v>
          </cell>
        </row>
        <row r="12">
          <cell r="B12" t="str">
            <v>117+10</v>
          </cell>
          <cell r="C12">
            <v>3.56</v>
          </cell>
          <cell r="D12">
            <v>4.2</v>
          </cell>
          <cell r="E12">
            <v>28.81</v>
          </cell>
          <cell r="F12">
            <v>6.92</v>
          </cell>
          <cell r="G12">
            <v>6.92</v>
          </cell>
          <cell r="H12">
            <v>0</v>
          </cell>
          <cell r="I12">
            <v>0</v>
          </cell>
          <cell r="J12">
            <v>0</v>
          </cell>
          <cell r="K12">
            <v>6.92</v>
          </cell>
          <cell r="L12">
            <v>0.19</v>
          </cell>
          <cell r="M12">
            <v>1.31</v>
          </cell>
          <cell r="N12">
            <v>3.5</v>
          </cell>
          <cell r="O12">
            <v>1.92</v>
          </cell>
          <cell r="P12">
            <v>0</v>
          </cell>
          <cell r="Q12">
            <v>0</v>
          </cell>
          <cell r="R12">
            <v>0</v>
          </cell>
        </row>
        <row r="13">
          <cell r="B13" t="str">
            <v>124+5</v>
          </cell>
          <cell r="C13">
            <v>0</v>
          </cell>
          <cell r="D13">
            <v>5.2</v>
          </cell>
          <cell r="E13">
            <v>21.24</v>
          </cell>
          <cell r="F13">
            <v>7.11</v>
          </cell>
          <cell r="G13">
            <v>7.11</v>
          </cell>
          <cell r="H13">
            <v>0</v>
          </cell>
          <cell r="I13">
            <v>0</v>
          </cell>
          <cell r="J13">
            <v>0</v>
          </cell>
          <cell r="K13">
            <v>7.11</v>
          </cell>
          <cell r="L13">
            <v>0.19</v>
          </cell>
          <cell r="M13">
            <v>1.31</v>
          </cell>
          <cell r="N13">
            <v>3.5</v>
          </cell>
          <cell r="O13">
            <v>2.1100000000000003</v>
          </cell>
          <cell r="P13">
            <v>0</v>
          </cell>
          <cell r="Q13">
            <v>0</v>
          </cell>
          <cell r="R13">
            <v>0</v>
          </cell>
        </row>
        <row r="14">
          <cell r="B14" t="str">
            <v>135+0</v>
          </cell>
          <cell r="C14">
            <v>3.56</v>
          </cell>
          <cell r="D14">
            <v>4.2</v>
          </cell>
          <cell r="E14">
            <v>28.81</v>
          </cell>
          <cell r="F14">
            <v>7.27</v>
          </cell>
          <cell r="G14">
            <v>7.27</v>
          </cell>
          <cell r="H14">
            <v>0</v>
          </cell>
          <cell r="I14">
            <v>0</v>
          </cell>
          <cell r="J14">
            <v>0</v>
          </cell>
          <cell r="K14">
            <v>7.27</v>
          </cell>
          <cell r="L14">
            <v>0.19</v>
          </cell>
          <cell r="M14">
            <v>1.31</v>
          </cell>
          <cell r="N14">
            <v>3.5</v>
          </cell>
          <cell r="O14">
            <v>2.2699999999999996</v>
          </cell>
          <cell r="P14">
            <v>0</v>
          </cell>
          <cell r="Q14">
            <v>0</v>
          </cell>
          <cell r="R14">
            <v>0</v>
          </cell>
        </row>
        <row r="15">
          <cell r="B15" t="str">
            <v>145+14</v>
          </cell>
          <cell r="C15">
            <v>0</v>
          </cell>
          <cell r="D15">
            <v>5.4</v>
          </cell>
          <cell r="E15">
            <v>22.9</v>
          </cell>
          <cell r="F15">
            <v>8.9499999999999993</v>
          </cell>
          <cell r="G15">
            <v>8.9499999999999993</v>
          </cell>
          <cell r="H15">
            <v>0</v>
          </cell>
          <cell r="I15">
            <v>0</v>
          </cell>
          <cell r="J15">
            <v>0</v>
          </cell>
          <cell r="K15">
            <v>8.9499999999999993</v>
          </cell>
          <cell r="L15">
            <v>0.19</v>
          </cell>
          <cell r="M15">
            <v>1.31</v>
          </cell>
          <cell r="N15">
            <v>3.5</v>
          </cell>
          <cell r="O15">
            <v>3.9499999999999993</v>
          </cell>
          <cell r="P15">
            <v>0</v>
          </cell>
          <cell r="Q15">
            <v>0</v>
          </cell>
          <cell r="R15">
            <v>0</v>
          </cell>
        </row>
        <row r="16">
          <cell r="B16" t="str">
            <v>147+0</v>
          </cell>
          <cell r="C16">
            <v>3.51</v>
          </cell>
          <cell r="D16">
            <v>4.5</v>
          </cell>
          <cell r="E16">
            <v>31.7</v>
          </cell>
          <cell r="F16">
            <v>8.6300000000000008</v>
          </cell>
          <cell r="G16">
            <v>8.6300000000000008</v>
          </cell>
          <cell r="H16">
            <v>0</v>
          </cell>
          <cell r="I16">
            <v>0</v>
          </cell>
          <cell r="J16">
            <v>0</v>
          </cell>
          <cell r="K16">
            <v>8.6300000000000008</v>
          </cell>
          <cell r="L16">
            <v>0.19</v>
          </cell>
          <cell r="M16">
            <v>1.31</v>
          </cell>
          <cell r="N16">
            <v>3.5</v>
          </cell>
          <cell r="O16">
            <v>3.6300000000000008</v>
          </cell>
          <cell r="P16">
            <v>0</v>
          </cell>
          <cell r="Q16">
            <v>0</v>
          </cell>
          <cell r="R16">
            <v>0</v>
          </cell>
        </row>
        <row r="17">
          <cell r="B17" t="str">
            <v>149+2</v>
          </cell>
          <cell r="C17">
            <v>3.51</v>
          </cell>
          <cell r="D17">
            <v>4.5</v>
          </cell>
          <cell r="E17">
            <v>31.7</v>
          </cell>
          <cell r="F17">
            <v>8.27</v>
          </cell>
          <cell r="G17">
            <v>8.27</v>
          </cell>
          <cell r="H17">
            <v>0</v>
          </cell>
          <cell r="I17">
            <v>0</v>
          </cell>
          <cell r="J17">
            <v>0</v>
          </cell>
          <cell r="K17">
            <v>8.27</v>
          </cell>
          <cell r="L17">
            <v>0.19</v>
          </cell>
          <cell r="M17">
            <v>1.31</v>
          </cell>
          <cell r="N17">
            <v>3.5</v>
          </cell>
          <cell r="O17">
            <v>3.2699999999999996</v>
          </cell>
          <cell r="P17">
            <v>0</v>
          </cell>
          <cell r="Q17">
            <v>0</v>
          </cell>
          <cell r="R17">
            <v>0</v>
          </cell>
        </row>
        <row r="18">
          <cell r="B18" t="str">
            <v>153+18</v>
          </cell>
          <cell r="C18">
            <v>0</v>
          </cell>
          <cell r="D18">
            <v>5.4</v>
          </cell>
          <cell r="E18">
            <v>22.9</v>
          </cell>
          <cell r="F18">
            <v>7.88</v>
          </cell>
          <cell r="G18">
            <v>7.88</v>
          </cell>
          <cell r="H18">
            <v>0</v>
          </cell>
          <cell r="I18">
            <v>0</v>
          </cell>
          <cell r="J18">
            <v>0</v>
          </cell>
          <cell r="K18">
            <v>7.88</v>
          </cell>
          <cell r="L18">
            <v>0.19</v>
          </cell>
          <cell r="M18">
            <v>1.31</v>
          </cell>
          <cell r="N18">
            <v>3.5</v>
          </cell>
          <cell r="O18">
            <v>2.88</v>
          </cell>
          <cell r="P18">
            <v>0</v>
          </cell>
          <cell r="Q18">
            <v>0</v>
          </cell>
          <cell r="R18">
            <v>0</v>
          </cell>
        </row>
        <row r="19">
          <cell r="B19" t="str">
            <v>161+0</v>
          </cell>
          <cell r="C19">
            <v>3.51</v>
          </cell>
          <cell r="D19">
            <v>4.5</v>
          </cell>
          <cell r="E19">
            <v>31.7</v>
          </cell>
          <cell r="F19">
            <v>7.99</v>
          </cell>
          <cell r="G19">
            <v>7.99</v>
          </cell>
          <cell r="H19">
            <v>0</v>
          </cell>
          <cell r="I19">
            <v>0</v>
          </cell>
          <cell r="J19">
            <v>0</v>
          </cell>
          <cell r="K19">
            <v>7.99</v>
          </cell>
          <cell r="L19">
            <v>0.19</v>
          </cell>
          <cell r="M19">
            <v>1.31</v>
          </cell>
          <cell r="N19">
            <v>3.5</v>
          </cell>
          <cell r="O19">
            <v>2.99</v>
          </cell>
          <cell r="P19">
            <v>0</v>
          </cell>
          <cell r="Q19">
            <v>0</v>
          </cell>
          <cell r="R19">
            <v>0</v>
          </cell>
        </row>
        <row r="20">
          <cell r="B20" t="str">
            <v>169+14</v>
          </cell>
          <cell r="C20">
            <v>0</v>
          </cell>
          <cell r="D20">
            <v>5.4</v>
          </cell>
          <cell r="E20">
            <v>22.9</v>
          </cell>
          <cell r="F20">
            <v>8.64</v>
          </cell>
          <cell r="G20">
            <v>8.64</v>
          </cell>
          <cell r="H20">
            <v>0</v>
          </cell>
          <cell r="I20">
            <v>0</v>
          </cell>
          <cell r="J20">
            <v>0</v>
          </cell>
          <cell r="K20">
            <v>8.64</v>
          </cell>
          <cell r="L20">
            <v>0.19</v>
          </cell>
          <cell r="M20">
            <v>1.31</v>
          </cell>
          <cell r="N20">
            <v>3.5</v>
          </cell>
          <cell r="O20">
            <v>3.6400000000000006</v>
          </cell>
          <cell r="P20">
            <v>0</v>
          </cell>
          <cell r="Q20">
            <v>0</v>
          </cell>
          <cell r="R20">
            <v>0</v>
          </cell>
        </row>
        <row r="21">
          <cell r="B21" t="str">
            <v>177+15</v>
          </cell>
          <cell r="C21">
            <v>3.51</v>
          </cell>
          <cell r="D21">
            <v>4.5</v>
          </cell>
          <cell r="E21">
            <v>31.7</v>
          </cell>
          <cell r="F21">
            <v>8.73</v>
          </cell>
          <cell r="G21">
            <v>8.73</v>
          </cell>
          <cell r="H21">
            <v>0</v>
          </cell>
          <cell r="I21">
            <v>0</v>
          </cell>
          <cell r="J21">
            <v>0</v>
          </cell>
          <cell r="K21">
            <v>8.73</v>
          </cell>
          <cell r="L21">
            <v>0.19</v>
          </cell>
          <cell r="M21">
            <v>1.31</v>
          </cell>
          <cell r="N21">
            <v>3.5</v>
          </cell>
          <cell r="O21">
            <v>3.7300000000000004</v>
          </cell>
          <cell r="P21">
            <v>0</v>
          </cell>
          <cell r="Q21">
            <v>0</v>
          </cell>
          <cell r="R21">
            <v>0</v>
          </cell>
        </row>
        <row r="22">
          <cell r="B22" t="str">
            <v>185+0</v>
          </cell>
          <cell r="C22">
            <v>0</v>
          </cell>
          <cell r="D22">
            <v>5.4</v>
          </cell>
          <cell r="E22">
            <v>22.9</v>
          </cell>
          <cell r="F22">
            <v>8.6999999999999993</v>
          </cell>
          <cell r="G22">
            <v>8.6999999999999993</v>
          </cell>
          <cell r="H22">
            <v>0</v>
          </cell>
          <cell r="I22">
            <v>0</v>
          </cell>
          <cell r="J22">
            <v>0</v>
          </cell>
          <cell r="K22">
            <v>8.6999999999999993</v>
          </cell>
          <cell r="L22">
            <v>0.19</v>
          </cell>
          <cell r="M22">
            <v>1.31</v>
          </cell>
          <cell r="N22">
            <v>3.5</v>
          </cell>
          <cell r="O22">
            <v>3.6999999999999993</v>
          </cell>
          <cell r="P22">
            <v>0</v>
          </cell>
          <cell r="Q22">
            <v>0</v>
          </cell>
          <cell r="R22">
            <v>0</v>
          </cell>
        </row>
        <row r="23">
          <cell r="B23" t="str">
            <v>193+0</v>
          </cell>
          <cell r="C23">
            <v>3.51</v>
          </cell>
          <cell r="D23">
            <v>4.5</v>
          </cell>
          <cell r="E23">
            <v>31.7</v>
          </cell>
          <cell r="F23">
            <v>8.58</v>
          </cell>
          <cell r="G23">
            <v>7</v>
          </cell>
          <cell r="H23">
            <v>0</v>
          </cell>
          <cell r="I23">
            <v>0</v>
          </cell>
          <cell r="J23">
            <v>1.58</v>
          </cell>
          <cell r="K23">
            <v>8.58</v>
          </cell>
          <cell r="L23">
            <v>0.19</v>
          </cell>
          <cell r="M23">
            <v>1.31</v>
          </cell>
          <cell r="N23">
            <v>3.5</v>
          </cell>
          <cell r="O23">
            <v>2</v>
          </cell>
          <cell r="P23">
            <v>0</v>
          </cell>
          <cell r="Q23">
            <v>0</v>
          </cell>
          <cell r="R23">
            <v>1.58</v>
          </cell>
        </row>
        <row r="24">
          <cell r="B24" t="str">
            <v>197+0</v>
          </cell>
          <cell r="C24">
            <v>0</v>
          </cell>
          <cell r="D24">
            <v>5.4</v>
          </cell>
          <cell r="E24">
            <v>22.9</v>
          </cell>
          <cell r="F24">
            <v>8.6900000000000013</v>
          </cell>
          <cell r="G24">
            <v>6.4</v>
          </cell>
          <cell r="H24">
            <v>0</v>
          </cell>
          <cell r="I24">
            <v>2.29</v>
          </cell>
          <cell r="J24">
            <v>0</v>
          </cell>
          <cell r="K24">
            <v>8.6900000000000013</v>
          </cell>
          <cell r="L24">
            <v>0.19</v>
          </cell>
          <cell r="M24">
            <v>1.31</v>
          </cell>
          <cell r="N24">
            <v>3.5</v>
          </cell>
          <cell r="O24">
            <v>1.4000000000000004</v>
          </cell>
          <cell r="P24">
            <v>0</v>
          </cell>
          <cell r="Q24">
            <v>2.29</v>
          </cell>
          <cell r="R24">
            <v>0</v>
          </cell>
        </row>
        <row r="25">
          <cell r="B25" t="str">
            <v>204+0</v>
          </cell>
          <cell r="C25">
            <v>3.51</v>
          </cell>
          <cell r="D25">
            <v>4.5</v>
          </cell>
          <cell r="E25">
            <v>31.7</v>
          </cell>
          <cell r="F25">
            <v>8.83</v>
          </cell>
          <cell r="G25">
            <v>8.83</v>
          </cell>
          <cell r="H25">
            <v>0</v>
          </cell>
          <cell r="I25">
            <v>0</v>
          </cell>
          <cell r="J25">
            <v>0</v>
          </cell>
          <cell r="K25">
            <v>8.83</v>
          </cell>
          <cell r="L25">
            <v>0.19</v>
          </cell>
          <cell r="M25">
            <v>1.31</v>
          </cell>
          <cell r="N25">
            <v>3.5</v>
          </cell>
          <cell r="O25">
            <v>3.83</v>
          </cell>
          <cell r="P25">
            <v>0</v>
          </cell>
          <cell r="Q25">
            <v>0</v>
          </cell>
          <cell r="R25">
            <v>0</v>
          </cell>
        </row>
        <row r="26">
          <cell r="B26" t="str">
            <v>209+10</v>
          </cell>
          <cell r="C26">
            <v>0</v>
          </cell>
          <cell r="D26">
            <v>5.4</v>
          </cell>
          <cell r="E26">
            <v>22.9</v>
          </cell>
          <cell r="F26">
            <v>8.98</v>
          </cell>
          <cell r="G26">
            <v>8.98</v>
          </cell>
          <cell r="H26">
            <v>0</v>
          </cell>
          <cell r="I26">
            <v>0</v>
          </cell>
          <cell r="J26">
            <v>0</v>
          </cell>
          <cell r="K26">
            <v>8.98</v>
          </cell>
          <cell r="L26">
            <v>0.19</v>
          </cell>
          <cell r="M26">
            <v>1.31</v>
          </cell>
          <cell r="N26">
            <v>3.5</v>
          </cell>
          <cell r="O26">
            <v>3.9800000000000004</v>
          </cell>
          <cell r="P26">
            <v>0</v>
          </cell>
          <cell r="Q26">
            <v>0</v>
          </cell>
          <cell r="R26">
            <v>0</v>
          </cell>
        </row>
        <row r="27">
          <cell r="B27" t="str">
            <v>215+10</v>
          </cell>
          <cell r="C27">
            <v>3.51</v>
          </cell>
          <cell r="D27">
            <v>4.5</v>
          </cell>
          <cell r="E27">
            <v>31.7</v>
          </cell>
          <cell r="F27">
            <v>9.5399999999999991</v>
          </cell>
          <cell r="G27">
            <v>9.5399999999999991</v>
          </cell>
          <cell r="H27">
            <v>0</v>
          </cell>
          <cell r="I27">
            <v>0</v>
          </cell>
          <cell r="J27">
            <v>0</v>
          </cell>
          <cell r="K27">
            <v>9.5399999999999991</v>
          </cell>
          <cell r="L27">
            <v>0.19</v>
          </cell>
          <cell r="M27">
            <v>1.31</v>
          </cell>
          <cell r="N27">
            <v>3.5</v>
          </cell>
          <cell r="O27">
            <v>4.5399999999999991</v>
          </cell>
          <cell r="P27">
            <v>0</v>
          </cell>
          <cell r="Q27">
            <v>0</v>
          </cell>
          <cell r="R27">
            <v>0</v>
          </cell>
        </row>
        <row r="28">
          <cell r="B28" t="str">
            <v>221+0</v>
          </cell>
          <cell r="C28">
            <v>0</v>
          </cell>
          <cell r="D28">
            <v>5.4</v>
          </cell>
          <cell r="E28">
            <v>22.9</v>
          </cell>
          <cell r="F28">
            <v>10.8</v>
          </cell>
          <cell r="G28">
            <v>8.4</v>
          </cell>
          <cell r="H28">
            <v>0</v>
          </cell>
          <cell r="I28">
            <v>2.4</v>
          </cell>
          <cell r="J28">
            <v>0</v>
          </cell>
          <cell r="K28">
            <v>10.8</v>
          </cell>
          <cell r="L28">
            <v>0.19</v>
          </cell>
          <cell r="M28">
            <v>1.31</v>
          </cell>
          <cell r="N28">
            <v>3.5</v>
          </cell>
          <cell r="O28">
            <v>3.4000000000000004</v>
          </cell>
          <cell r="P28">
            <v>0</v>
          </cell>
          <cell r="Q28">
            <v>2.4</v>
          </cell>
          <cell r="R28">
            <v>0</v>
          </cell>
        </row>
        <row r="29">
          <cell r="B29" t="str">
            <v>225+0</v>
          </cell>
          <cell r="C29">
            <v>3.51</v>
          </cell>
          <cell r="D29">
            <v>4.5</v>
          </cell>
          <cell r="E29">
            <v>31.7</v>
          </cell>
          <cell r="F29">
            <v>12.510000000000002</v>
          </cell>
          <cell r="G29">
            <v>4.2</v>
          </cell>
          <cell r="H29">
            <v>0</v>
          </cell>
          <cell r="I29">
            <v>8.31</v>
          </cell>
          <cell r="J29">
            <v>0</v>
          </cell>
          <cell r="K29">
            <v>12.510000000000002</v>
          </cell>
          <cell r="L29">
            <v>0.19</v>
          </cell>
          <cell r="M29">
            <v>1.31</v>
          </cell>
          <cell r="N29">
            <v>2.7</v>
          </cell>
          <cell r="O29">
            <v>0</v>
          </cell>
          <cell r="P29">
            <v>0</v>
          </cell>
          <cell r="Q29">
            <v>8.31</v>
          </cell>
          <cell r="R29">
            <v>0</v>
          </cell>
        </row>
        <row r="30">
          <cell r="B30" t="str">
            <v>230+18</v>
          </cell>
          <cell r="C30">
            <v>3.51</v>
          </cell>
          <cell r="D30">
            <v>4.5</v>
          </cell>
          <cell r="E30">
            <v>31.7</v>
          </cell>
          <cell r="F30">
            <v>12.66</v>
          </cell>
          <cell r="G30">
            <v>4.8</v>
          </cell>
          <cell r="H30">
            <v>0</v>
          </cell>
          <cell r="I30">
            <v>7.86</v>
          </cell>
          <cell r="J30">
            <v>0</v>
          </cell>
          <cell r="K30">
            <v>12.66</v>
          </cell>
          <cell r="L30">
            <v>0.19</v>
          </cell>
          <cell r="M30">
            <v>1.31</v>
          </cell>
          <cell r="N30">
            <v>3.3</v>
          </cell>
          <cell r="O30">
            <v>0</v>
          </cell>
          <cell r="P30">
            <v>0</v>
          </cell>
          <cell r="Q30">
            <v>7.86</v>
          </cell>
          <cell r="R30">
            <v>0</v>
          </cell>
        </row>
        <row r="31">
          <cell r="B31" t="str">
            <v>236+4</v>
          </cell>
          <cell r="C31">
            <v>3.51</v>
          </cell>
          <cell r="D31">
            <v>4.5</v>
          </cell>
          <cell r="E31">
            <v>31.7</v>
          </cell>
          <cell r="F31">
            <v>12.620000000000001</v>
          </cell>
          <cell r="G31">
            <v>6</v>
          </cell>
          <cell r="H31">
            <v>0</v>
          </cell>
          <cell r="I31">
            <v>6.62</v>
          </cell>
          <cell r="J31">
            <v>0</v>
          </cell>
          <cell r="K31">
            <v>12.620000000000001</v>
          </cell>
          <cell r="L31">
            <v>0.19</v>
          </cell>
          <cell r="M31">
            <v>1.31</v>
          </cell>
          <cell r="N31">
            <v>3.5</v>
          </cell>
          <cell r="O31">
            <v>1</v>
          </cell>
          <cell r="P31">
            <v>0</v>
          </cell>
          <cell r="Q31">
            <v>6.62</v>
          </cell>
          <cell r="R31">
            <v>0</v>
          </cell>
        </row>
        <row r="32">
          <cell r="B32" t="str">
            <v>238+9</v>
          </cell>
          <cell r="C32">
            <v>3.51</v>
          </cell>
          <cell r="D32">
            <v>4.5</v>
          </cell>
          <cell r="E32">
            <v>31.7</v>
          </cell>
          <cell r="F32">
            <v>9.67</v>
          </cell>
          <cell r="G32">
            <v>7.2</v>
          </cell>
          <cell r="H32">
            <v>0</v>
          </cell>
          <cell r="I32">
            <v>2.4700000000000002</v>
          </cell>
          <cell r="J32">
            <v>0</v>
          </cell>
          <cell r="K32">
            <v>9.67</v>
          </cell>
          <cell r="L32">
            <v>0.19</v>
          </cell>
          <cell r="M32">
            <v>1.31</v>
          </cell>
          <cell r="N32">
            <v>3.5</v>
          </cell>
          <cell r="O32">
            <v>2.2000000000000002</v>
          </cell>
          <cell r="P32">
            <v>0</v>
          </cell>
          <cell r="Q32">
            <v>2.4700000000000002</v>
          </cell>
          <cell r="R3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산출내역서집계표"/>
      <sheetName val="L_RPTB02_01"/>
      <sheetName val="1호맨홀가감수량"/>
      <sheetName val="가시설(TYPE-A)"/>
      <sheetName val="1-1평균터파기고(1)"/>
      <sheetName val="1호맨홀수량산출"/>
      <sheetName val="총_구조물공"/>
      <sheetName val="INPUT"/>
      <sheetName val="토공개요"/>
      <sheetName val="토공(1)"/>
      <sheetName val="단위수량"/>
      <sheetName val="가시설수량"/>
      <sheetName val="DATE"/>
      <sheetName val="날개벽"/>
      <sheetName val="각종양식"/>
      <sheetName val="입찰안"/>
      <sheetName val="내역갑지"/>
      <sheetName val="설계예시"/>
      <sheetName val="수량산출기초(케블등)"/>
      <sheetName val="내역서"/>
      <sheetName val="데이타"/>
      <sheetName val="식재인부"/>
      <sheetName val="소방"/>
      <sheetName val="000000"/>
      <sheetName val="Sheet1"/>
      <sheetName val="공토공단위당"/>
      <sheetName val="도급분"/>
      <sheetName val="데리네이타현황"/>
      <sheetName val="수량집계"/>
      <sheetName val="간지"/>
      <sheetName val="단가표"/>
      <sheetName val="nys"/>
      <sheetName val="일위대가"/>
      <sheetName val="구조해석"/>
      <sheetName val="산출서"/>
      <sheetName val="원가계산"/>
      <sheetName val="운반자료"/>
      <sheetName val="#REF"/>
      <sheetName val="성곽내역서"/>
      <sheetName val="실행철강하도"/>
      <sheetName val="조명시설"/>
      <sheetName val="도급"/>
      <sheetName val="식재"/>
      <sheetName val="시설물"/>
      <sheetName val="식재출력용"/>
      <sheetName val="유지관리"/>
      <sheetName val="단가"/>
      <sheetName val="슬래브 -연속(3경간)"/>
      <sheetName val="대포2교접속"/>
      <sheetName val="수로BOX"/>
      <sheetName val="제경비"/>
      <sheetName val="목차"/>
      <sheetName val="3연box"/>
      <sheetName val="단 box"/>
      <sheetName val="단가산출서 (2)"/>
      <sheetName val="단가산출서"/>
      <sheetName val="사  업  비  수  지  예  산  서"/>
      <sheetName val="설계예산서"/>
      <sheetName val="예총"/>
      <sheetName val="감녹제"/>
      <sheetName val="강산제"/>
      <sheetName val="검산제"/>
      <sheetName val="교산제"/>
      <sheetName val="구룡제"/>
      <sheetName val="구산제"/>
      <sheetName val="구정제"/>
      <sheetName val="궁천대죽제"/>
      <sheetName val="남계제"/>
      <sheetName val="남봉제"/>
      <sheetName val="내구제"/>
      <sheetName val="대성제"/>
      <sheetName val="대촌제"/>
      <sheetName val="도덕제"/>
      <sheetName val="동계제"/>
      <sheetName val="동복제"/>
      <sheetName val="망월제"/>
      <sheetName val="목사동제"/>
      <sheetName val="목천제"/>
      <sheetName val="병암제"/>
      <sheetName val="병영제"/>
      <sheetName val="봉냉제"/>
      <sheetName val="사천상류"/>
      <sheetName val="사천하류"/>
      <sheetName val="산호제"/>
      <sheetName val="삼천제"/>
      <sheetName val="석곡제"/>
      <sheetName val="선동제"/>
      <sheetName val="선암제"/>
      <sheetName val="기타현황"/>
      <sheetName val="소양제"/>
      <sheetName val="송림제"/>
      <sheetName val="송풍제"/>
      <sheetName val="쌍치제"/>
      <sheetName val="영산강보축"/>
      <sheetName val="옥정제"/>
      <sheetName val="왕궁제"/>
      <sheetName val="용호제"/>
      <sheetName val="유치제"/>
      <sheetName val="작천제"/>
      <sheetName val="장동당호제"/>
      <sheetName val="장평제"/>
      <sheetName val="적동동삼제"/>
      <sheetName val="죽곡제"/>
      <sheetName val="죽산제"/>
      <sheetName val="지산제"/>
      <sheetName val="지석천"/>
      <sheetName val="창평제"/>
      <sheetName val="천호제"/>
      <sheetName val="팔덕제"/>
      <sheetName val="평지제"/>
      <sheetName val="홍정제"/>
      <sheetName val="회문제"/>
      <sheetName val="Total"/>
      <sheetName val="유림골조"/>
      <sheetName val="유림총괄"/>
      <sheetName val="오수받이수량산출"/>
      <sheetName val="수지표"/>
      <sheetName val="셀명"/>
      <sheetName val="잡비계산"/>
      <sheetName val="도색및표지판 단위수량"/>
      <sheetName val="갑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자재산출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산출내역서집계표"/>
      <sheetName val="1호맨홀가감수량"/>
      <sheetName val="가시설(TYPE-A)"/>
      <sheetName val="1-1평균터파기고(1)"/>
      <sheetName val="1호맨홀수량산출"/>
      <sheetName val="잡비계산"/>
      <sheetName val="부대내역"/>
      <sheetName val="터파기및재료"/>
      <sheetName val="데리네이타현황"/>
      <sheetName val="DATE"/>
      <sheetName val="토공개요"/>
      <sheetName val="토공(1)"/>
      <sheetName val="직접인건비호표(항목60%)"/>
      <sheetName val="직접경비호표"/>
      <sheetName val="용수량(생활용수)"/>
      <sheetName val="내역서"/>
      <sheetName val="집계표_식재"/>
      <sheetName val="장비종합부표"/>
      <sheetName val="부표"/>
      <sheetName val="입찰안"/>
      <sheetName val="간지"/>
      <sheetName val="콘크리트포장수량산출1"/>
      <sheetName val="소방"/>
      <sheetName val="요율"/>
      <sheetName val="6호기"/>
      <sheetName val="데이타"/>
      <sheetName val="식재인부"/>
      <sheetName val="SLAB&quot;1&quot;"/>
      <sheetName val="Sheet1"/>
      <sheetName val="대림경상68억"/>
      <sheetName val="각종양식"/>
      <sheetName val="총괄표"/>
      <sheetName val="식재"/>
      <sheetName val="시설물"/>
      <sheetName val="식재출력용"/>
      <sheetName val="유지관리"/>
      <sheetName val="단가"/>
      <sheetName val="도급"/>
      <sheetName val="건축내역"/>
      <sheetName val="AS포장복구 "/>
      <sheetName val="중기사용료"/>
      <sheetName val="물가시세"/>
      <sheetName val="노임단가"/>
      <sheetName val="setup"/>
      <sheetName val="조명시설"/>
      <sheetName val="INPUT"/>
      <sheetName val="단가 및 재료비"/>
      <sheetName val="중기사용료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로별이형관조서(HI-3P)"/>
      <sheetName val="Sheet1"/>
      <sheetName val="Sheet2"/>
      <sheetName val="Sheet3"/>
      <sheetName val="내역(신례)"/>
      <sheetName val="조명시설"/>
      <sheetName val="#REF"/>
      <sheetName val="수량산출"/>
      <sheetName val="공구"/>
      <sheetName val="입찰안"/>
      <sheetName val="단위수량"/>
      <sheetName val="가시설수량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1단계배수관로이형관연장산출"/>
      <sheetName val="간접"/>
      <sheetName val="토사(PE)"/>
      <sheetName val="경산"/>
      <sheetName val="효성CB 1P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장조서(총괄)"/>
      <sheetName val="연장조서(보도)"/>
      <sheetName val="연장조서(투수콘)"/>
      <sheetName val="연장조서(ASP)"/>
      <sheetName val="연장조서"/>
      <sheetName val="도로별직관조서"/>
      <sheetName val="도로별이형관조서(HI-3P)"/>
      <sheetName val="총_구조물공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예정공정표"/>
      <sheetName val="설명서"/>
      <sheetName val="1용량산출"/>
      <sheetName val="갑지1 "/>
      <sheetName val="총비"/>
      <sheetName val="내력서"/>
      <sheetName val="일위대가집계표1"/>
      <sheetName val="일위 1"/>
      <sheetName val="노임단가"/>
      <sheetName val="물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지 (2)"/>
      <sheetName val="결재지"/>
      <sheetName val="내역서 (2)"/>
      <sheetName val="내역서"/>
      <sheetName val="보할조정 (최종)"/>
      <sheetName val="일위대가(수도정비)"/>
      <sheetName val="일위대가(기술진단)"/>
      <sheetName val="일위대가(유수율제고계획)"/>
      <sheetName val="인쇄비"/>
      <sheetName val="관망도작성근거"/>
      <sheetName val="보정계수"/>
      <sheetName val="노임단가"/>
      <sheetName val="적용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단가"/>
      <sheetName val="수목단가"/>
      <sheetName val="시설수량표"/>
      <sheetName val="식재수량표"/>
      <sheetName val="일위목록"/>
      <sheetName val="자재단가"/>
      <sheetName val="말뚝지지력산정"/>
      <sheetName val="총_구조물공"/>
      <sheetName val="일위대가"/>
      <sheetName val="기본단가표"/>
      <sheetName val="전기"/>
      <sheetName val="구체"/>
      <sheetName val="좌측날개벽"/>
      <sheetName val="우측날개벽"/>
      <sheetName val="표지"/>
      <sheetName val="거래처등록"/>
      <sheetName val="참고자료"/>
      <sheetName val="은행코드"/>
      <sheetName val="가시설수량"/>
      <sheetName val="단위수량"/>
      <sheetName val="공사비"/>
      <sheetName val="산출내역서집계표"/>
      <sheetName val="배수공 시멘트 및 골재량 산출"/>
      <sheetName val="02하노임"/>
      <sheetName val="역T형교대(말뚝기초)"/>
      <sheetName val="PHASE1-1수량산출"/>
      <sheetName val="N賃率-職"/>
      <sheetName val="모델명"/>
      <sheetName val="갑지(추정)"/>
      <sheetName val="조명시설"/>
      <sheetName val="개비온집계"/>
      <sheetName val="개비온 단위"/>
      <sheetName val="단가"/>
      <sheetName val="공통단가"/>
      <sheetName val="운반비"/>
      <sheetName val="H-PILE수량집계"/>
      <sheetName val="sw1"/>
      <sheetName val="9.설치품셈"/>
      <sheetName val="품셈총괄"/>
      <sheetName val="기본DATA Sheet"/>
      <sheetName val="수량총괄"/>
      <sheetName val="중기일위대가"/>
      <sheetName val="구조물공"/>
      <sheetName val="제경비"/>
      <sheetName val="용수량(생활용수)"/>
      <sheetName val="pier-1"/>
      <sheetName val="건축내역"/>
      <sheetName val="Total"/>
      <sheetName val="계산서(곡선부)"/>
      <sheetName val="-치수표(곡선부)"/>
      <sheetName val="설계예산서"/>
      <sheetName val="일위"/>
      <sheetName val="시중노임단가"/>
      <sheetName val="설계기준"/>
      <sheetName val="내역1"/>
      <sheetName val="가공2원도"/>
      <sheetName val="전체분2회변경"/>
      <sheetName val="건강보험료"/>
      <sheetName val="국민연금"/>
      <sheetName val="보차도경계석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"/>
      <sheetName val="사후관리비"/>
      <sheetName val="당초대비"/>
      <sheetName val="dt_x0000__x0000__x0000_ÿ_x0000__x0000__x0000__x0000_ÿ_x0000_ÿÿ_x0000__x0000_ÿ_x0000_ÿ_x0000__x0000_ÿÿ_x0000__x0000__x0000__x0000__x0000__x0000_"/>
      <sheetName val="시중노임단가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총괄내역서(설계가)"/>
      <sheetName val="총괄내역서(84.508)"/>
      <sheetName val="출판내역서(설계가)"/>
      <sheetName val="출판내역서(84.508)"/>
      <sheetName val="통일동산분(설계가)"/>
      <sheetName val="통일동산분(84.508)"/>
      <sheetName val="신규단가"/>
      <sheetName val="일위대가"/>
      <sheetName val="제경비"/>
      <sheetName val="중기사용료총괄"/>
      <sheetName val="중기사용료"/>
      <sheetName val="적용기준"/>
      <sheetName val="시중노임"/>
      <sheetName val="자재단가"/>
      <sheetName val="부대,자재비"/>
      <sheetName val="단가"/>
      <sheetName val="간지"/>
      <sheetName val="총_구조물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일위대가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내역"/>
      <sheetName val="수량집계"/>
      <sheetName val="산출(토공)"/>
      <sheetName val="산출(설비)"/>
      <sheetName val="일위대가"/>
      <sheetName val="단가산출"/>
      <sheetName val="중기"/>
      <sheetName val="단가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총괄서"/>
      <sheetName val="요율"/>
      <sheetName val="수자재단위당"/>
      <sheetName val="기초도면제작"/>
      <sheetName val="주출입구조사"/>
      <sheetName val="2.재료비"/>
      <sheetName val="12.보오링"/>
      <sheetName val="18.공내수압탄성자연"/>
      <sheetName val="조명시설"/>
      <sheetName val="환경평가"/>
      <sheetName val="인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받이연결관토공"/>
      <sheetName val="집계표"/>
      <sheetName val="단위수량"/>
      <sheetName val="기초단가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 t="str">
            <v>A.S.P포장구간</v>
          </cell>
          <cell r="C2">
            <v>5</v>
          </cell>
          <cell r="D2">
            <v>6</v>
          </cell>
          <cell r="E2">
            <v>19</v>
          </cell>
          <cell r="F2">
            <v>30</v>
          </cell>
          <cell r="G2">
            <v>0</v>
          </cell>
          <cell r="H2">
            <v>0</v>
          </cell>
          <cell r="I2">
            <v>0</v>
          </cell>
          <cell r="J2">
            <v>30</v>
          </cell>
          <cell r="K2">
            <v>60</v>
          </cell>
        </row>
        <row r="3">
          <cell r="A3">
            <v>2</v>
          </cell>
          <cell r="B3" t="str">
            <v>CON'C포장구간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20</v>
          </cell>
          <cell r="H3">
            <v>0</v>
          </cell>
          <cell r="I3">
            <v>0</v>
          </cell>
          <cell r="J3">
            <v>20</v>
          </cell>
          <cell r="K3">
            <v>20</v>
          </cell>
        </row>
        <row r="4">
          <cell r="A4">
            <v>3</v>
          </cell>
          <cell r="B4" t="str">
            <v>보도블럭구간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6</v>
          </cell>
          <cell r="I4">
            <v>3</v>
          </cell>
          <cell r="J4">
            <v>0</v>
          </cell>
          <cell r="K4">
            <v>0</v>
          </cell>
        </row>
        <row r="5">
          <cell r="A5">
            <v>1</v>
          </cell>
          <cell r="B5">
            <v>2</v>
          </cell>
          <cell r="C5">
            <v>3</v>
          </cell>
          <cell r="D5">
            <v>4</v>
          </cell>
          <cell r="E5">
            <v>5</v>
          </cell>
          <cell r="F5">
            <v>6</v>
          </cell>
          <cell r="G5">
            <v>7</v>
          </cell>
          <cell r="H5">
            <v>8</v>
          </cell>
          <cell r="I5">
            <v>9</v>
          </cell>
          <cell r="J5">
            <v>10</v>
          </cell>
          <cell r="K5">
            <v>11</v>
          </cell>
        </row>
        <row r="8">
          <cell r="D8">
            <v>0.2</v>
          </cell>
        </row>
        <row r="9">
          <cell r="D9">
            <v>0.2</v>
          </cell>
        </row>
        <row r="11">
          <cell r="D11">
            <v>0.5</v>
          </cell>
        </row>
      </sheetData>
      <sheetData sheetId="3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표지"/>
      <sheetName val="설계예산서총괄"/>
      <sheetName val="설계내역서"/>
      <sheetName val="일위대가표"/>
      <sheetName val="개략공사비추정"/>
      <sheetName val="산근2"/>
      <sheetName val="1.총괄"/>
      <sheetName val="2.총괄표"/>
      <sheetName val="3.직접인건비"/>
      <sheetName val="4.직접경비"/>
      <sheetName val="Sheet1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축제공총괄표"/>
      <sheetName val="축제공집계표"/>
      <sheetName val="호안집계표"/>
      <sheetName val="배수통관총괄표"/>
      <sheetName val="배수문집"/>
      <sheetName val="부체집"/>
      <sheetName val="#REF"/>
      <sheetName val="일위대가표"/>
      <sheetName val="단위수량"/>
      <sheetName val="단가대비표"/>
      <sheetName val="99노임기준"/>
      <sheetName val="일위대가"/>
      <sheetName val="Sheet1"/>
      <sheetName val="Sheet1 (2)"/>
      <sheetName val="실행대비"/>
      <sheetName val="대조표(0108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배수관집계"/>
      <sheetName val="수량산출"/>
      <sheetName val="3.바닥판설계"/>
      <sheetName val="기초단가"/>
      <sheetName val="2.재료비"/>
      <sheetName val="12.보오링"/>
      <sheetName val="18.공내수압탄성자연"/>
      <sheetName val="표지"/>
      <sheetName val="구분표"/>
      <sheetName val="설계총괄표1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집계"/>
      <sheetName val="환율및노임"/>
      <sheetName val="기계경비"/>
      <sheetName val="양곡-길상"/>
      <sheetName val="순성토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시방서"/>
      <sheetName val="Sheet1"/>
      <sheetName val="Sheet2"/>
      <sheetName val="Sheet1 (2)"/>
      <sheetName val="골재량 (2)"/>
      <sheetName val="구조물수량산출 (2)"/>
      <sheetName val="하도내역"/>
      <sheetName val="착공내역"/>
      <sheetName val="기성내역(6.21)"/>
      <sheetName val="견적내역"/>
      <sheetName val="내역서"/>
      <sheetName val="골재량"/>
      <sheetName val="조건표"/>
      <sheetName val="일람표"/>
      <sheetName val="일위대가표"/>
      <sheetName val="단가산출"/>
      <sheetName val="구조물수량산출"/>
      <sheetName val="배관수량"/>
      <sheetName val="배관노임"/>
      <sheetName val="전기노임"/>
      <sheetName val="중기단가 "/>
      <sheetName val="비교표"/>
      <sheetName val="노임"/>
      <sheetName val="표지"/>
      <sheetName val="2001기계경비산출표"/>
      <sheetName val="해상장비조정원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8621</v>
          </cell>
          <cell r="F2">
            <v>0</v>
          </cell>
          <cell r="G2">
            <v>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C3" t="str">
            <v xml:space="preserve"> </v>
          </cell>
          <cell r="D3" t="str">
            <v>m3</v>
          </cell>
          <cell r="E3">
            <v>9052</v>
          </cell>
          <cell r="F3">
            <v>0</v>
          </cell>
          <cell r="G3">
            <v>0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8621</v>
          </cell>
          <cell r="F4">
            <v>0</v>
          </cell>
          <cell r="G4">
            <v>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C5" t="str">
            <v xml:space="preserve"> </v>
          </cell>
          <cell r="D5" t="str">
            <v>m3</v>
          </cell>
          <cell r="E5">
            <v>21552</v>
          </cell>
          <cell r="F5">
            <v>0</v>
          </cell>
          <cell r="G5">
            <v>0</v>
          </cell>
          <cell r="H5" t="str">
            <v>|</v>
          </cell>
        </row>
        <row r="6">
          <cell r="A6" t="str">
            <v>A004'</v>
          </cell>
          <cell r="B6" t="str">
            <v>자갈부설</v>
          </cell>
          <cell r="C6" t="str">
            <v xml:space="preserve"> </v>
          </cell>
          <cell r="D6" t="str">
            <v>m3</v>
          </cell>
          <cell r="E6" t="e">
            <v>#REF!</v>
          </cell>
          <cell r="F6">
            <v>0</v>
          </cell>
          <cell r="G6">
            <v>0</v>
          </cell>
          <cell r="H6" t="str">
            <v>|</v>
          </cell>
        </row>
        <row r="7">
          <cell r="A7" t="str">
            <v>A005</v>
          </cell>
          <cell r="B7" t="str">
            <v>모래지정</v>
          </cell>
          <cell r="C7" t="str">
            <v xml:space="preserve"> </v>
          </cell>
          <cell r="D7" t="str">
            <v>m3</v>
          </cell>
          <cell r="E7">
            <v>21552</v>
          </cell>
          <cell r="F7">
            <v>0</v>
          </cell>
          <cell r="G7">
            <v>0</v>
          </cell>
          <cell r="H7" t="str">
            <v>|</v>
          </cell>
        </row>
        <row r="8">
          <cell r="A8" t="str">
            <v>A005'</v>
          </cell>
          <cell r="B8" t="str">
            <v>몰탈</v>
          </cell>
          <cell r="C8" t="str">
            <v>1:2</v>
          </cell>
          <cell r="D8" t="str">
            <v>m3</v>
          </cell>
          <cell r="E8">
            <v>0</v>
          </cell>
          <cell r="F8">
            <v>0</v>
          </cell>
          <cell r="G8">
            <v>0</v>
          </cell>
        </row>
        <row r="9">
          <cell r="A9" t="str">
            <v>A006</v>
          </cell>
          <cell r="B9" t="str">
            <v>레미콘 타설</v>
          </cell>
          <cell r="C9" t="str">
            <v>무근</v>
          </cell>
          <cell r="D9" t="str">
            <v>m3</v>
          </cell>
          <cell r="E9">
            <v>22567</v>
          </cell>
          <cell r="F9">
            <v>0</v>
          </cell>
          <cell r="G9">
            <v>0</v>
          </cell>
          <cell r="H9" t="str">
            <v>|</v>
          </cell>
        </row>
        <row r="10">
          <cell r="A10" t="str">
            <v>A007</v>
          </cell>
          <cell r="B10" t="str">
            <v>레미콘 타설</v>
          </cell>
          <cell r="C10" t="str">
            <v>철근</v>
          </cell>
          <cell r="D10" t="str">
            <v>m3</v>
          </cell>
          <cell r="E10">
            <v>24886</v>
          </cell>
          <cell r="F10">
            <v>0</v>
          </cell>
          <cell r="G10">
            <v>0</v>
          </cell>
          <cell r="H10" t="str">
            <v>|</v>
          </cell>
        </row>
        <row r="11">
          <cell r="A11" t="str">
            <v>A008</v>
          </cell>
          <cell r="B11" t="str">
            <v>CON'C 타설</v>
          </cell>
          <cell r="C11" t="str">
            <v>25B (철근)</v>
          </cell>
          <cell r="D11" t="str">
            <v>m3</v>
          </cell>
          <cell r="E11">
            <v>50697</v>
          </cell>
          <cell r="F11">
            <v>1064</v>
          </cell>
          <cell r="G11">
            <v>1066</v>
          </cell>
          <cell r="H11" t="str">
            <v>|</v>
          </cell>
        </row>
        <row r="12">
          <cell r="A12" t="str">
            <v>A009</v>
          </cell>
          <cell r="B12" t="str">
            <v>버림 CON'C</v>
          </cell>
          <cell r="C12" t="str">
            <v>인력 1:4:8</v>
          </cell>
          <cell r="D12" t="str">
            <v>m3</v>
          </cell>
          <cell r="E12">
            <v>95745</v>
          </cell>
          <cell r="F12">
            <v>0</v>
          </cell>
          <cell r="G12">
            <v>0</v>
          </cell>
          <cell r="H12" t="str">
            <v>|</v>
          </cell>
        </row>
        <row r="13">
          <cell r="A13" t="str">
            <v>A010</v>
          </cell>
          <cell r="B13" t="str">
            <v>합판 거푸집</v>
          </cell>
          <cell r="C13" t="str">
            <v>1회</v>
          </cell>
          <cell r="D13" t="str">
            <v>m2</v>
          </cell>
          <cell r="E13">
            <v>33181</v>
          </cell>
          <cell r="F13">
            <v>10906</v>
          </cell>
          <cell r="G13">
            <v>0</v>
          </cell>
          <cell r="H13" t="str">
            <v>|</v>
          </cell>
        </row>
        <row r="14">
          <cell r="A14" t="str">
            <v>A011</v>
          </cell>
          <cell r="B14" t="str">
            <v>합판 거푸집</v>
          </cell>
          <cell r="C14" t="str">
            <v>3회</v>
          </cell>
          <cell r="D14" t="str">
            <v>m2</v>
          </cell>
          <cell r="E14">
            <v>15628</v>
          </cell>
          <cell r="F14">
            <v>5027</v>
          </cell>
          <cell r="G14">
            <v>0</v>
          </cell>
          <cell r="H14" t="str">
            <v>|</v>
          </cell>
        </row>
        <row r="15">
          <cell r="A15" t="str">
            <v>A011'</v>
          </cell>
          <cell r="B15" t="str">
            <v>원형거푸집</v>
          </cell>
          <cell r="C15" t="str">
            <v>3회</v>
          </cell>
          <cell r="D15" t="str">
            <v>m2</v>
          </cell>
          <cell r="E15">
            <v>0</v>
          </cell>
          <cell r="F15">
            <v>0</v>
          </cell>
          <cell r="G15">
            <v>0</v>
          </cell>
        </row>
        <row r="16">
          <cell r="A16" t="str">
            <v>A012</v>
          </cell>
          <cell r="B16" t="str">
            <v>합판 거푸집</v>
          </cell>
          <cell r="C16" t="str">
            <v>4회</v>
          </cell>
          <cell r="D16" t="str">
            <v>m2</v>
          </cell>
          <cell r="E16">
            <v>13272</v>
          </cell>
          <cell r="F16">
            <v>4373</v>
          </cell>
          <cell r="G16">
            <v>0</v>
          </cell>
          <cell r="H16" t="str">
            <v>|</v>
          </cell>
        </row>
        <row r="17">
          <cell r="A17" t="str">
            <v>A012'</v>
          </cell>
          <cell r="B17" t="str">
            <v>유로폼</v>
          </cell>
          <cell r="C17" t="str">
            <v>벽</v>
          </cell>
          <cell r="D17" t="str">
            <v>m2</v>
          </cell>
          <cell r="E17">
            <v>12760.699999999999</v>
          </cell>
          <cell r="F17">
            <v>2027</v>
          </cell>
          <cell r="G17">
            <v>0</v>
          </cell>
          <cell r="H17" t="str">
            <v>|</v>
          </cell>
        </row>
        <row r="18">
          <cell r="A18" t="str">
            <v>A012-1</v>
          </cell>
          <cell r="B18" t="str">
            <v>유로폼</v>
          </cell>
          <cell r="C18" t="str">
            <v>바닥</v>
          </cell>
          <cell r="D18" t="str">
            <v>m2</v>
          </cell>
          <cell r="E18">
            <v>12760.699999999999</v>
          </cell>
          <cell r="F18">
            <v>1939.6</v>
          </cell>
          <cell r="G18">
            <v>0</v>
          </cell>
          <cell r="H18" t="str">
            <v>|</v>
          </cell>
        </row>
        <row r="19">
          <cell r="A19" t="str">
            <v>A013</v>
          </cell>
          <cell r="B19" t="str">
            <v>합판 거푸집</v>
          </cell>
          <cell r="C19" t="str">
            <v>5회</v>
          </cell>
          <cell r="D19" t="str">
            <v>m2</v>
          </cell>
          <cell r="E19">
            <v>11348</v>
          </cell>
          <cell r="F19">
            <v>4046</v>
          </cell>
          <cell r="G19">
            <v>0</v>
          </cell>
          <cell r="H19" t="str">
            <v>|</v>
          </cell>
        </row>
        <row r="20">
          <cell r="A20" t="str">
            <v>A013'</v>
          </cell>
          <cell r="B20" t="str">
            <v>합판 거푸집</v>
          </cell>
          <cell r="C20" t="str">
            <v>6회</v>
          </cell>
          <cell r="D20" t="str">
            <v>m2</v>
          </cell>
          <cell r="E20">
            <v>10618</v>
          </cell>
          <cell r="F20">
            <v>3784</v>
          </cell>
          <cell r="G20">
            <v>0</v>
          </cell>
          <cell r="H20" t="str">
            <v>|</v>
          </cell>
        </row>
        <row r="21">
          <cell r="A21" t="str">
            <v>A014</v>
          </cell>
          <cell r="B21" t="str">
            <v>철근가공및조립</v>
          </cell>
          <cell r="C21" t="str">
            <v>보 통</v>
          </cell>
          <cell r="D21" t="str">
            <v>TON</v>
          </cell>
          <cell r="E21">
            <v>395300</v>
          </cell>
          <cell r="F21">
            <v>11357</v>
          </cell>
          <cell r="G21">
            <v>0</v>
          </cell>
          <cell r="H21" t="str">
            <v>|</v>
          </cell>
        </row>
        <row r="22">
          <cell r="A22" t="str">
            <v>A014'</v>
          </cell>
          <cell r="B22" t="str">
            <v>아스팔트 포장파괴</v>
          </cell>
          <cell r="C22">
            <v>0</v>
          </cell>
          <cell r="D22" t="str">
            <v xml:space="preserve">m3 </v>
          </cell>
        </row>
        <row r="23">
          <cell r="A23" t="str">
            <v>A015</v>
          </cell>
          <cell r="B23" t="str">
            <v>CON'C 포장 절단</v>
          </cell>
          <cell r="C23" t="str">
            <v xml:space="preserve"> </v>
          </cell>
          <cell r="D23" t="str">
            <v>M</v>
          </cell>
          <cell r="E23">
            <v>0</v>
          </cell>
          <cell r="F23">
            <v>0</v>
          </cell>
          <cell r="G23">
            <v>0</v>
          </cell>
        </row>
        <row r="24">
          <cell r="A24" t="str">
            <v>A016</v>
          </cell>
          <cell r="B24" t="str">
            <v>CON'C 파괴 및 복구</v>
          </cell>
          <cell r="C24" t="str">
            <v>인력(리어커)</v>
          </cell>
          <cell r="D24" t="str">
            <v xml:space="preserve">m3 </v>
          </cell>
          <cell r="E24">
            <v>0</v>
          </cell>
          <cell r="F24">
            <v>0</v>
          </cell>
          <cell r="G24">
            <v>0</v>
          </cell>
        </row>
        <row r="25">
          <cell r="A25" t="str">
            <v>A017</v>
          </cell>
          <cell r="B25" t="str">
            <v>CON'C파괴 및 복구</v>
          </cell>
          <cell r="C25" t="str">
            <v>기계(경운기)</v>
          </cell>
          <cell r="D25" t="str">
            <v xml:space="preserve">m3 </v>
          </cell>
          <cell r="E25">
            <v>0</v>
          </cell>
          <cell r="F25">
            <v>0</v>
          </cell>
          <cell r="G25">
            <v>0</v>
          </cell>
        </row>
        <row r="26">
          <cell r="A26" t="str">
            <v>A018</v>
          </cell>
          <cell r="B26" t="str">
            <v>보조기층포설</v>
          </cell>
          <cell r="C26" t="str">
            <v xml:space="preserve"> </v>
          </cell>
          <cell r="D26" t="str">
            <v>m3</v>
          </cell>
          <cell r="E26">
            <v>0</v>
          </cell>
        </row>
        <row r="27">
          <cell r="A27" t="str">
            <v>A019</v>
          </cell>
          <cell r="B27" t="str">
            <v>와이어 매쉬 깔기</v>
          </cell>
          <cell r="C27" t="str">
            <v>#10</v>
          </cell>
          <cell r="D27" t="str">
            <v>m2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A020</v>
          </cell>
          <cell r="B28" t="str">
            <v>P.E관접합(융착식)</v>
          </cell>
          <cell r="C28" t="str">
            <v>D300</v>
          </cell>
          <cell r="D28" t="str">
            <v>개소</v>
          </cell>
          <cell r="E28">
            <v>0</v>
          </cell>
          <cell r="F28">
            <v>0</v>
          </cell>
          <cell r="G28">
            <v>0</v>
          </cell>
        </row>
        <row r="29">
          <cell r="A29" t="str">
            <v>A021</v>
          </cell>
          <cell r="B29" t="str">
            <v>P.E관접합(융착식)</v>
          </cell>
          <cell r="C29" t="str">
            <v>D250</v>
          </cell>
          <cell r="D29" t="str">
            <v>개소</v>
          </cell>
          <cell r="E29">
            <v>0</v>
          </cell>
          <cell r="F29">
            <v>0</v>
          </cell>
          <cell r="G29">
            <v>0</v>
          </cell>
        </row>
        <row r="30">
          <cell r="A30" t="str">
            <v>A022</v>
          </cell>
          <cell r="B30" t="str">
            <v>P.E관접합(융착식)</v>
          </cell>
          <cell r="C30" t="str">
            <v>D200</v>
          </cell>
          <cell r="D30" t="str">
            <v>개소</v>
          </cell>
          <cell r="E30">
            <v>24385</v>
          </cell>
          <cell r="F30">
            <v>786</v>
          </cell>
          <cell r="G30">
            <v>685</v>
          </cell>
        </row>
        <row r="31">
          <cell r="A31" t="str">
            <v>A023</v>
          </cell>
          <cell r="B31" t="str">
            <v>P.E관접합(융착식)</v>
          </cell>
          <cell r="C31" t="str">
            <v>D150</v>
          </cell>
          <cell r="D31" t="str">
            <v>개소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A024</v>
          </cell>
          <cell r="B32" t="str">
            <v>오수맨홀 설치</v>
          </cell>
          <cell r="C32" t="str">
            <v>0.8*0.8*1.0</v>
          </cell>
          <cell r="D32" t="str">
            <v>개소</v>
          </cell>
          <cell r="E32">
            <v>0</v>
          </cell>
          <cell r="F32">
            <v>0</v>
          </cell>
          <cell r="G32">
            <v>0</v>
          </cell>
        </row>
        <row r="33">
          <cell r="A33" t="str">
            <v>A025</v>
          </cell>
          <cell r="B33" t="str">
            <v>오수맨홀 설치(기성품)</v>
          </cell>
          <cell r="C33" t="str">
            <v>0.8*0.8*1.0</v>
          </cell>
          <cell r="D33" t="str">
            <v>개소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A025'</v>
          </cell>
          <cell r="B34" t="str">
            <v>맨홀뚜껑 설치</v>
          </cell>
          <cell r="C34" t="str">
            <v>도로용D648</v>
          </cell>
          <cell r="D34" t="str">
            <v>개소</v>
          </cell>
          <cell r="E34">
            <v>4310</v>
          </cell>
          <cell r="F34">
            <v>120000</v>
          </cell>
          <cell r="G34">
            <v>0</v>
          </cell>
        </row>
        <row r="35">
          <cell r="A35" t="str">
            <v>A026</v>
          </cell>
          <cell r="B35" t="str">
            <v>집수조 설치</v>
          </cell>
          <cell r="C35" t="str">
            <v>430*600</v>
          </cell>
          <cell r="D35" t="str">
            <v>개소</v>
          </cell>
          <cell r="E35">
            <v>0</v>
          </cell>
          <cell r="F35">
            <v>0</v>
          </cell>
        </row>
        <row r="36">
          <cell r="A36" t="str">
            <v>A026'</v>
          </cell>
          <cell r="B36" t="str">
            <v>집수맨홀 설치</v>
          </cell>
          <cell r="C36" t="str">
            <v>0.5x0.5x0.7</v>
          </cell>
          <cell r="D36" t="str">
            <v>개소</v>
          </cell>
          <cell r="E36">
            <v>406923</v>
          </cell>
          <cell r="F36">
            <v>120425</v>
          </cell>
          <cell r="G36">
            <v>0</v>
          </cell>
        </row>
        <row r="37">
          <cell r="A37" t="str">
            <v>A027</v>
          </cell>
          <cell r="B37" t="str">
            <v>내 부 말 비 계</v>
          </cell>
          <cell r="C37" t="str">
            <v>발돋음</v>
          </cell>
          <cell r="D37" t="str">
            <v>m2</v>
          </cell>
          <cell r="E37">
            <v>2368</v>
          </cell>
          <cell r="F37">
            <v>3017</v>
          </cell>
        </row>
        <row r="38">
          <cell r="A38" t="str">
            <v>A027'</v>
          </cell>
          <cell r="B38" t="str">
            <v>집수맨홀뚜껑제작</v>
          </cell>
          <cell r="C38" t="str">
            <v>0.8x0.8x0.1</v>
          </cell>
          <cell r="D38" t="str">
            <v>개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A028</v>
          </cell>
          <cell r="B39" t="str">
            <v>수 평 규 준 틀</v>
          </cell>
          <cell r="C39" t="str">
            <v>귀</v>
          </cell>
          <cell r="D39" t="str">
            <v>개소</v>
          </cell>
          <cell r="E39">
            <v>41802</v>
          </cell>
          <cell r="F39">
            <v>4256</v>
          </cell>
        </row>
        <row r="40">
          <cell r="A40" t="str">
            <v>A029</v>
          </cell>
          <cell r="B40" t="str">
            <v>수평규준틀</v>
          </cell>
          <cell r="C40" t="str">
            <v>평</v>
          </cell>
          <cell r="D40" t="str">
            <v>개소</v>
          </cell>
          <cell r="E40">
            <v>24134</v>
          </cell>
          <cell r="F40">
            <v>3378</v>
          </cell>
        </row>
        <row r="41">
          <cell r="A41" t="str">
            <v>A030</v>
          </cell>
          <cell r="B41" t="str">
            <v>동 바 리</v>
          </cell>
          <cell r="C41" t="str">
            <v>1회</v>
          </cell>
          <cell r="D41" t="str">
            <v>10공/M3</v>
          </cell>
          <cell r="E41">
            <v>224045</v>
          </cell>
          <cell r="F41">
            <v>22790</v>
          </cell>
        </row>
        <row r="42">
          <cell r="A42" t="str">
            <v>A031</v>
          </cell>
          <cell r="B42" t="str">
            <v>동 바 리</v>
          </cell>
          <cell r="C42" t="str">
            <v>7회</v>
          </cell>
          <cell r="D42" t="str">
            <v>10공/M3</v>
          </cell>
          <cell r="E42">
            <v>224045</v>
          </cell>
          <cell r="F42">
            <v>10027</v>
          </cell>
        </row>
        <row r="43">
          <cell r="A43" t="str">
            <v>A032</v>
          </cell>
          <cell r="B43" t="str">
            <v>비  계</v>
          </cell>
          <cell r="C43" t="str">
            <v>1회</v>
          </cell>
          <cell r="D43" t="str">
            <v>10공/M3</v>
          </cell>
          <cell r="E43">
            <v>201018</v>
          </cell>
          <cell r="F43">
            <v>16393</v>
          </cell>
        </row>
        <row r="44">
          <cell r="A44" t="str">
            <v>A033</v>
          </cell>
          <cell r="B44" t="str">
            <v>비  계</v>
          </cell>
          <cell r="C44" t="str">
            <v>7회</v>
          </cell>
          <cell r="D44" t="str">
            <v>10공/M3</v>
          </cell>
          <cell r="E44">
            <v>201018</v>
          </cell>
          <cell r="F44">
            <v>7573</v>
          </cell>
        </row>
        <row r="45">
          <cell r="A45" t="str">
            <v>A034</v>
          </cell>
          <cell r="B45" t="str">
            <v>시멘트 액체방수</v>
          </cell>
          <cell r="C45" t="str">
            <v xml:space="preserve"> 2종</v>
          </cell>
          <cell r="D45" t="str">
            <v>m2</v>
          </cell>
          <cell r="E45">
            <v>7255</v>
          </cell>
          <cell r="F45">
            <v>110</v>
          </cell>
        </row>
        <row r="46">
          <cell r="A46" t="str">
            <v>A035</v>
          </cell>
          <cell r="B46" t="str">
            <v>보 호 몰 탈</v>
          </cell>
          <cell r="C46" t="str">
            <v>24m/m(1:3)</v>
          </cell>
          <cell r="D46" t="str">
            <v>m2</v>
          </cell>
          <cell r="E46">
            <v>11039</v>
          </cell>
        </row>
        <row r="47">
          <cell r="A47" t="str">
            <v>A036</v>
          </cell>
          <cell r="B47" t="str">
            <v>보 호 몰 탈</v>
          </cell>
          <cell r="C47" t="str">
            <v>18m/m(1:3)</v>
          </cell>
          <cell r="D47" t="str">
            <v>m2</v>
          </cell>
          <cell r="E47">
            <v>6181</v>
          </cell>
          <cell r="F47">
            <v>0</v>
          </cell>
        </row>
        <row r="48">
          <cell r="A48" t="str">
            <v>A037</v>
          </cell>
          <cell r="B48" t="str">
            <v>지수판 설치</v>
          </cell>
          <cell r="C48" t="str">
            <v>200*5T</v>
          </cell>
          <cell r="D48" t="str">
            <v>M</v>
          </cell>
          <cell r="E48">
            <v>14070</v>
          </cell>
          <cell r="F48">
            <v>4331</v>
          </cell>
        </row>
        <row r="49">
          <cell r="A49" t="str">
            <v>A038</v>
          </cell>
          <cell r="B49" t="str">
            <v>PVC PIPE 끼우기</v>
          </cell>
          <cell r="C49" t="str">
            <v>D50*0.2</v>
          </cell>
          <cell r="D49" t="str">
            <v>개소</v>
          </cell>
          <cell r="E49">
            <v>0</v>
          </cell>
          <cell r="F49">
            <v>0</v>
          </cell>
          <cell r="G49">
            <v>0</v>
          </cell>
        </row>
        <row r="50">
          <cell r="A50" t="str">
            <v>A039</v>
          </cell>
          <cell r="B50" t="str">
            <v>받침대 설치</v>
          </cell>
          <cell r="C50" t="str">
            <v>0.2*0.15</v>
          </cell>
          <cell r="D50" t="str">
            <v>M</v>
          </cell>
          <cell r="E50">
            <v>12380</v>
          </cell>
          <cell r="F50">
            <v>0</v>
          </cell>
        </row>
        <row r="51">
          <cell r="A51" t="str">
            <v>A040</v>
          </cell>
          <cell r="B51" t="str">
            <v>받침대 설치</v>
          </cell>
          <cell r="C51" t="str">
            <v>0.15*0.1</v>
          </cell>
          <cell r="D51" t="str">
            <v>M</v>
          </cell>
          <cell r="E51">
            <v>10317</v>
          </cell>
          <cell r="F51">
            <v>0</v>
          </cell>
        </row>
        <row r="52">
          <cell r="A52" t="str">
            <v>A041</v>
          </cell>
          <cell r="B52" t="str">
            <v>맨홀받침판 설치</v>
          </cell>
          <cell r="C52" t="str">
            <v>0.15*0.1</v>
          </cell>
          <cell r="D52" t="str">
            <v>M</v>
          </cell>
          <cell r="E52">
            <v>10317</v>
          </cell>
          <cell r="F52">
            <v>0</v>
          </cell>
        </row>
        <row r="53">
          <cell r="A53" t="str">
            <v>A042</v>
          </cell>
          <cell r="B53" t="str">
            <v>접촉모관력채우기</v>
          </cell>
          <cell r="C53" t="str">
            <v>100~150</v>
          </cell>
          <cell r="D53" t="str">
            <v>m3</v>
          </cell>
          <cell r="E53">
            <v>37042.199999999997</v>
          </cell>
          <cell r="F53">
            <v>0</v>
          </cell>
        </row>
        <row r="54">
          <cell r="A54" t="str">
            <v>A043</v>
          </cell>
          <cell r="B54" t="str">
            <v>모관망 깔기</v>
          </cell>
          <cell r="C54" t="str">
            <v xml:space="preserve"> </v>
          </cell>
          <cell r="D54" t="str">
            <v>m2</v>
          </cell>
          <cell r="E54">
            <v>4310</v>
          </cell>
          <cell r="F54">
            <v>3105</v>
          </cell>
          <cell r="G54">
            <v>0</v>
          </cell>
          <cell r="H54" t="str">
            <v>|</v>
          </cell>
        </row>
        <row r="55">
          <cell r="A55" t="str">
            <v>A044</v>
          </cell>
          <cell r="B55" t="str">
            <v>다공질 토양깔기</v>
          </cell>
          <cell r="C55" t="str">
            <v xml:space="preserve"> </v>
          </cell>
          <cell r="D55" t="str">
            <v>m3</v>
          </cell>
          <cell r="E55">
            <v>46728</v>
          </cell>
          <cell r="F55">
            <v>184097</v>
          </cell>
          <cell r="G55">
            <v>8736</v>
          </cell>
          <cell r="H55" t="str">
            <v>|</v>
          </cell>
        </row>
        <row r="56">
          <cell r="A56" t="str">
            <v>A045</v>
          </cell>
          <cell r="B56" t="str">
            <v>시멘트 벽돌쌓기</v>
          </cell>
          <cell r="C56" t="str">
            <v>0.5B</v>
          </cell>
          <cell r="D56" t="str">
            <v>천매</v>
          </cell>
          <cell r="E56">
            <v>186666</v>
          </cell>
          <cell r="F56">
            <v>48300</v>
          </cell>
        </row>
        <row r="57">
          <cell r="A57" t="str">
            <v>A045'</v>
          </cell>
          <cell r="B57" t="str">
            <v>시멘트 벽돌쌓기</v>
          </cell>
          <cell r="C57" t="str">
            <v>1.0B</v>
          </cell>
          <cell r="D57" t="str">
            <v>천매</v>
          </cell>
          <cell r="E57">
            <v>166476</v>
          </cell>
          <cell r="F57">
            <v>48300</v>
          </cell>
        </row>
        <row r="58">
          <cell r="A58" t="str">
            <v>A046</v>
          </cell>
          <cell r="B58" t="str">
            <v>주철뚜껑 설치</v>
          </cell>
          <cell r="C58" t="str">
            <v>D600</v>
          </cell>
          <cell r="D58" t="str">
            <v>개소</v>
          </cell>
          <cell r="E58" t="e">
            <v>#REF!</v>
          </cell>
          <cell r="F58" t="e">
            <v>#REF!</v>
          </cell>
        </row>
        <row r="59">
          <cell r="A59" t="str">
            <v>A046"</v>
          </cell>
          <cell r="B59" t="str">
            <v>맨홀뚜껑 설치</v>
          </cell>
          <cell r="C59" t="str">
            <v>1000x1200</v>
          </cell>
          <cell r="D59" t="str">
            <v>개소</v>
          </cell>
          <cell r="E59">
            <v>117508</v>
          </cell>
          <cell r="F59">
            <v>84757</v>
          </cell>
          <cell r="G59">
            <v>0</v>
          </cell>
        </row>
        <row r="60">
          <cell r="A60" t="str">
            <v>A046'</v>
          </cell>
          <cell r="B60" t="str">
            <v>맨홀뚜껑 설치</v>
          </cell>
          <cell r="C60" t="str">
            <v>800x800</v>
          </cell>
          <cell r="D60" t="str">
            <v>개소</v>
          </cell>
          <cell r="E60">
            <v>21656</v>
          </cell>
          <cell r="F60">
            <v>166220</v>
          </cell>
          <cell r="G60">
            <v>0</v>
          </cell>
        </row>
        <row r="61">
          <cell r="A61" t="str">
            <v>A047</v>
          </cell>
          <cell r="B61" t="str">
            <v>현 장 정 리</v>
          </cell>
          <cell r="C61" t="str">
            <v xml:space="preserve"> </v>
          </cell>
          <cell r="D61" t="str">
            <v>m2</v>
          </cell>
          <cell r="E61">
            <v>6465</v>
          </cell>
        </row>
        <row r="62">
          <cell r="A62" t="str">
            <v>A048</v>
          </cell>
          <cell r="B62" t="str">
            <v>고강도DC PIPE관접합</v>
          </cell>
          <cell r="C62" t="str">
            <v xml:space="preserve">D100 </v>
          </cell>
          <cell r="D62" t="str">
            <v>개소</v>
          </cell>
          <cell r="E62">
            <v>0</v>
          </cell>
        </row>
        <row r="63">
          <cell r="A63" t="str">
            <v>A049</v>
          </cell>
          <cell r="B63" t="str">
            <v>고강도DC PIPE관접합</v>
          </cell>
          <cell r="C63" t="str">
            <v xml:space="preserve"> D200 </v>
          </cell>
          <cell r="D63" t="str">
            <v>개소</v>
          </cell>
          <cell r="E63">
            <v>0</v>
          </cell>
        </row>
        <row r="64">
          <cell r="A64" t="str">
            <v>A050</v>
          </cell>
          <cell r="B64" t="str">
            <v>고강도DC PIPE관접합</v>
          </cell>
          <cell r="C64" t="str">
            <v>D150</v>
          </cell>
          <cell r="D64" t="str">
            <v>개소</v>
          </cell>
          <cell r="E64">
            <v>0</v>
          </cell>
        </row>
        <row r="65">
          <cell r="A65" t="str">
            <v>A050'</v>
          </cell>
          <cell r="B65" t="str">
            <v>PVC관 접합</v>
          </cell>
          <cell r="C65" t="str">
            <v>D75</v>
          </cell>
          <cell r="D65" t="str">
            <v>개소</v>
          </cell>
          <cell r="E65">
            <v>0</v>
          </cell>
          <cell r="F65">
            <v>0</v>
          </cell>
        </row>
        <row r="66">
          <cell r="A66" t="str">
            <v>A051</v>
          </cell>
          <cell r="B66" t="str">
            <v>PVC관 접합</v>
          </cell>
          <cell r="C66" t="str">
            <v>D100</v>
          </cell>
          <cell r="D66" t="str">
            <v>개소</v>
          </cell>
          <cell r="E66">
            <v>0</v>
          </cell>
          <cell r="F66">
            <v>0</v>
          </cell>
        </row>
        <row r="67">
          <cell r="A67" t="str">
            <v>A052</v>
          </cell>
          <cell r="B67" t="str">
            <v>PVC관 접합</v>
          </cell>
          <cell r="C67" t="str">
            <v>D150</v>
          </cell>
          <cell r="D67" t="str">
            <v>개소</v>
          </cell>
          <cell r="E67">
            <v>0</v>
          </cell>
          <cell r="F67">
            <v>0</v>
          </cell>
        </row>
        <row r="68">
          <cell r="A68" t="str">
            <v>A052'</v>
          </cell>
          <cell r="B68" t="str">
            <v>PVC관 접합</v>
          </cell>
          <cell r="C68" t="str">
            <v>D200</v>
          </cell>
          <cell r="D68" t="str">
            <v>개소</v>
          </cell>
          <cell r="E68">
            <v>0</v>
          </cell>
          <cell r="F68">
            <v>0</v>
          </cell>
        </row>
        <row r="69">
          <cell r="A69" t="str">
            <v>A053</v>
          </cell>
          <cell r="B69" t="str">
            <v>분수조설치</v>
          </cell>
          <cell r="C69" t="str">
            <v>FRP</v>
          </cell>
          <cell r="D69" t="str">
            <v>개소</v>
          </cell>
          <cell r="E69">
            <v>0</v>
          </cell>
          <cell r="F69">
            <v>0</v>
          </cell>
        </row>
        <row r="70">
          <cell r="A70" t="str">
            <v>A054</v>
          </cell>
          <cell r="B70" t="str">
            <v>모관력 채우기</v>
          </cell>
          <cell r="C70" t="str">
            <v>25~40</v>
          </cell>
          <cell r="D70" t="str">
            <v>m3</v>
          </cell>
          <cell r="E70">
            <v>0</v>
          </cell>
          <cell r="F70">
            <v>0</v>
          </cell>
          <cell r="G70">
            <v>0</v>
          </cell>
          <cell r="H70" t="str">
            <v>|</v>
          </cell>
        </row>
        <row r="71">
          <cell r="A71" t="str">
            <v>A055</v>
          </cell>
          <cell r="B71" t="str">
            <v>모관사 깔기</v>
          </cell>
          <cell r="C71">
            <v>0</v>
          </cell>
          <cell r="D71" t="str">
            <v>m3</v>
          </cell>
          <cell r="E71">
            <v>0</v>
          </cell>
          <cell r="F71">
            <v>0</v>
          </cell>
          <cell r="G71">
            <v>0</v>
          </cell>
          <cell r="H71" t="str">
            <v>|</v>
          </cell>
        </row>
        <row r="72">
          <cell r="A72" t="str">
            <v>A056</v>
          </cell>
          <cell r="B72" t="str">
            <v>불투수막 깔기</v>
          </cell>
          <cell r="C72" t="str">
            <v xml:space="preserve"> </v>
          </cell>
          <cell r="D72" t="str">
            <v>m2</v>
          </cell>
          <cell r="E72">
            <v>0</v>
          </cell>
          <cell r="F72">
            <v>0</v>
          </cell>
          <cell r="G72">
            <v>0</v>
          </cell>
          <cell r="H72" t="str">
            <v>|</v>
          </cell>
        </row>
        <row r="73">
          <cell r="A73" t="str">
            <v>A057</v>
          </cell>
          <cell r="B73" t="str">
            <v>오지토관 부설</v>
          </cell>
          <cell r="C73" t="str">
            <v xml:space="preserve"> </v>
          </cell>
          <cell r="D73" t="str">
            <v xml:space="preserve">M </v>
          </cell>
          <cell r="E73">
            <v>1939.7</v>
          </cell>
          <cell r="F73">
            <v>3200</v>
          </cell>
          <cell r="G73">
            <v>0</v>
          </cell>
          <cell r="H73" t="str">
            <v>|</v>
          </cell>
        </row>
        <row r="74">
          <cell r="A74" t="str">
            <v>A058</v>
          </cell>
          <cell r="B74" t="str">
            <v>트랜치 시설공사</v>
          </cell>
          <cell r="C74" t="str">
            <v xml:space="preserve"> </v>
          </cell>
          <cell r="D74" t="str">
            <v xml:space="preserve">M </v>
          </cell>
          <cell r="E74">
            <v>0</v>
          </cell>
          <cell r="F74">
            <v>0</v>
          </cell>
          <cell r="G74">
            <v>0</v>
          </cell>
        </row>
        <row r="75">
          <cell r="A75" t="str">
            <v>A059</v>
          </cell>
          <cell r="B75" t="str">
            <v xml:space="preserve">  오지토관 접합</v>
          </cell>
          <cell r="C75" t="str">
            <v xml:space="preserve"> </v>
          </cell>
          <cell r="D75" t="str">
            <v>개소</v>
          </cell>
          <cell r="E75">
            <v>0</v>
          </cell>
          <cell r="F75">
            <v>0</v>
          </cell>
        </row>
        <row r="76">
          <cell r="A76" t="str">
            <v>A060</v>
          </cell>
          <cell r="B76" t="str">
            <v>불투수조설치</v>
          </cell>
          <cell r="C76" t="str">
            <v>3*5</v>
          </cell>
          <cell r="D76" t="str">
            <v>개소</v>
          </cell>
          <cell r="E76">
            <v>0</v>
          </cell>
          <cell r="F76">
            <v>0</v>
          </cell>
          <cell r="G76">
            <v>0</v>
          </cell>
          <cell r="H76" t="str">
            <v>|</v>
          </cell>
        </row>
        <row r="77">
          <cell r="A77" t="str">
            <v>A061</v>
          </cell>
          <cell r="B77" t="str">
            <v>주철뚜껑설치</v>
          </cell>
          <cell r="C77" t="str">
            <v>D450</v>
          </cell>
          <cell r="D77" t="str">
            <v>개소</v>
          </cell>
          <cell r="E77">
            <v>0</v>
          </cell>
          <cell r="F77">
            <v>0</v>
          </cell>
          <cell r="G77">
            <v>0</v>
          </cell>
          <cell r="H77" t="str">
            <v>|</v>
          </cell>
        </row>
        <row r="78">
          <cell r="A78" t="str">
            <v>A061'</v>
          </cell>
          <cell r="B78" t="str">
            <v>FLOWER POT</v>
          </cell>
          <cell r="C78" t="str">
            <v>D600</v>
          </cell>
          <cell r="D78" t="str">
            <v>개소</v>
          </cell>
          <cell r="E78">
            <v>4310</v>
          </cell>
          <cell r="F78">
            <v>150000</v>
          </cell>
          <cell r="G78">
            <v>0</v>
          </cell>
          <cell r="H78" t="str">
            <v>|</v>
          </cell>
        </row>
        <row r="79">
          <cell r="A79" t="str">
            <v>A062</v>
          </cell>
          <cell r="B79" t="str">
            <v>검수조 설치</v>
          </cell>
          <cell r="C79" t="str">
            <v>3*5</v>
          </cell>
          <cell r="D79" t="str">
            <v>개소</v>
          </cell>
          <cell r="E79">
            <v>0</v>
          </cell>
          <cell r="F79">
            <v>0</v>
          </cell>
          <cell r="G79">
            <v>0</v>
          </cell>
        </row>
        <row r="80">
          <cell r="A80" t="str">
            <v>A063</v>
          </cell>
          <cell r="B80" t="str">
            <v>경계목식재</v>
          </cell>
          <cell r="C80" t="str">
            <v>쥐똥나무</v>
          </cell>
          <cell r="D80" t="str">
            <v>M</v>
          </cell>
          <cell r="E80">
            <v>0</v>
          </cell>
          <cell r="F80">
            <v>0</v>
          </cell>
        </row>
        <row r="81">
          <cell r="A81" t="str">
            <v>A063'</v>
          </cell>
          <cell r="B81" t="str">
            <v>경계목식재</v>
          </cell>
          <cell r="C81" t="str">
            <v>철쭉</v>
          </cell>
          <cell r="D81" t="str">
            <v>M</v>
          </cell>
          <cell r="E81">
            <v>0</v>
          </cell>
          <cell r="F81">
            <v>0</v>
          </cell>
          <cell r="G81">
            <v>0</v>
          </cell>
        </row>
        <row r="82">
          <cell r="A82" t="str">
            <v>A064</v>
          </cell>
          <cell r="B82" t="str">
            <v>맹암거 부설</v>
          </cell>
          <cell r="C82" t="str">
            <v xml:space="preserve"> </v>
          </cell>
          <cell r="D82" t="str">
            <v>M</v>
          </cell>
          <cell r="E82">
            <v>0</v>
          </cell>
          <cell r="F82">
            <v>0</v>
          </cell>
          <cell r="G82">
            <v>0</v>
          </cell>
        </row>
        <row r="83">
          <cell r="A83" t="str">
            <v>A064'</v>
          </cell>
          <cell r="B83" t="str">
            <v>배수관 부설</v>
          </cell>
          <cell r="C83" t="str">
            <v>THP D150</v>
          </cell>
          <cell r="D83" t="str">
            <v>M</v>
          </cell>
          <cell r="E83">
            <v>0</v>
          </cell>
          <cell r="F83">
            <v>0</v>
          </cell>
          <cell r="G83">
            <v>0</v>
          </cell>
        </row>
        <row r="84">
          <cell r="A84" t="str">
            <v>A065</v>
          </cell>
          <cell r="B84" t="str">
            <v>양수공</v>
          </cell>
          <cell r="C84" t="str">
            <v xml:space="preserve"> </v>
          </cell>
          <cell r="D84" t="str">
            <v>일</v>
          </cell>
          <cell r="E84">
            <v>0</v>
          </cell>
          <cell r="F84">
            <v>0</v>
          </cell>
          <cell r="G84">
            <v>0</v>
          </cell>
        </row>
        <row r="85">
          <cell r="A85" t="str">
            <v>A066</v>
          </cell>
          <cell r="B85" t="str">
            <v>가설창고</v>
          </cell>
          <cell r="C85" t="str">
            <v>3개월</v>
          </cell>
          <cell r="D85" t="str">
            <v>m2</v>
          </cell>
          <cell r="E85">
            <v>0</v>
          </cell>
          <cell r="F85">
            <v>0</v>
          </cell>
          <cell r="G85">
            <v>0</v>
          </cell>
        </row>
        <row r="86">
          <cell r="A86" t="str">
            <v>A067</v>
          </cell>
          <cell r="B86" t="str">
            <v>입간판설치</v>
          </cell>
          <cell r="C86" t="str">
            <v xml:space="preserve"> </v>
          </cell>
          <cell r="D86" t="str">
            <v>식</v>
          </cell>
          <cell r="E86">
            <v>0</v>
          </cell>
          <cell r="F86">
            <v>1200000</v>
          </cell>
        </row>
        <row r="87">
          <cell r="A87" t="str">
            <v>A068</v>
          </cell>
          <cell r="B87" t="str">
            <v>가설건축물</v>
          </cell>
          <cell r="C87" t="str">
            <v>3*3M</v>
          </cell>
          <cell r="D87" t="str">
            <v>식</v>
          </cell>
          <cell r="E87">
            <v>89427</v>
          </cell>
          <cell r="F87">
            <v>378104</v>
          </cell>
          <cell r="G87">
            <v>26136</v>
          </cell>
        </row>
        <row r="88">
          <cell r="A88" t="str">
            <v>A069</v>
          </cell>
          <cell r="B88" t="str">
            <v>방음벽설치</v>
          </cell>
          <cell r="C88" t="str">
            <v>SONO-A벽</v>
          </cell>
          <cell r="D88" t="str">
            <v>m2</v>
          </cell>
          <cell r="E88">
            <v>10147</v>
          </cell>
          <cell r="F88">
            <v>31647</v>
          </cell>
        </row>
        <row r="89">
          <cell r="A89" t="str">
            <v>A070</v>
          </cell>
          <cell r="B89" t="str">
            <v>"</v>
          </cell>
          <cell r="C89" t="str">
            <v>SONO-A천정</v>
          </cell>
          <cell r="D89" t="str">
            <v>m2</v>
          </cell>
          <cell r="E89">
            <v>13191</v>
          </cell>
          <cell r="F89">
            <v>31647</v>
          </cell>
        </row>
        <row r="90">
          <cell r="A90" t="str">
            <v>A071</v>
          </cell>
          <cell r="B90" t="str">
            <v>차집관 부설</v>
          </cell>
          <cell r="C90" t="str">
            <v>D300(CON'C도)</v>
          </cell>
          <cell r="D90" t="str">
            <v>M</v>
          </cell>
          <cell r="E90">
            <v>0</v>
          </cell>
          <cell r="F90">
            <v>0</v>
          </cell>
          <cell r="G90">
            <v>0</v>
          </cell>
        </row>
        <row r="91">
          <cell r="A91" t="str">
            <v>A072</v>
          </cell>
          <cell r="B91" t="str">
            <v>차집관 부설</v>
          </cell>
          <cell r="C91" t="str">
            <v>D300(사리도)기계</v>
          </cell>
          <cell r="D91" t="str">
            <v>M</v>
          </cell>
          <cell r="E91">
            <v>0</v>
          </cell>
          <cell r="F91">
            <v>0</v>
          </cell>
          <cell r="G91">
            <v>0</v>
          </cell>
        </row>
        <row r="92">
          <cell r="A92" t="str">
            <v>A073</v>
          </cell>
          <cell r="B92" t="str">
            <v>차집관 부설</v>
          </cell>
          <cell r="C92" t="str">
            <v>D300(사리도)인력</v>
          </cell>
          <cell r="D92" t="str">
            <v>M</v>
          </cell>
          <cell r="E92">
            <v>0</v>
          </cell>
          <cell r="F92">
            <v>0</v>
          </cell>
          <cell r="G92">
            <v>0</v>
          </cell>
        </row>
        <row r="93">
          <cell r="A93" t="str">
            <v>A074</v>
          </cell>
          <cell r="B93" t="str">
            <v>차집관 부설</v>
          </cell>
          <cell r="C93" t="str">
            <v>D250(CON'C도)</v>
          </cell>
          <cell r="D93" t="str">
            <v>M</v>
          </cell>
          <cell r="E93">
            <v>0</v>
          </cell>
          <cell r="F93">
            <v>0</v>
          </cell>
          <cell r="G93">
            <v>0</v>
          </cell>
        </row>
        <row r="94">
          <cell r="A94" t="str">
            <v>A076</v>
          </cell>
          <cell r="B94" t="str">
            <v>차집관 부설</v>
          </cell>
          <cell r="C94" t="str">
            <v>D250(사리도)기계</v>
          </cell>
          <cell r="D94" t="str">
            <v>M</v>
          </cell>
          <cell r="E94">
            <v>0</v>
          </cell>
          <cell r="F94">
            <v>0</v>
          </cell>
          <cell r="G94">
            <v>0</v>
          </cell>
        </row>
        <row r="95">
          <cell r="A95" t="str">
            <v>A076'</v>
          </cell>
          <cell r="B95" t="str">
            <v>차집관 부설</v>
          </cell>
          <cell r="C95" t="str">
            <v>D200(아스팔트)</v>
          </cell>
          <cell r="D95" t="str">
            <v>M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A077</v>
          </cell>
          <cell r="B96" t="str">
            <v>차집관 부설</v>
          </cell>
          <cell r="C96" t="str">
            <v>D200(CON'C도)기계</v>
          </cell>
          <cell r="D96" t="str">
            <v>M</v>
          </cell>
          <cell r="E96">
            <v>0</v>
          </cell>
          <cell r="F96">
            <v>0</v>
          </cell>
          <cell r="G96">
            <v>0</v>
          </cell>
        </row>
        <row r="97">
          <cell r="A97" t="str">
            <v>A078</v>
          </cell>
          <cell r="B97" t="str">
            <v>차집관 부설</v>
          </cell>
          <cell r="C97" t="str">
            <v>D200(사리도)기계</v>
          </cell>
          <cell r="D97" t="str">
            <v>M</v>
          </cell>
          <cell r="E97">
            <v>10514</v>
          </cell>
          <cell r="F97">
            <v>640</v>
          </cell>
          <cell r="G97">
            <v>933</v>
          </cell>
        </row>
        <row r="98">
          <cell r="A98" t="str">
            <v>A079</v>
          </cell>
          <cell r="B98" t="str">
            <v>차집관 부설</v>
          </cell>
          <cell r="C98" t="str">
            <v>D150(아스팔트)</v>
          </cell>
          <cell r="D98" t="str">
            <v>M</v>
          </cell>
          <cell r="E98">
            <v>0</v>
          </cell>
          <cell r="F98">
            <v>0</v>
          </cell>
          <cell r="G98">
            <v>0</v>
          </cell>
        </row>
        <row r="99">
          <cell r="A99" t="str">
            <v>A080</v>
          </cell>
          <cell r="B99" t="str">
            <v>차집관 부설</v>
          </cell>
          <cell r="C99" t="str">
            <v>D150(CON'C도)기계</v>
          </cell>
          <cell r="D99" t="str">
            <v>M</v>
          </cell>
          <cell r="E99">
            <v>0</v>
          </cell>
          <cell r="F99">
            <v>0</v>
          </cell>
          <cell r="G99">
            <v>0</v>
          </cell>
        </row>
        <row r="100">
          <cell r="A100" t="str">
            <v>A081</v>
          </cell>
          <cell r="B100" t="str">
            <v>차집관 부설</v>
          </cell>
          <cell r="C100" t="str">
            <v>D150(CON'C도)인력</v>
          </cell>
          <cell r="D100" t="str">
            <v>M</v>
          </cell>
          <cell r="E100">
            <v>0</v>
          </cell>
          <cell r="F100">
            <v>0</v>
          </cell>
          <cell r="G100">
            <v>0</v>
          </cell>
        </row>
        <row r="101">
          <cell r="A101" t="str">
            <v>A081'</v>
          </cell>
          <cell r="B101" t="str">
            <v>차집관 부설</v>
          </cell>
          <cell r="C101" t="str">
            <v>D150(사리도)기계</v>
          </cell>
          <cell r="D101" t="str">
            <v>M</v>
          </cell>
          <cell r="E101">
            <v>0</v>
          </cell>
          <cell r="F101">
            <v>0</v>
          </cell>
          <cell r="G101">
            <v>0</v>
          </cell>
        </row>
        <row r="102">
          <cell r="A102" t="str">
            <v>A082</v>
          </cell>
          <cell r="B102" t="str">
            <v>차집관 부설</v>
          </cell>
          <cell r="C102" t="str">
            <v>D100(CON'C도)인력</v>
          </cell>
          <cell r="D102" t="str">
            <v>M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A083</v>
          </cell>
          <cell r="B103" t="str">
            <v>차집관 부설</v>
          </cell>
          <cell r="C103" t="str">
            <v>D100(사리도)인력</v>
          </cell>
          <cell r="D103" t="str">
            <v>M</v>
          </cell>
          <cell r="E103">
            <v>0</v>
          </cell>
          <cell r="F103">
            <v>0</v>
          </cell>
        </row>
        <row r="104">
          <cell r="A104" t="str">
            <v>A084</v>
          </cell>
          <cell r="B104" t="str">
            <v>휀스설치</v>
          </cell>
          <cell r="C104" t="str">
            <v>H:1.0M,B:2.0M</v>
          </cell>
          <cell r="D104" t="str">
            <v>경간당</v>
          </cell>
          <cell r="E104">
            <v>45780.2</v>
          </cell>
          <cell r="F104">
            <v>90558.8</v>
          </cell>
          <cell r="G104">
            <v>0</v>
          </cell>
        </row>
        <row r="105">
          <cell r="A105" t="str">
            <v>A085</v>
          </cell>
          <cell r="B105" t="str">
            <v>출입문 설치</v>
          </cell>
          <cell r="C105" t="str">
            <v>2M</v>
          </cell>
          <cell r="D105" t="str">
            <v>개소</v>
          </cell>
          <cell r="E105">
            <v>63800</v>
          </cell>
          <cell r="F105">
            <v>502448.8</v>
          </cell>
        </row>
        <row r="106">
          <cell r="A106" t="str">
            <v>A086</v>
          </cell>
          <cell r="B106" t="str">
            <v>A형접촉제채우기</v>
          </cell>
          <cell r="C106" t="str">
            <v xml:space="preserve"> </v>
          </cell>
          <cell r="D106" t="str">
            <v>m3</v>
          </cell>
          <cell r="E106" t="e">
            <v>#REF!</v>
          </cell>
          <cell r="F106" t="e">
            <v>#REF!</v>
          </cell>
        </row>
        <row r="107">
          <cell r="A107" t="str">
            <v>A087</v>
          </cell>
          <cell r="B107" t="str">
            <v>B형접촉제채우기</v>
          </cell>
          <cell r="C107" t="str">
            <v xml:space="preserve"> </v>
          </cell>
          <cell r="D107" t="str">
            <v>m3</v>
          </cell>
          <cell r="E107">
            <v>67215</v>
          </cell>
          <cell r="F107">
            <v>85206</v>
          </cell>
          <cell r="G107">
            <v>0</v>
          </cell>
        </row>
        <row r="108">
          <cell r="A108" t="str">
            <v>A087'</v>
          </cell>
          <cell r="B108" t="str">
            <v>BOX형접촉제채우기</v>
          </cell>
          <cell r="C108" t="str">
            <v xml:space="preserve"> </v>
          </cell>
          <cell r="D108" t="str">
            <v>m3</v>
          </cell>
          <cell r="E108">
            <v>28421</v>
          </cell>
          <cell r="F108">
            <v>333700</v>
          </cell>
          <cell r="G108">
            <v>0</v>
          </cell>
        </row>
        <row r="109">
          <cell r="A109" t="str">
            <v>A088</v>
          </cell>
          <cell r="B109" t="str">
            <v>지지망 설치</v>
          </cell>
          <cell r="C109" t="str">
            <v xml:space="preserve"> </v>
          </cell>
          <cell r="D109" t="str">
            <v>m2</v>
          </cell>
          <cell r="E109" t="e">
            <v>#REF!</v>
          </cell>
          <cell r="F109" t="e">
            <v>#REF!</v>
          </cell>
        </row>
        <row r="110">
          <cell r="A110" t="str">
            <v>A089</v>
          </cell>
          <cell r="B110" t="str">
            <v>연결관 부설</v>
          </cell>
          <cell r="C110" t="str">
            <v>VG1 D100</v>
          </cell>
          <cell r="D110" t="str">
            <v>본</v>
          </cell>
          <cell r="E110">
            <v>0</v>
          </cell>
          <cell r="F110">
            <v>19920</v>
          </cell>
        </row>
        <row r="111">
          <cell r="A111" t="str">
            <v>A090</v>
          </cell>
          <cell r="B111" t="str">
            <v>연결관 부설</v>
          </cell>
          <cell r="C111" t="str">
            <v>VG1 D75</v>
          </cell>
          <cell r="D111" t="str">
            <v>본</v>
          </cell>
          <cell r="E111">
            <v>0</v>
          </cell>
          <cell r="F111">
            <v>12850</v>
          </cell>
        </row>
        <row r="112">
          <cell r="A112" t="str">
            <v>A091</v>
          </cell>
          <cell r="B112" t="str">
            <v>연결관 소켓</v>
          </cell>
          <cell r="C112" t="str">
            <v xml:space="preserve"> D100</v>
          </cell>
          <cell r="D112" t="str">
            <v>EA</v>
          </cell>
          <cell r="E112">
            <v>0</v>
          </cell>
          <cell r="F112">
            <v>850</v>
          </cell>
        </row>
        <row r="113">
          <cell r="A113" t="str">
            <v>A092</v>
          </cell>
          <cell r="B113" t="str">
            <v>연결관 소켓</v>
          </cell>
          <cell r="C113" t="str">
            <v xml:space="preserve"> D75</v>
          </cell>
          <cell r="D113" t="str">
            <v>EA</v>
          </cell>
          <cell r="E113">
            <v>0</v>
          </cell>
          <cell r="F113">
            <v>470</v>
          </cell>
        </row>
        <row r="114">
          <cell r="A114" t="str">
            <v>A093</v>
          </cell>
          <cell r="B114" t="str">
            <v>연결관 90엘보</v>
          </cell>
          <cell r="C114" t="str">
            <v>D100</v>
          </cell>
          <cell r="D114" t="str">
            <v>EA</v>
          </cell>
          <cell r="E114">
            <v>0</v>
          </cell>
          <cell r="F114">
            <v>1550</v>
          </cell>
        </row>
        <row r="115">
          <cell r="A115" t="str">
            <v>A094</v>
          </cell>
          <cell r="B115" t="str">
            <v>연결관 90엘보</v>
          </cell>
          <cell r="C115" t="str">
            <v>D75</v>
          </cell>
          <cell r="D115" t="str">
            <v>EA</v>
          </cell>
          <cell r="E115">
            <v>0</v>
          </cell>
          <cell r="F115">
            <v>780</v>
          </cell>
        </row>
        <row r="116">
          <cell r="A116" t="str">
            <v>A095</v>
          </cell>
          <cell r="B116" t="str">
            <v>연결관 45엘보</v>
          </cell>
          <cell r="C116" t="str">
            <v>D100</v>
          </cell>
          <cell r="D116" t="str">
            <v>EA</v>
          </cell>
          <cell r="E116">
            <v>0</v>
          </cell>
          <cell r="F116">
            <v>1560</v>
          </cell>
        </row>
        <row r="117">
          <cell r="A117" t="str">
            <v>A096</v>
          </cell>
          <cell r="B117" t="str">
            <v>연결관 놋지</v>
          </cell>
          <cell r="C117" t="str">
            <v>D75</v>
          </cell>
          <cell r="D117" t="str">
            <v>EA</v>
          </cell>
          <cell r="E117">
            <v>0</v>
          </cell>
          <cell r="F117">
            <v>780</v>
          </cell>
        </row>
        <row r="118">
          <cell r="A118" t="str">
            <v>A097</v>
          </cell>
          <cell r="B118" t="str">
            <v>오수이송관</v>
          </cell>
          <cell r="C118" t="str">
            <v>VG2 D150</v>
          </cell>
          <cell r="D118" t="str">
            <v>본</v>
          </cell>
          <cell r="E118">
            <v>0</v>
          </cell>
          <cell r="F118">
            <v>23030</v>
          </cell>
        </row>
        <row r="119">
          <cell r="A119" t="str">
            <v>A098</v>
          </cell>
          <cell r="B119" t="str">
            <v>오수이송관 소켓</v>
          </cell>
          <cell r="C119" t="str">
            <v>VG2 D150</v>
          </cell>
          <cell r="D119" t="str">
            <v>EA</v>
          </cell>
          <cell r="E119">
            <v>0</v>
          </cell>
          <cell r="F119">
            <v>2470</v>
          </cell>
        </row>
        <row r="120">
          <cell r="A120" t="str">
            <v>A099</v>
          </cell>
          <cell r="B120" t="str">
            <v>오수이송관 티</v>
          </cell>
          <cell r="C120" t="str">
            <v>VG2 D150</v>
          </cell>
          <cell r="D120" t="str">
            <v>"</v>
          </cell>
          <cell r="E120">
            <v>0</v>
          </cell>
          <cell r="F120">
            <v>6320</v>
          </cell>
        </row>
        <row r="121">
          <cell r="A121" t="str">
            <v>A100</v>
          </cell>
          <cell r="B121" t="str">
            <v>조경석 쌓기</v>
          </cell>
          <cell r="C121" t="str">
            <v>30*50*40</v>
          </cell>
          <cell r="D121" t="str">
            <v>M</v>
          </cell>
          <cell r="E121">
            <v>136566</v>
          </cell>
          <cell r="F121">
            <v>180000</v>
          </cell>
        </row>
        <row r="122">
          <cell r="A122" t="str">
            <v>A101</v>
          </cell>
          <cell r="B122" t="str">
            <v>녹막이페인트</v>
          </cell>
          <cell r="C122" t="str">
            <v>3회</v>
          </cell>
          <cell r="D122" t="str">
            <v>M2</v>
          </cell>
          <cell r="E122">
            <v>0</v>
          </cell>
          <cell r="F122">
            <v>0</v>
          </cell>
        </row>
        <row r="123">
          <cell r="A123" t="str">
            <v>A101'</v>
          </cell>
          <cell r="B123" t="str">
            <v>옹벽설치</v>
          </cell>
          <cell r="C123" t="str">
            <v>반중력 H=2.0</v>
          </cell>
          <cell r="D123" t="str">
            <v>M</v>
          </cell>
          <cell r="E123">
            <v>0</v>
          </cell>
          <cell r="F123">
            <v>0</v>
          </cell>
          <cell r="G123">
            <v>0</v>
          </cell>
        </row>
        <row r="124">
          <cell r="A124" t="str">
            <v>A102</v>
          </cell>
          <cell r="B124" t="str">
            <v>옹벽설치</v>
          </cell>
          <cell r="C124" t="str">
            <v>반중력 H=2.5</v>
          </cell>
          <cell r="D124" t="str">
            <v>M</v>
          </cell>
          <cell r="E124">
            <v>0</v>
          </cell>
          <cell r="F124">
            <v>0</v>
          </cell>
          <cell r="G124">
            <v>0</v>
          </cell>
        </row>
        <row r="125">
          <cell r="A125" t="str">
            <v>A103</v>
          </cell>
          <cell r="B125" t="str">
            <v>가로등설치공사</v>
          </cell>
          <cell r="C125">
            <v>0</v>
          </cell>
          <cell r="D125" t="str">
            <v>식</v>
          </cell>
          <cell r="E125">
            <v>0</v>
          </cell>
          <cell r="F125">
            <v>0</v>
          </cell>
          <cell r="G125">
            <v>0</v>
          </cell>
        </row>
        <row r="126">
          <cell r="A126" t="str">
            <v>A103'</v>
          </cell>
          <cell r="B126" t="str">
            <v>가로등기초대</v>
          </cell>
          <cell r="C126" t="str">
            <v>H=5M</v>
          </cell>
          <cell r="D126" t="str">
            <v>개소</v>
          </cell>
          <cell r="E126">
            <v>0</v>
          </cell>
          <cell r="F126">
            <v>0</v>
          </cell>
          <cell r="G126">
            <v>706</v>
          </cell>
        </row>
        <row r="127">
          <cell r="A127" t="str">
            <v>A104</v>
          </cell>
          <cell r="B127" t="str">
            <v>잡철물제작설치</v>
          </cell>
          <cell r="C127" t="str">
            <v>간단</v>
          </cell>
          <cell r="D127" t="str">
            <v>TON</v>
          </cell>
          <cell r="E127">
            <v>2350745</v>
          </cell>
          <cell r="F127">
            <v>106023</v>
          </cell>
          <cell r="G127">
            <v>0</v>
          </cell>
        </row>
        <row r="128">
          <cell r="A128" t="str">
            <v>A104'</v>
          </cell>
          <cell r="B128" t="str">
            <v>잡철물제작설치</v>
          </cell>
          <cell r="C128" t="str">
            <v>보통</v>
          </cell>
          <cell r="D128" t="str">
            <v>TON</v>
          </cell>
          <cell r="E128">
            <v>2819199</v>
          </cell>
          <cell r="F128">
            <v>120076</v>
          </cell>
          <cell r="G128">
            <v>0</v>
          </cell>
        </row>
        <row r="129">
          <cell r="A129" t="str">
            <v>A105</v>
          </cell>
          <cell r="B129" t="str">
            <v>아스팔트바름</v>
          </cell>
          <cell r="C129" t="str">
            <v>1회칠-벽</v>
          </cell>
          <cell r="D129" t="str">
            <v>m2</v>
          </cell>
          <cell r="E129">
            <v>1854</v>
          </cell>
          <cell r="F129">
            <v>1100</v>
          </cell>
        </row>
        <row r="130">
          <cell r="A130" t="str">
            <v>B001</v>
          </cell>
          <cell r="B130" t="str">
            <v>다공질토양</v>
          </cell>
          <cell r="C130">
            <v>0</v>
          </cell>
          <cell r="D130" t="str">
            <v>m3</v>
          </cell>
          <cell r="E130">
            <v>38170</v>
          </cell>
          <cell r="F130">
            <v>167361</v>
          </cell>
          <cell r="G130">
            <v>7942</v>
          </cell>
          <cell r="H130" t="str">
            <v>|</v>
          </cell>
        </row>
        <row r="131">
          <cell r="A131" t="str">
            <v>B001'</v>
          </cell>
          <cell r="B131" t="str">
            <v>A형 접촉제</v>
          </cell>
          <cell r="C131">
            <v>0</v>
          </cell>
          <cell r="D131" t="str">
            <v>m3</v>
          </cell>
          <cell r="E131" t="e">
            <v>#REF!</v>
          </cell>
          <cell r="F131" t="e">
            <v>#REF!</v>
          </cell>
          <cell r="G131" t="e">
            <v>#REF!</v>
          </cell>
        </row>
        <row r="132">
          <cell r="A132" t="str">
            <v>B002</v>
          </cell>
          <cell r="B132" t="str">
            <v>B형 접촉제</v>
          </cell>
          <cell r="C132">
            <v>0</v>
          </cell>
          <cell r="D132" t="str">
            <v>m3</v>
          </cell>
          <cell r="E132">
            <v>38794</v>
          </cell>
          <cell r="F132">
            <v>85206</v>
          </cell>
          <cell r="G132">
            <v>0</v>
          </cell>
        </row>
        <row r="133">
          <cell r="A133" t="str">
            <v>B003</v>
          </cell>
          <cell r="B133" t="str">
            <v>구조물터파기</v>
          </cell>
          <cell r="C133" t="str">
            <v>07</v>
          </cell>
          <cell r="D133" t="str">
            <v>m3</v>
          </cell>
          <cell r="E133">
            <v>2072</v>
          </cell>
          <cell r="F133">
            <v>101</v>
          </cell>
          <cell r="G133">
            <v>198</v>
          </cell>
          <cell r="H133" t="str">
            <v>|</v>
          </cell>
        </row>
        <row r="134">
          <cell r="A134" t="str">
            <v>B003'</v>
          </cell>
          <cell r="B134" t="str">
            <v>잡석지정</v>
          </cell>
          <cell r="C134" t="str">
            <v>04</v>
          </cell>
          <cell r="D134" t="str">
            <v>m3</v>
          </cell>
          <cell r="E134" t="e">
            <v>#REF!</v>
          </cell>
          <cell r="F134" t="e">
            <v>#REF!</v>
          </cell>
          <cell r="G134" t="e">
            <v>#REF!</v>
          </cell>
          <cell r="H134" t="str">
            <v>|</v>
          </cell>
        </row>
        <row r="135">
          <cell r="A135" t="str">
            <v>B004</v>
          </cell>
          <cell r="B135" t="str">
            <v>관로터파기</v>
          </cell>
          <cell r="C135" t="str">
            <v>02</v>
          </cell>
          <cell r="D135" t="str">
            <v>m3</v>
          </cell>
          <cell r="E135">
            <v>2470</v>
          </cell>
          <cell r="F135">
            <v>98</v>
          </cell>
          <cell r="G135">
            <v>256</v>
          </cell>
          <cell r="H135" t="str">
            <v>|</v>
          </cell>
        </row>
        <row r="136">
          <cell r="A136" t="str">
            <v>B006</v>
          </cell>
          <cell r="B136" t="str">
            <v>구조물되메우기</v>
          </cell>
          <cell r="C136" t="str">
            <v>07</v>
          </cell>
          <cell r="D136" t="str">
            <v>m3</v>
          </cell>
          <cell r="E136">
            <v>2237</v>
          </cell>
          <cell r="F136">
            <v>373</v>
          </cell>
          <cell r="G136">
            <v>428</v>
          </cell>
          <cell r="H136" t="str">
            <v>|</v>
          </cell>
        </row>
        <row r="137">
          <cell r="A137" t="str">
            <v>B007</v>
          </cell>
          <cell r="B137" t="str">
            <v>되메우기</v>
          </cell>
          <cell r="C137" t="str">
            <v>02</v>
          </cell>
          <cell r="D137" t="str">
            <v>m3</v>
          </cell>
          <cell r="E137">
            <v>2964</v>
          </cell>
          <cell r="F137">
            <v>367</v>
          </cell>
          <cell r="G137">
            <v>488</v>
          </cell>
          <cell r="H137" t="str">
            <v>|</v>
          </cell>
        </row>
        <row r="138">
          <cell r="A138" t="str">
            <v>B008</v>
          </cell>
          <cell r="B138" t="str">
            <v>잔토처리</v>
          </cell>
          <cell r="C138" t="str">
            <v>구조물 L=1KM</v>
          </cell>
          <cell r="D138" t="str">
            <v>m3</v>
          </cell>
          <cell r="E138">
            <v>509</v>
          </cell>
          <cell r="F138">
            <v>508</v>
          </cell>
          <cell r="G138">
            <v>418</v>
          </cell>
        </row>
        <row r="139">
          <cell r="A139" t="str">
            <v>B008'</v>
          </cell>
          <cell r="B139" t="str">
            <v>흄관운반</v>
          </cell>
          <cell r="C139" t="str">
            <v>L=20KM</v>
          </cell>
          <cell r="D139" t="str">
            <v>본</v>
          </cell>
          <cell r="E139" t="e">
            <v>#REF!</v>
          </cell>
          <cell r="F139" t="e">
            <v>#REF!</v>
          </cell>
          <cell r="G139" t="e">
            <v>#REF!</v>
          </cell>
        </row>
        <row r="140">
          <cell r="A140" t="str">
            <v>B009</v>
          </cell>
          <cell r="B140" t="str">
            <v>시멘트운반</v>
          </cell>
          <cell r="C140" t="str">
            <v>L=122M</v>
          </cell>
          <cell r="D140" t="str">
            <v>대</v>
          </cell>
          <cell r="E140">
            <v>129</v>
          </cell>
          <cell r="F140">
            <v>0</v>
          </cell>
          <cell r="G140">
            <v>761</v>
          </cell>
        </row>
        <row r="141">
          <cell r="A141" t="str">
            <v>B009'</v>
          </cell>
          <cell r="B141" t="str">
            <v>다공질토양운반</v>
          </cell>
          <cell r="C141" t="str">
            <v>L=160KM</v>
          </cell>
          <cell r="D141" t="str">
            <v>m3</v>
          </cell>
          <cell r="E141">
            <v>0</v>
          </cell>
          <cell r="F141">
            <v>0</v>
          </cell>
          <cell r="G141">
            <v>14503</v>
          </cell>
        </row>
        <row r="142">
          <cell r="A142" t="str">
            <v>B010</v>
          </cell>
          <cell r="B142" t="str">
            <v>철근운반</v>
          </cell>
          <cell r="C142" t="str">
            <v>L=73.6KM</v>
          </cell>
          <cell r="D142" t="str">
            <v>TON</v>
          </cell>
          <cell r="E142">
            <v>1538</v>
          </cell>
          <cell r="F142">
            <v>0</v>
          </cell>
          <cell r="G142">
            <v>36348</v>
          </cell>
        </row>
        <row r="143">
          <cell r="A143" t="str">
            <v>B011</v>
          </cell>
          <cell r="B143" t="str">
            <v>모래운반</v>
          </cell>
          <cell r="C143" t="str">
            <v>L=24.8KM</v>
          </cell>
          <cell r="D143" t="str">
            <v>m3</v>
          </cell>
          <cell r="E143">
            <v>5837</v>
          </cell>
          <cell r="F143">
            <v>7147</v>
          </cell>
          <cell r="G143">
            <v>34270</v>
          </cell>
        </row>
        <row r="144">
          <cell r="A144" t="str">
            <v>B012</v>
          </cell>
          <cell r="B144" t="str">
            <v>자갈운반</v>
          </cell>
          <cell r="C144" t="str">
            <v>L=24.8KM</v>
          </cell>
          <cell r="D144" t="str">
            <v>m3</v>
          </cell>
          <cell r="E144">
            <v>6431</v>
          </cell>
          <cell r="F144">
            <v>7797</v>
          </cell>
          <cell r="G144">
            <v>36568</v>
          </cell>
        </row>
        <row r="145">
          <cell r="A145" t="str">
            <v>B013</v>
          </cell>
          <cell r="B145" t="str">
            <v>잡석운반</v>
          </cell>
          <cell r="C145" t="str">
            <v>L=24.8KM</v>
          </cell>
          <cell r="D145" t="str">
            <v>m3</v>
          </cell>
          <cell r="E145">
            <v>6507</v>
          </cell>
          <cell r="F145">
            <v>7841</v>
          </cell>
          <cell r="G145">
            <v>36623</v>
          </cell>
        </row>
        <row r="146">
          <cell r="A146" t="str">
            <v>B014</v>
          </cell>
          <cell r="B146" t="str">
            <v>쇄석운반</v>
          </cell>
          <cell r="C146" t="str">
            <v>L=24.8KM</v>
          </cell>
          <cell r="D146" t="str">
            <v>m3</v>
          </cell>
          <cell r="E146">
            <v>6431</v>
          </cell>
          <cell r="F146">
            <v>7797</v>
          </cell>
          <cell r="G146">
            <v>36568</v>
          </cell>
        </row>
        <row r="147">
          <cell r="A147" t="str">
            <v>B015</v>
          </cell>
          <cell r="B147" t="str">
            <v>보조기층운반</v>
          </cell>
          <cell r="C147" t="str">
            <v>L=20KM</v>
          </cell>
          <cell r="D147" t="str">
            <v>m3</v>
          </cell>
          <cell r="E147" t="e">
            <v>#REF!</v>
          </cell>
          <cell r="F147" t="e">
            <v>#REF!</v>
          </cell>
          <cell r="G147" t="e">
            <v>#REF!</v>
          </cell>
        </row>
        <row r="148">
          <cell r="A148" t="str">
            <v>B015'</v>
          </cell>
          <cell r="B148" t="str">
            <v>아스콘운반</v>
          </cell>
          <cell r="C148" t="str">
            <v>L=20KM</v>
          </cell>
          <cell r="D148" t="str">
            <v>m3</v>
          </cell>
          <cell r="E148" t="e">
            <v>#REF!</v>
          </cell>
          <cell r="F148" t="e">
            <v>#REF!</v>
          </cell>
          <cell r="G148" t="e">
            <v>#REF!</v>
          </cell>
        </row>
        <row r="149">
          <cell r="A149" t="str">
            <v>B016</v>
          </cell>
          <cell r="B149" t="str">
            <v>중기운반</v>
          </cell>
          <cell r="C149" t="str">
            <v>L=160KM</v>
          </cell>
          <cell r="D149" t="str">
            <v>회</v>
          </cell>
          <cell r="E149">
            <v>509038</v>
          </cell>
          <cell r="F149">
            <v>654653</v>
          </cell>
          <cell r="G149">
            <v>898303</v>
          </cell>
        </row>
        <row r="150">
          <cell r="A150" t="str">
            <v>B016'</v>
          </cell>
          <cell r="B150" t="str">
            <v>레미콘리어커소운반</v>
          </cell>
          <cell r="C150" t="str">
            <v>L=20M</v>
          </cell>
          <cell r="D150" t="str">
            <v>m3</v>
          </cell>
          <cell r="E150" t="e">
            <v>#REF!</v>
          </cell>
          <cell r="F150" t="e">
            <v>#REF!</v>
          </cell>
          <cell r="G150" t="e">
            <v>#REF!</v>
          </cell>
          <cell r="H150" t="str">
            <v>|</v>
          </cell>
        </row>
        <row r="151">
          <cell r="A151" t="str">
            <v>B017</v>
          </cell>
          <cell r="B151" t="str">
            <v>CON'C파괴</v>
          </cell>
          <cell r="C151" t="str">
            <v>02</v>
          </cell>
          <cell r="D151" t="str">
            <v>m3</v>
          </cell>
          <cell r="E151" t="e">
            <v>#REF!</v>
          </cell>
          <cell r="F151" t="e">
            <v>#REF!</v>
          </cell>
          <cell r="G151" t="e">
            <v>#REF!</v>
          </cell>
          <cell r="H151" t="str">
            <v>|</v>
          </cell>
        </row>
        <row r="152">
          <cell r="A152" t="str">
            <v>B017'</v>
          </cell>
          <cell r="B152" t="str">
            <v>CON'C파괴</v>
          </cell>
          <cell r="C152" t="str">
            <v>기계:소형</v>
          </cell>
          <cell r="D152" t="str">
            <v>m3</v>
          </cell>
          <cell r="E152" t="e">
            <v>#REF!</v>
          </cell>
          <cell r="F152" t="e">
            <v>#REF!</v>
          </cell>
          <cell r="G152" t="e">
            <v>#REF!</v>
          </cell>
          <cell r="H152" t="str">
            <v>|</v>
          </cell>
        </row>
        <row r="153">
          <cell r="A153" t="str">
            <v>B018</v>
          </cell>
          <cell r="B153" t="str">
            <v>잔디심기</v>
          </cell>
          <cell r="C153" t="str">
            <v>평떼</v>
          </cell>
          <cell r="D153" t="str">
            <v>m2</v>
          </cell>
          <cell r="E153">
            <v>4840</v>
          </cell>
          <cell r="F153">
            <v>2940</v>
          </cell>
        </row>
        <row r="154">
          <cell r="A154" t="str">
            <v>B019</v>
          </cell>
          <cell r="B154" t="str">
            <v>잔디심기</v>
          </cell>
          <cell r="C154" t="str">
            <v>줄떼</v>
          </cell>
          <cell r="D154" t="str">
            <v>m2</v>
          </cell>
          <cell r="E154" t="e">
            <v>#REF!</v>
          </cell>
          <cell r="F154" t="e">
            <v>#REF!</v>
          </cell>
          <cell r="G154">
            <v>0</v>
          </cell>
        </row>
        <row r="155">
          <cell r="A155" t="str">
            <v>B020</v>
          </cell>
          <cell r="B155" t="str">
            <v>모관력소운반</v>
          </cell>
          <cell r="C155" t="str">
            <v>L=20M</v>
          </cell>
          <cell r="D155" t="str">
            <v>m3</v>
          </cell>
          <cell r="E155" t="e">
            <v>#REF!</v>
          </cell>
          <cell r="F155" t="e">
            <v>#REF!</v>
          </cell>
          <cell r="G155" t="e">
            <v>#REF!</v>
          </cell>
          <cell r="H155" t="str">
            <v>|</v>
          </cell>
        </row>
        <row r="156">
          <cell r="A156" t="str">
            <v>B021</v>
          </cell>
          <cell r="B156" t="str">
            <v>모관사소운반</v>
          </cell>
          <cell r="C156" t="str">
            <v>L=20M</v>
          </cell>
          <cell r="D156" t="str">
            <v>m3</v>
          </cell>
          <cell r="E156" t="e">
            <v>#REF!</v>
          </cell>
          <cell r="F156" t="e">
            <v>#REF!</v>
          </cell>
          <cell r="G156" t="e">
            <v>#REF!</v>
          </cell>
          <cell r="H156" t="str">
            <v>|</v>
          </cell>
        </row>
        <row r="157">
          <cell r="A157" t="str">
            <v>B022</v>
          </cell>
          <cell r="B157" t="str">
            <v>오지토관소운반</v>
          </cell>
          <cell r="C157" t="str">
            <v>L=20M</v>
          </cell>
          <cell r="D157" t="str">
            <v>M</v>
          </cell>
          <cell r="E157" t="e">
            <v>#REF!</v>
          </cell>
          <cell r="F157" t="e">
            <v>#REF!</v>
          </cell>
          <cell r="G157" t="e">
            <v>#REF!</v>
          </cell>
          <cell r="H157" t="str">
            <v>|</v>
          </cell>
        </row>
        <row r="158">
          <cell r="A158" t="str">
            <v>B023</v>
          </cell>
          <cell r="B158" t="str">
            <v>레미콘경운기소운반</v>
          </cell>
          <cell r="C158" t="str">
            <v>L=20M</v>
          </cell>
          <cell r="D158" t="str">
            <v>m3</v>
          </cell>
          <cell r="E158" t="e">
            <v>#REF!</v>
          </cell>
          <cell r="F158" t="e">
            <v>#REF!</v>
          </cell>
          <cell r="G158" t="e">
            <v>#REF!</v>
          </cell>
          <cell r="H158" t="str">
            <v>|</v>
          </cell>
        </row>
        <row r="159">
          <cell r="A159" t="str">
            <v>B024</v>
          </cell>
          <cell r="B159" t="str">
            <v>흙운반</v>
          </cell>
          <cell r="C159" t="str">
            <v>L=20KM</v>
          </cell>
          <cell r="D159" t="str">
            <v>m3</v>
          </cell>
          <cell r="E159" t="e">
            <v>#REF!</v>
          </cell>
          <cell r="F159" t="e">
            <v>#REF!</v>
          </cell>
          <cell r="G159" t="e">
            <v>#REF!</v>
          </cell>
        </row>
        <row r="160">
          <cell r="A160" t="str">
            <v>B024'</v>
          </cell>
          <cell r="B160" t="str">
            <v>택코팅</v>
          </cell>
          <cell r="C160">
            <v>0</v>
          </cell>
          <cell r="D160" t="str">
            <v>a</v>
          </cell>
          <cell r="E160" t="e">
            <v>#REF!</v>
          </cell>
          <cell r="F160" t="e">
            <v>#REF!</v>
          </cell>
          <cell r="G160" t="e">
            <v>#REF!</v>
          </cell>
        </row>
        <row r="161">
          <cell r="A161" t="str">
            <v>B025</v>
          </cell>
          <cell r="B161" t="str">
            <v>토양치환</v>
          </cell>
          <cell r="C161" t="str">
            <v>L=20KM</v>
          </cell>
          <cell r="D161" t="str">
            <v>m3</v>
          </cell>
          <cell r="E161" t="e">
            <v>#REF!</v>
          </cell>
          <cell r="F161" t="e">
            <v>#REF!</v>
          </cell>
          <cell r="G161" t="e">
            <v>#REF!</v>
          </cell>
        </row>
        <row r="162">
          <cell r="A162" t="str">
            <v>B026</v>
          </cell>
          <cell r="B162" t="str">
            <v>순성토</v>
          </cell>
          <cell r="C162" t="str">
            <v>L=20KM</v>
          </cell>
          <cell r="D162" t="str">
            <v>m3</v>
          </cell>
          <cell r="E162" t="e">
            <v>#REF!</v>
          </cell>
          <cell r="F162" t="e">
            <v>#REF!</v>
          </cell>
          <cell r="G162" t="e">
            <v>#REF!</v>
          </cell>
        </row>
        <row r="163">
          <cell r="A163" t="str">
            <v>B026'</v>
          </cell>
          <cell r="B163" t="str">
            <v>유용성토</v>
          </cell>
          <cell r="C163" t="str">
            <v>L=4KM</v>
          </cell>
          <cell r="D163" t="str">
            <v>m3</v>
          </cell>
          <cell r="E163" t="e">
            <v>#REF!</v>
          </cell>
          <cell r="F163" t="e">
            <v>#REF!</v>
          </cell>
          <cell r="G163" t="e">
            <v>#REF!</v>
          </cell>
        </row>
        <row r="164">
          <cell r="A164" t="str">
            <v>B027</v>
          </cell>
          <cell r="B164" t="str">
            <v>표층포설(다짐)</v>
          </cell>
          <cell r="C164">
            <v>0</v>
          </cell>
          <cell r="D164" t="str">
            <v>a</v>
          </cell>
          <cell r="E164" t="e">
            <v>#REF!</v>
          </cell>
          <cell r="F164" t="e">
            <v>#REF!</v>
          </cell>
          <cell r="G164" t="e">
            <v>#REF!</v>
          </cell>
        </row>
        <row r="165">
          <cell r="A165" t="str">
            <v>B028</v>
          </cell>
          <cell r="B165" t="str">
            <v>토사채취</v>
          </cell>
          <cell r="C165">
            <v>0</v>
          </cell>
          <cell r="D165" t="str">
            <v>m3</v>
          </cell>
          <cell r="E165" t="e">
            <v>#REF!</v>
          </cell>
          <cell r="F165" t="e">
            <v>#REF!</v>
          </cell>
          <cell r="G165" t="e">
            <v>#REF!</v>
          </cell>
        </row>
        <row r="166">
          <cell r="A166" t="str">
            <v>B029</v>
          </cell>
          <cell r="B166" t="str">
            <v>BOX형접촉재운반</v>
          </cell>
          <cell r="C166" t="str">
            <v>L=160KM</v>
          </cell>
          <cell r="D166" t="str">
            <v>m3</v>
          </cell>
          <cell r="E166">
            <v>0</v>
          </cell>
          <cell r="F166">
            <v>0</v>
          </cell>
          <cell r="G166">
            <v>11758</v>
          </cell>
        </row>
        <row r="167">
          <cell r="A167" t="str">
            <v>B030</v>
          </cell>
          <cell r="B167" t="str">
            <v>설비및기타자재운반</v>
          </cell>
          <cell r="C167" t="str">
            <v>L=160KM</v>
          </cell>
          <cell r="D167" t="str">
            <v>식</v>
          </cell>
          <cell r="E167">
            <v>0</v>
          </cell>
          <cell r="F167">
            <v>0</v>
          </cell>
          <cell r="G167">
            <v>2175681</v>
          </cell>
        </row>
        <row r="168">
          <cell r="A168" t="str">
            <v>C001</v>
          </cell>
          <cell r="B168" t="str">
            <v>굴삭기</v>
          </cell>
          <cell r="C168" t="str">
            <v>02</v>
          </cell>
          <cell r="D168" t="str">
            <v>HR</v>
          </cell>
          <cell r="E168">
            <v>21422</v>
          </cell>
          <cell r="F168">
            <v>2816</v>
          </cell>
          <cell r="G168">
            <v>7350</v>
          </cell>
        </row>
        <row r="169">
          <cell r="A169" t="str">
            <v>C002</v>
          </cell>
          <cell r="B169" t="str">
            <v>"</v>
          </cell>
          <cell r="C169" t="str">
            <v>04</v>
          </cell>
          <cell r="D169" t="str">
            <v>HR</v>
          </cell>
          <cell r="E169">
            <v>21422</v>
          </cell>
          <cell r="F169">
            <v>6671</v>
          </cell>
          <cell r="G169">
            <v>10938</v>
          </cell>
        </row>
        <row r="170">
          <cell r="A170" t="str">
            <v>C003</v>
          </cell>
          <cell r="B170" t="str">
            <v>"</v>
          </cell>
          <cell r="C170" t="str">
            <v>07</v>
          </cell>
          <cell r="D170" t="str">
            <v>HR</v>
          </cell>
          <cell r="E170">
            <v>21422</v>
          </cell>
          <cell r="F170">
            <v>7783</v>
          </cell>
          <cell r="G170">
            <v>16654</v>
          </cell>
        </row>
        <row r="171">
          <cell r="A171" t="str">
            <v>C004</v>
          </cell>
          <cell r="B171" t="str">
            <v>"</v>
          </cell>
          <cell r="C171" t="str">
            <v>10</v>
          </cell>
          <cell r="D171" t="str">
            <v>HR</v>
          </cell>
          <cell r="E171">
            <v>21422</v>
          </cell>
          <cell r="F171">
            <v>13120</v>
          </cell>
          <cell r="G171">
            <v>20406</v>
          </cell>
        </row>
        <row r="172">
          <cell r="A172" t="str">
            <v>C005</v>
          </cell>
          <cell r="B172" t="str">
            <v>대형브레이커</v>
          </cell>
          <cell r="C172" t="str">
            <v>02</v>
          </cell>
          <cell r="D172" t="str">
            <v>HR</v>
          </cell>
          <cell r="E172">
            <v>0</v>
          </cell>
          <cell r="F172">
            <v>0</v>
          </cell>
          <cell r="G172">
            <v>3022</v>
          </cell>
        </row>
        <row r="173">
          <cell r="A173" t="str">
            <v>C005'</v>
          </cell>
          <cell r="B173" t="str">
            <v>소형 브레이커</v>
          </cell>
          <cell r="C173" t="str">
            <v>25Kg x 4대</v>
          </cell>
          <cell r="D173" t="str">
            <v>시간</v>
          </cell>
          <cell r="E173">
            <v>0</v>
          </cell>
          <cell r="F173">
            <v>0</v>
          </cell>
          <cell r="G173">
            <v>0</v>
          </cell>
        </row>
        <row r="174">
          <cell r="A174" t="str">
            <v>C006</v>
          </cell>
          <cell r="B174" t="str">
            <v>로우더(타이어)</v>
          </cell>
          <cell r="C174" t="str">
            <v>2.29m3</v>
          </cell>
          <cell r="D174" t="str">
            <v>HR</v>
          </cell>
          <cell r="E174">
            <v>21422</v>
          </cell>
          <cell r="F174">
            <v>16722</v>
          </cell>
          <cell r="G174">
            <v>16920</v>
          </cell>
        </row>
        <row r="175">
          <cell r="A175" t="str">
            <v>C006'</v>
          </cell>
          <cell r="B175" t="str">
            <v>로우더(타이어)</v>
          </cell>
          <cell r="C175" t="str">
            <v>1.72m3</v>
          </cell>
          <cell r="D175" t="str">
            <v>HR</v>
          </cell>
          <cell r="E175">
            <v>21422</v>
          </cell>
          <cell r="F175">
            <v>12413</v>
          </cell>
          <cell r="G175">
            <v>15385</v>
          </cell>
        </row>
        <row r="176">
          <cell r="A176" t="str">
            <v>C007</v>
          </cell>
          <cell r="B176" t="str">
            <v>로우더(무한궤도)</v>
          </cell>
          <cell r="C176" t="str">
            <v>1.72m3</v>
          </cell>
          <cell r="D176" t="str">
            <v>HR</v>
          </cell>
          <cell r="E176">
            <v>21422</v>
          </cell>
          <cell r="F176">
            <v>14409</v>
          </cell>
          <cell r="G176">
            <v>22596</v>
          </cell>
        </row>
        <row r="177">
          <cell r="A177" t="str">
            <v>C008</v>
          </cell>
          <cell r="B177" t="str">
            <v>덤프트럭</v>
          </cell>
          <cell r="C177" t="str">
            <v>8TON</v>
          </cell>
          <cell r="D177" t="str">
            <v>HR</v>
          </cell>
          <cell r="E177">
            <v>12952</v>
          </cell>
          <cell r="F177">
            <v>10588</v>
          </cell>
          <cell r="G177">
            <v>7563</v>
          </cell>
        </row>
        <row r="178">
          <cell r="A178" t="str">
            <v>C009</v>
          </cell>
          <cell r="B178" t="str">
            <v>"</v>
          </cell>
          <cell r="C178" t="str">
            <v>10.5TON</v>
          </cell>
          <cell r="D178" t="str">
            <v>HR</v>
          </cell>
          <cell r="E178">
            <v>12952</v>
          </cell>
          <cell r="F178">
            <v>16053</v>
          </cell>
          <cell r="G178">
            <v>8399</v>
          </cell>
        </row>
        <row r="179">
          <cell r="A179" t="str">
            <v>C010</v>
          </cell>
          <cell r="B179" t="str">
            <v>콘크리트캇타</v>
          </cell>
          <cell r="C179" t="str">
            <v>320~400mm</v>
          </cell>
          <cell r="D179" t="str">
            <v>HR</v>
          </cell>
          <cell r="E179">
            <v>11357</v>
          </cell>
          <cell r="F179">
            <v>7616</v>
          </cell>
          <cell r="G179">
            <v>1228</v>
          </cell>
        </row>
        <row r="180">
          <cell r="A180" t="str">
            <v>C011</v>
          </cell>
          <cell r="B180" t="str">
            <v>램머</v>
          </cell>
          <cell r="C180" t="str">
            <v>80KG</v>
          </cell>
          <cell r="D180" t="str">
            <v>HR</v>
          </cell>
          <cell r="E180">
            <v>11357</v>
          </cell>
          <cell r="F180">
            <v>872</v>
          </cell>
          <cell r="G180">
            <v>386</v>
          </cell>
        </row>
        <row r="181">
          <cell r="A181" t="str">
            <v>C012</v>
          </cell>
          <cell r="B181" t="str">
            <v>플레이트콤펙터</v>
          </cell>
          <cell r="C181" t="str">
            <v>1.5TON</v>
          </cell>
          <cell r="D181" t="str">
            <v>HR</v>
          </cell>
          <cell r="E181">
            <v>11357</v>
          </cell>
          <cell r="F181">
            <v>1360</v>
          </cell>
          <cell r="G181">
            <v>573</v>
          </cell>
        </row>
        <row r="182">
          <cell r="A182" t="str">
            <v>C013</v>
          </cell>
          <cell r="B182" t="str">
            <v>경운기</v>
          </cell>
          <cell r="C182" t="str">
            <v>1000KG</v>
          </cell>
          <cell r="D182" t="str">
            <v>HR</v>
          </cell>
          <cell r="E182">
            <v>12952</v>
          </cell>
          <cell r="F182">
            <v>1195</v>
          </cell>
          <cell r="G182">
            <v>558</v>
          </cell>
        </row>
        <row r="183">
          <cell r="A183" t="str">
            <v>C014</v>
          </cell>
          <cell r="B183" t="str">
            <v>건설용PUMP</v>
          </cell>
          <cell r="C183" t="str">
            <v>50(2x100)</v>
          </cell>
          <cell r="D183" t="str">
            <v>HR</v>
          </cell>
        </row>
        <row r="184">
          <cell r="A184" t="str">
            <v>C015</v>
          </cell>
          <cell r="B184" t="str">
            <v>건설용PUMP</v>
          </cell>
          <cell r="C184" t="str">
            <v>80(5x15)</v>
          </cell>
          <cell r="D184" t="str">
            <v>HR</v>
          </cell>
        </row>
        <row r="185">
          <cell r="A185" t="str">
            <v>C016</v>
          </cell>
          <cell r="B185" t="str">
            <v>건설용PUMP</v>
          </cell>
          <cell r="C185" t="str">
            <v>100(5x20)</v>
          </cell>
          <cell r="D185" t="str">
            <v>HR</v>
          </cell>
        </row>
        <row r="186">
          <cell r="A186" t="str">
            <v>C016'</v>
          </cell>
          <cell r="B186" t="str">
            <v>양수기</v>
          </cell>
          <cell r="C186" t="str">
            <v>2HP</v>
          </cell>
          <cell r="D186" t="str">
            <v>HR</v>
          </cell>
          <cell r="E186">
            <v>0</v>
          </cell>
          <cell r="F186">
            <v>0</v>
          </cell>
          <cell r="G186">
            <v>8</v>
          </cell>
        </row>
        <row r="187">
          <cell r="A187" t="str">
            <v>C017</v>
          </cell>
          <cell r="B187" t="str">
            <v>가솔린엔진</v>
          </cell>
          <cell r="C187" t="str">
            <v>2.5HP</v>
          </cell>
          <cell r="D187" t="str">
            <v>HR</v>
          </cell>
          <cell r="E187">
            <v>0</v>
          </cell>
          <cell r="F187">
            <v>0</v>
          </cell>
        </row>
        <row r="188">
          <cell r="A188" t="str">
            <v>C018</v>
          </cell>
          <cell r="B188" t="str">
            <v>가솔린엔진</v>
          </cell>
          <cell r="C188" t="str">
            <v>4.5HP</v>
          </cell>
          <cell r="D188" t="str">
            <v>HR</v>
          </cell>
          <cell r="E188">
            <v>0</v>
          </cell>
          <cell r="F188">
            <v>0</v>
          </cell>
        </row>
        <row r="189">
          <cell r="A189" t="str">
            <v>C019</v>
          </cell>
          <cell r="B189" t="str">
            <v>가솔린엔진</v>
          </cell>
          <cell r="C189" t="str">
            <v>7HP</v>
          </cell>
          <cell r="D189" t="str">
            <v>HR</v>
          </cell>
          <cell r="E189">
            <v>0</v>
          </cell>
          <cell r="F189">
            <v>0</v>
          </cell>
        </row>
        <row r="190">
          <cell r="A190" t="str">
            <v>C019'</v>
          </cell>
          <cell r="B190" t="str">
            <v>디젤엔진</v>
          </cell>
          <cell r="C190" t="str">
            <v>9HP</v>
          </cell>
          <cell r="D190" t="str">
            <v>HR</v>
          </cell>
          <cell r="E190">
            <v>0</v>
          </cell>
          <cell r="F190">
            <v>711</v>
          </cell>
          <cell r="G190">
            <v>124</v>
          </cell>
        </row>
        <row r="191">
          <cell r="A191" t="str">
            <v>C020</v>
          </cell>
          <cell r="B191" t="str">
            <v>발전기</v>
          </cell>
          <cell r="C191" t="str">
            <v>25kw</v>
          </cell>
          <cell r="D191" t="str">
            <v>HR</v>
          </cell>
          <cell r="E191">
            <v>11357</v>
          </cell>
          <cell r="F191">
            <v>4625</v>
          </cell>
          <cell r="G191">
            <v>3374</v>
          </cell>
        </row>
        <row r="192">
          <cell r="A192" t="str">
            <v>C021</v>
          </cell>
          <cell r="B192" t="str">
            <v>크레인(무한궤도)</v>
          </cell>
          <cell r="C192" t="str">
            <v>10TON</v>
          </cell>
          <cell r="D192" t="str">
            <v>HR</v>
          </cell>
          <cell r="E192">
            <v>26583</v>
          </cell>
          <cell r="F192">
            <v>5052</v>
          </cell>
          <cell r="G192">
            <v>13068</v>
          </cell>
        </row>
        <row r="193">
          <cell r="A193" t="str">
            <v>C021'</v>
          </cell>
          <cell r="B193" t="str">
            <v>크레인(트럭)</v>
          </cell>
          <cell r="C193" t="str">
            <v>10TON</v>
          </cell>
          <cell r="D193" t="str">
            <v>HR</v>
          </cell>
          <cell r="E193">
            <v>26583</v>
          </cell>
          <cell r="F193">
            <v>3928</v>
          </cell>
          <cell r="G193">
            <v>21210</v>
          </cell>
        </row>
        <row r="194">
          <cell r="A194" t="str">
            <v>C022</v>
          </cell>
          <cell r="B194" t="str">
            <v>트럭트레일러</v>
          </cell>
          <cell r="C194" t="str">
            <v>20TON</v>
          </cell>
          <cell r="D194" t="str">
            <v>HR</v>
          </cell>
          <cell r="E194">
            <v>13235</v>
          </cell>
          <cell r="F194">
            <v>17021</v>
          </cell>
          <cell r="G194">
            <v>16265</v>
          </cell>
        </row>
        <row r="195">
          <cell r="A195" t="str">
            <v>C023</v>
          </cell>
          <cell r="B195" t="str">
            <v>융착기</v>
          </cell>
          <cell r="C195" t="str">
            <v>300mm</v>
          </cell>
          <cell r="D195" t="str">
            <v>HR</v>
          </cell>
          <cell r="E195">
            <v>0</v>
          </cell>
          <cell r="F195">
            <v>0</v>
          </cell>
          <cell r="G195">
            <v>1372</v>
          </cell>
        </row>
        <row r="196">
          <cell r="A196" t="str">
            <v>C024</v>
          </cell>
          <cell r="B196" t="str">
            <v>융착기</v>
          </cell>
          <cell r="C196" t="str">
            <v>150mm</v>
          </cell>
          <cell r="D196" t="str">
            <v>HR</v>
          </cell>
          <cell r="E196">
            <v>0</v>
          </cell>
          <cell r="F196">
            <v>0</v>
          </cell>
          <cell r="G196">
            <v>1001</v>
          </cell>
        </row>
        <row r="197">
          <cell r="A197" t="str">
            <v>C024'</v>
          </cell>
          <cell r="B197" t="str">
            <v>융착기</v>
          </cell>
          <cell r="C197" t="str">
            <v>20-75mm</v>
          </cell>
          <cell r="D197" t="str">
            <v>HR</v>
          </cell>
          <cell r="E197">
            <v>0</v>
          </cell>
          <cell r="F197">
            <v>0</v>
          </cell>
          <cell r="G197">
            <v>657</v>
          </cell>
        </row>
        <row r="198">
          <cell r="A198" t="str">
            <v>C024"</v>
          </cell>
          <cell r="B198" t="str">
            <v>용접기</v>
          </cell>
          <cell r="C198" t="str">
            <v>200Amp</v>
          </cell>
          <cell r="D198" t="str">
            <v>HR</v>
          </cell>
          <cell r="E198">
            <v>0</v>
          </cell>
          <cell r="F198">
            <v>0</v>
          </cell>
          <cell r="G198">
            <v>71</v>
          </cell>
        </row>
        <row r="199">
          <cell r="A199" t="str">
            <v>C025</v>
          </cell>
          <cell r="B199" t="str">
            <v>공기압축기</v>
          </cell>
          <cell r="C199" t="str">
            <v>7.1m3/min</v>
          </cell>
          <cell r="D199" t="str">
            <v>HR</v>
          </cell>
          <cell r="E199">
            <v>13235</v>
          </cell>
          <cell r="F199">
            <v>6973</v>
          </cell>
          <cell r="G199">
            <v>3851</v>
          </cell>
        </row>
        <row r="200">
          <cell r="A200" t="str">
            <v>C025'</v>
          </cell>
          <cell r="B200" t="str">
            <v>코아드릴</v>
          </cell>
          <cell r="C200" t="str">
            <v>10"</v>
          </cell>
          <cell r="D200" t="str">
            <v>HR</v>
          </cell>
          <cell r="E200">
            <v>0</v>
          </cell>
          <cell r="F200">
            <v>0</v>
          </cell>
          <cell r="G200">
            <v>517</v>
          </cell>
        </row>
        <row r="201">
          <cell r="A201" t="str">
            <v>C026</v>
          </cell>
          <cell r="B201" t="str">
            <v>페이브먼트브레이커</v>
          </cell>
          <cell r="C201" t="str">
            <v>25kg</v>
          </cell>
          <cell r="D201" t="str">
            <v>HR</v>
          </cell>
          <cell r="E201">
            <v>0</v>
          </cell>
          <cell r="F201">
            <v>0</v>
          </cell>
          <cell r="G201">
            <v>400</v>
          </cell>
        </row>
        <row r="202">
          <cell r="A202" t="str">
            <v>C027</v>
          </cell>
          <cell r="B202" t="str">
            <v>에어호스</v>
          </cell>
          <cell r="C202" t="str">
            <v>1.905M</v>
          </cell>
          <cell r="D202" t="str">
            <v>HR</v>
          </cell>
          <cell r="E202">
            <v>0</v>
          </cell>
          <cell r="F202">
            <v>0</v>
          </cell>
          <cell r="G202">
            <v>48</v>
          </cell>
        </row>
        <row r="203">
          <cell r="A203" t="str">
            <v>C028</v>
          </cell>
          <cell r="B203" t="str">
            <v>접합수밀쉬트</v>
          </cell>
          <cell r="C203" t="str">
            <v>D150</v>
          </cell>
          <cell r="D203" t="str">
            <v>조</v>
          </cell>
          <cell r="E203">
            <v>0</v>
          </cell>
          <cell r="F203">
            <v>1020</v>
          </cell>
        </row>
        <row r="204">
          <cell r="A204" t="str">
            <v>C029</v>
          </cell>
          <cell r="B204" t="str">
            <v>접합수밀쉬트</v>
          </cell>
          <cell r="C204" t="str">
            <v>D200</v>
          </cell>
          <cell r="D204" t="str">
            <v>조</v>
          </cell>
          <cell r="E204">
            <v>0</v>
          </cell>
          <cell r="F204">
            <v>1373</v>
          </cell>
        </row>
        <row r="205">
          <cell r="A205" t="str">
            <v>C030</v>
          </cell>
          <cell r="B205" t="str">
            <v>아스팔트디스트리뷰터</v>
          </cell>
          <cell r="C205" t="str">
            <v>3800L</v>
          </cell>
          <cell r="D205" t="str">
            <v>HR</v>
          </cell>
          <cell r="E205">
            <v>13235</v>
          </cell>
          <cell r="F205">
            <v>9108</v>
          </cell>
          <cell r="G205">
            <v>10595</v>
          </cell>
        </row>
        <row r="206">
          <cell r="A206" t="str">
            <v>C031</v>
          </cell>
          <cell r="B206" t="str">
            <v>모우터그레이다</v>
          </cell>
          <cell r="C206" t="str">
            <v>3.6m</v>
          </cell>
          <cell r="D206" t="str">
            <v>HR</v>
          </cell>
          <cell r="E206">
            <v>21422</v>
          </cell>
          <cell r="F206">
            <v>15159</v>
          </cell>
          <cell r="G206">
            <v>19376</v>
          </cell>
        </row>
        <row r="207">
          <cell r="A207" t="str">
            <v>C032</v>
          </cell>
          <cell r="B207" t="str">
            <v>물탱크</v>
          </cell>
          <cell r="C207" t="str">
            <v>5500L</v>
          </cell>
          <cell r="D207" t="str">
            <v>HR</v>
          </cell>
          <cell r="E207">
            <v>12952</v>
          </cell>
          <cell r="F207">
            <v>8044</v>
          </cell>
          <cell r="G207">
            <v>4234</v>
          </cell>
        </row>
        <row r="208">
          <cell r="A208" t="str">
            <v>C033</v>
          </cell>
          <cell r="B208" t="str">
            <v>진동로울러(자주식)</v>
          </cell>
          <cell r="C208" t="str">
            <v>10TON</v>
          </cell>
          <cell r="D208" t="str">
            <v>HR</v>
          </cell>
          <cell r="E208">
            <v>16262</v>
          </cell>
          <cell r="F208">
            <v>10060</v>
          </cell>
          <cell r="G208">
            <v>25509</v>
          </cell>
        </row>
        <row r="209">
          <cell r="A209" t="str">
            <v>C034</v>
          </cell>
          <cell r="B209" t="str">
            <v>타이어로라</v>
          </cell>
          <cell r="C209" t="str">
            <v>8-15TON</v>
          </cell>
          <cell r="D209" t="str">
            <v>HR</v>
          </cell>
          <cell r="E209">
            <v>16262</v>
          </cell>
          <cell r="F209">
            <v>8325</v>
          </cell>
          <cell r="G209">
            <v>13443</v>
          </cell>
        </row>
        <row r="210">
          <cell r="A210" t="str">
            <v>C035</v>
          </cell>
          <cell r="B210" t="str">
            <v>아스팔트휘니샤</v>
          </cell>
          <cell r="C210" t="str">
            <v>3M</v>
          </cell>
          <cell r="D210" t="str">
            <v>HR</v>
          </cell>
          <cell r="E210">
            <v>21422</v>
          </cell>
          <cell r="F210">
            <v>5692</v>
          </cell>
          <cell r="G210">
            <v>25338</v>
          </cell>
        </row>
        <row r="211">
          <cell r="A211" t="str">
            <v>C036</v>
          </cell>
          <cell r="B211" t="str">
            <v>텐덤 로라</v>
          </cell>
          <cell r="C211" t="str">
            <v>10-14TON</v>
          </cell>
          <cell r="D211" t="str">
            <v>HR</v>
          </cell>
          <cell r="E211">
            <v>16262</v>
          </cell>
          <cell r="F211">
            <v>6546</v>
          </cell>
          <cell r="G211">
            <v>9939</v>
          </cell>
        </row>
        <row r="212">
          <cell r="A212" t="str">
            <v>C037</v>
          </cell>
          <cell r="B212" t="str">
            <v>매커덤 로라</v>
          </cell>
          <cell r="C212" t="str">
            <v>8-10TON</v>
          </cell>
          <cell r="D212" t="str">
            <v>HR</v>
          </cell>
          <cell r="E212">
            <v>16262</v>
          </cell>
          <cell r="F212">
            <v>5977</v>
          </cell>
          <cell r="G212">
            <v>8412</v>
          </cell>
        </row>
        <row r="213">
          <cell r="A213" t="str">
            <v>P001</v>
          </cell>
          <cell r="B213" t="str">
            <v>갱부</v>
          </cell>
          <cell r="C213">
            <v>0</v>
          </cell>
          <cell r="D213" t="str">
            <v>인</v>
          </cell>
          <cell r="E213">
            <v>59359</v>
          </cell>
        </row>
        <row r="214">
          <cell r="A214" t="str">
            <v>P002</v>
          </cell>
          <cell r="B214" t="str">
            <v>도목수</v>
          </cell>
          <cell r="C214">
            <v>0</v>
          </cell>
          <cell r="D214" t="str">
            <v>인</v>
          </cell>
        </row>
        <row r="215">
          <cell r="A215" t="str">
            <v>P003</v>
          </cell>
          <cell r="B215" t="str">
            <v>건축목공</v>
          </cell>
          <cell r="C215">
            <v>0</v>
          </cell>
          <cell r="D215" t="str">
            <v>인</v>
          </cell>
          <cell r="E215">
            <v>72745</v>
          </cell>
        </row>
        <row r="216">
          <cell r="A216" t="str">
            <v>P004</v>
          </cell>
          <cell r="B216" t="str">
            <v>형틀목공</v>
          </cell>
          <cell r="C216">
            <v>0</v>
          </cell>
          <cell r="D216" t="str">
            <v>인</v>
          </cell>
          <cell r="E216">
            <v>74684</v>
          </cell>
        </row>
        <row r="217">
          <cell r="A217" t="str">
            <v>P005</v>
          </cell>
          <cell r="B217" t="str">
            <v>창호목공</v>
          </cell>
          <cell r="C217">
            <v>0</v>
          </cell>
          <cell r="D217" t="str">
            <v>인</v>
          </cell>
          <cell r="E217">
            <v>61664</v>
          </cell>
        </row>
        <row r="218">
          <cell r="A218" t="str">
            <v>P006</v>
          </cell>
          <cell r="B218" t="str">
            <v>철골공</v>
          </cell>
          <cell r="C218">
            <v>0</v>
          </cell>
          <cell r="D218" t="str">
            <v>인</v>
          </cell>
          <cell r="E218">
            <v>74300</v>
          </cell>
        </row>
        <row r="219">
          <cell r="A219" t="str">
            <v>P007</v>
          </cell>
          <cell r="B219" t="str">
            <v>철공</v>
          </cell>
          <cell r="C219">
            <v>0</v>
          </cell>
          <cell r="D219" t="str">
            <v>인</v>
          </cell>
          <cell r="E219">
            <v>75721</v>
          </cell>
        </row>
        <row r="220">
          <cell r="A220" t="str">
            <v>P008</v>
          </cell>
          <cell r="B220" t="str">
            <v>철근공</v>
          </cell>
          <cell r="C220">
            <v>0</v>
          </cell>
          <cell r="D220" t="str">
            <v>인</v>
          </cell>
          <cell r="E220">
            <v>79071</v>
          </cell>
        </row>
        <row r="221">
          <cell r="A221" t="str">
            <v>P013</v>
          </cell>
          <cell r="B221" t="str">
            <v>석공</v>
          </cell>
          <cell r="C221">
            <v>0</v>
          </cell>
          <cell r="D221" t="str">
            <v>인</v>
          </cell>
          <cell r="E221">
            <v>75259</v>
          </cell>
        </row>
        <row r="222">
          <cell r="A222" t="str">
            <v>P015</v>
          </cell>
          <cell r="B222" t="str">
            <v>비계공</v>
          </cell>
          <cell r="C222">
            <v>0</v>
          </cell>
          <cell r="D222" t="str">
            <v>인</v>
          </cell>
          <cell r="E222">
            <v>78941</v>
          </cell>
        </row>
        <row r="223">
          <cell r="A223" t="str">
            <v>P017</v>
          </cell>
          <cell r="B223" t="str">
            <v>조적공</v>
          </cell>
          <cell r="C223">
            <v>0</v>
          </cell>
          <cell r="D223" t="str">
            <v>인</v>
          </cell>
          <cell r="E223">
            <v>66230</v>
          </cell>
        </row>
        <row r="224">
          <cell r="A224" t="str">
            <v>P021</v>
          </cell>
          <cell r="B224" t="str">
            <v>미장공</v>
          </cell>
          <cell r="C224">
            <v>0</v>
          </cell>
          <cell r="D224" t="str">
            <v>인</v>
          </cell>
          <cell r="E224">
            <v>68065</v>
          </cell>
        </row>
        <row r="225">
          <cell r="A225" t="str">
            <v>P022</v>
          </cell>
          <cell r="B225" t="str">
            <v>방수공</v>
          </cell>
          <cell r="C225">
            <v>0</v>
          </cell>
          <cell r="D225" t="str">
            <v>인</v>
          </cell>
          <cell r="E225">
            <v>58365</v>
          </cell>
        </row>
        <row r="226">
          <cell r="A226" t="str">
            <v>P026</v>
          </cell>
          <cell r="B226" t="str">
            <v>콘크리트공</v>
          </cell>
          <cell r="C226">
            <v>0</v>
          </cell>
          <cell r="D226" t="str">
            <v>인</v>
          </cell>
          <cell r="E226">
            <v>72858</v>
          </cell>
        </row>
        <row r="227">
          <cell r="A227" t="str">
            <v>P029</v>
          </cell>
          <cell r="B227" t="str">
            <v>배관공</v>
          </cell>
          <cell r="C227">
            <v>0</v>
          </cell>
          <cell r="D227" t="str">
            <v>인</v>
          </cell>
          <cell r="E227">
            <v>58962</v>
          </cell>
        </row>
        <row r="228">
          <cell r="A228" t="str">
            <v>P033</v>
          </cell>
          <cell r="B228" t="str">
            <v>도장공</v>
          </cell>
          <cell r="C228">
            <v>0</v>
          </cell>
          <cell r="D228" t="str">
            <v>인</v>
          </cell>
          <cell r="E228">
            <v>66127</v>
          </cell>
        </row>
        <row r="229">
          <cell r="A229" t="str">
            <v>P034</v>
          </cell>
          <cell r="B229" t="str">
            <v>내장공</v>
          </cell>
          <cell r="C229">
            <v>0</v>
          </cell>
          <cell r="D229" t="str">
            <v>인</v>
          </cell>
          <cell r="E229">
            <v>67763</v>
          </cell>
        </row>
        <row r="230">
          <cell r="A230" t="str">
            <v>P051</v>
          </cell>
          <cell r="B230" t="str">
            <v>조경공</v>
          </cell>
          <cell r="C230">
            <v>0</v>
          </cell>
          <cell r="D230" t="str">
            <v>인</v>
          </cell>
          <cell r="E230">
            <v>63052</v>
          </cell>
          <cell r="F230" t="str">
            <v>-</v>
          </cell>
        </row>
        <row r="231">
          <cell r="A231" t="str">
            <v>P052</v>
          </cell>
          <cell r="B231" t="str">
            <v>도배공</v>
          </cell>
          <cell r="C231">
            <v>0</v>
          </cell>
          <cell r="D231" t="str">
            <v>인</v>
          </cell>
          <cell r="E231">
            <v>61929</v>
          </cell>
        </row>
        <row r="232">
          <cell r="A232" t="str">
            <v>P065</v>
          </cell>
          <cell r="B232" t="str">
            <v>배전전공</v>
          </cell>
          <cell r="C232">
            <v>0</v>
          </cell>
          <cell r="D232" t="str">
            <v>인</v>
          </cell>
          <cell r="E232">
            <v>207692</v>
          </cell>
        </row>
        <row r="233">
          <cell r="A233" t="str">
            <v>P066</v>
          </cell>
          <cell r="B233" t="str">
            <v>배전활선전공</v>
          </cell>
          <cell r="C233">
            <v>0</v>
          </cell>
          <cell r="D233" t="str">
            <v>인</v>
          </cell>
          <cell r="E233">
            <v>238214</v>
          </cell>
        </row>
        <row r="234">
          <cell r="A234" t="str">
            <v>P067</v>
          </cell>
          <cell r="B234" t="str">
            <v>플랜트전공</v>
          </cell>
          <cell r="C234">
            <v>0</v>
          </cell>
          <cell r="D234" t="str">
            <v>인</v>
          </cell>
          <cell r="E234">
            <v>64985</v>
          </cell>
        </row>
        <row r="235">
          <cell r="A235" t="str">
            <v>P068</v>
          </cell>
          <cell r="B235" t="str">
            <v>내선전공</v>
          </cell>
          <cell r="C235">
            <v>0</v>
          </cell>
          <cell r="D235" t="str">
            <v>인</v>
          </cell>
          <cell r="E235">
            <v>58839</v>
          </cell>
        </row>
        <row r="236">
          <cell r="A236" t="str">
            <v>P080</v>
          </cell>
          <cell r="B236" t="str">
            <v>작업반장</v>
          </cell>
          <cell r="C236">
            <v>0</v>
          </cell>
          <cell r="D236" t="str">
            <v>인</v>
          </cell>
          <cell r="E236">
            <v>65541</v>
          </cell>
        </row>
        <row r="237">
          <cell r="A237" t="str">
            <v>P083</v>
          </cell>
          <cell r="B237" t="str">
            <v>특별인부</v>
          </cell>
          <cell r="C237">
            <v>0</v>
          </cell>
          <cell r="D237" t="str">
            <v>인</v>
          </cell>
          <cell r="E237">
            <v>60066</v>
          </cell>
        </row>
        <row r="238">
          <cell r="A238" t="str">
            <v>P084</v>
          </cell>
          <cell r="B238" t="str">
            <v>보통인부</v>
          </cell>
          <cell r="C238">
            <v>0</v>
          </cell>
          <cell r="D238" t="str">
            <v>인</v>
          </cell>
          <cell r="E238">
            <v>43105</v>
          </cell>
        </row>
        <row r="239">
          <cell r="A239" t="str">
            <v>P085</v>
          </cell>
          <cell r="B239" t="str">
            <v>중기운전기사</v>
          </cell>
          <cell r="C239">
            <v>0</v>
          </cell>
          <cell r="D239" t="str">
            <v>인</v>
          </cell>
          <cell r="E239">
            <v>63531</v>
          </cell>
        </row>
        <row r="240">
          <cell r="A240" t="str">
            <v>P086</v>
          </cell>
          <cell r="B240" t="str">
            <v>중기조장</v>
          </cell>
          <cell r="C240">
            <v>0</v>
          </cell>
          <cell r="D240" t="str">
            <v>인</v>
          </cell>
          <cell r="E240">
            <v>72659</v>
          </cell>
        </row>
        <row r="241">
          <cell r="A241" t="str">
            <v>P087</v>
          </cell>
          <cell r="B241" t="str">
            <v>운전사(운반차)</v>
          </cell>
          <cell r="C241">
            <v>0</v>
          </cell>
          <cell r="D241" t="str">
            <v>인</v>
          </cell>
          <cell r="E241">
            <v>62173</v>
          </cell>
        </row>
        <row r="242">
          <cell r="A242" t="str">
            <v>P088</v>
          </cell>
          <cell r="B242" t="str">
            <v>운전사(기계)</v>
          </cell>
          <cell r="C242">
            <v>0</v>
          </cell>
          <cell r="D242" t="str">
            <v>인</v>
          </cell>
          <cell r="E242">
            <v>54516</v>
          </cell>
        </row>
        <row r="243">
          <cell r="A243" t="str">
            <v>P089</v>
          </cell>
          <cell r="B243" t="str">
            <v>중기운전조수</v>
          </cell>
          <cell r="C243">
            <v>0</v>
          </cell>
          <cell r="D243" t="str">
            <v>인</v>
          </cell>
          <cell r="E243">
            <v>49544</v>
          </cell>
        </row>
        <row r="244">
          <cell r="A244" t="str">
            <v>P090</v>
          </cell>
          <cell r="B244" t="str">
            <v>고급선원</v>
          </cell>
          <cell r="C244">
            <v>0</v>
          </cell>
          <cell r="D244" t="str">
            <v>인</v>
          </cell>
          <cell r="E244">
            <v>74540</v>
          </cell>
        </row>
        <row r="245">
          <cell r="A245" t="str">
            <v>P091</v>
          </cell>
          <cell r="B245" t="str">
            <v>보통선원</v>
          </cell>
          <cell r="C245">
            <v>0</v>
          </cell>
          <cell r="D245" t="str">
            <v>인</v>
          </cell>
          <cell r="E245">
            <v>55246</v>
          </cell>
        </row>
        <row r="246">
          <cell r="A246" t="str">
            <v>P098</v>
          </cell>
          <cell r="B246" t="str">
            <v>기계설치공</v>
          </cell>
          <cell r="C246">
            <v>0</v>
          </cell>
          <cell r="D246" t="str">
            <v>인</v>
          </cell>
          <cell r="E246">
            <v>62227</v>
          </cell>
        </row>
        <row r="247">
          <cell r="A247" t="str">
            <v>P099</v>
          </cell>
          <cell r="B247" t="str">
            <v>기계공</v>
          </cell>
          <cell r="C247">
            <v>0</v>
          </cell>
          <cell r="D247" t="str">
            <v>인</v>
          </cell>
          <cell r="E247">
            <v>52448</v>
          </cell>
        </row>
        <row r="248">
          <cell r="A248" t="str">
            <v>P100</v>
          </cell>
          <cell r="B248" t="str">
            <v>줄눈공</v>
          </cell>
          <cell r="C248">
            <v>0</v>
          </cell>
          <cell r="D248" t="str">
            <v>인</v>
          </cell>
          <cell r="E248">
            <v>69614</v>
          </cell>
          <cell r="F248" t="str">
            <v>-</v>
          </cell>
        </row>
        <row r="249">
          <cell r="A249" t="str">
            <v>P112</v>
          </cell>
          <cell r="B249" t="str">
            <v>용접공(일반)</v>
          </cell>
          <cell r="C249">
            <v>0</v>
          </cell>
          <cell r="D249" t="str">
            <v>인</v>
          </cell>
          <cell r="E249">
            <v>67571</v>
          </cell>
        </row>
        <row r="250">
          <cell r="A250" t="str">
            <v>P114</v>
          </cell>
          <cell r="B250" t="str">
            <v>루핑공</v>
          </cell>
          <cell r="C250">
            <v>0</v>
          </cell>
          <cell r="D250" t="str">
            <v>인</v>
          </cell>
          <cell r="E250">
            <v>49611</v>
          </cell>
          <cell r="F250" t="str">
            <v>-</v>
          </cell>
        </row>
        <row r="251">
          <cell r="A251" t="str">
            <v>P117</v>
          </cell>
          <cell r="B251" t="str">
            <v>할석공</v>
          </cell>
          <cell r="C251">
            <v>0</v>
          </cell>
          <cell r="D251" t="str">
            <v>인</v>
          </cell>
          <cell r="E251">
            <v>76433</v>
          </cell>
        </row>
        <row r="252">
          <cell r="A252" t="str">
            <v>P118</v>
          </cell>
          <cell r="B252" t="str">
            <v>도장공</v>
          </cell>
          <cell r="C252">
            <v>0</v>
          </cell>
          <cell r="D252" t="str">
            <v>인</v>
          </cell>
          <cell r="E252">
            <v>66127</v>
          </cell>
        </row>
        <row r="253">
          <cell r="A253" t="str">
            <v>P119</v>
          </cell>
          <cell r="B253" t="str">
            <v>새시공</v>
          </cell>
          <cell r="C253">
            <v>0</v>
          </cell>
          <cell r="D253" t="str">
            <v>인</v>
          </cell>
          <cell r="E253">
            <v>67193</v>
          </cell>
        </row>
        <row r="254">
          <cell r="A254" t="str">
            <v>P120</v>
          </cell>
          <cell r="B254" t="str">
            <v>포설공</v>
          </cell>
          <cell r="C254">
            <v>0</v>
          </cell>
          <cell r="D254" t="str">
            <v>인</v>
          </cell>
          <cell r="E254">
            <v>65318</v>
          </cell>
        </row>
        <row r="255">
          <cell r="A255" t="str">
            <v>P121</v>
          </cell>
          <cell r="B255" t="str">
            <v>착암공</v>
          </cell>
          <cell r="C255">
            <v>0</v>
          </cell>
          <cell r="D255" t="str">
            <v>인</v>
          </cell>
          <cell r="E255">
            <v>57994</v>
          </cell>
        </row>
        <row r="256">
          <cell r="A256" t="str">
            <v>P122</v>
          </cell>
          <cell r="B256" t="str">
            <v>포장공</v>
          </cell>
          <cell r="C256">
            <v>0</v>
          </cell>
          <cell r="D256" t="str">
            <v>인</v>
          </cell>
          <cell r="E256">
            <v>68886</v>
          </cell>
        </row>
        <row r="257">
          <cell r="A257" t="str">
            <v>Q001</v>
          </cell>
          <cell r="B257" t="str">
            <v>시멘트</v>
          </cell>
          <cell r="C257" t="str">
            <v>40KG 入</v>
          </cell>
          <cell r="D257" t="str">
            <v>대</v>
          </cell>
          <cell r="E257">
            <v>0</v>
          </cell>
          <cell r="F257">
            <v>2282.7272727272725</v>
          </cell>
          <cell r="G257">
            <v>0</v>
          </cell>
          <cell r="H257">
            <v>2511</v>
          </cell>
        </row>
        <row r="258">
          <cell r="A258" t="str">
            <v>Q002</v>
          </cell>
          <cell r="B258" t="str">
            <v>철근</v>
          </cell>
          <cell r="C258" t="str">
            <v>SD 30A D19</v>
          </cell>
          <cell r="D258" t="str">
            <v>TON</v>
          </cell>
          <cell r="E258">
            <v>0</v>
          </cell>
          <cell r="F258">
            <v>277454.54545454541</v>
          </cell>
          <cell r="G258">
            <v>0</v>
          </cell>
          <cell r="H258">
            <v>305200</v>
          </cell>
        </row>
        <row r="259">
          <cell r="A259" t="str">
            <v>Q002'</v>
          </cell>
          <cell r="B259" t="str">
            <v>철근</v>
          </cell>
          <cell r="C259" t="str">
            <v>SD 30A D16</v>
          </cell>
          <cell r="D259" t="str">
            <v>TON</v>
          </cell>
          <cell r="E259">
            <v>0</v>
          </cell>
          <cell r="F259">
            <v>277454.54545454541</v>
          </cell>
          <cell r="G259">
            <v>0</v>
          </cell>
          <cell r="H259">
            <v>305200</v>
          </cell>
        </row>
        <row r="260">
          <cell r="A260" t="str">
            <v>Q003</v>
          </cell>
          <cell r="B260" t="str">
            <v>철근</v>
          </cell>
          <cell r="C260" t="str">
            <v>SD 30A D13</v>
          </cell>
          <cell r="D260" t="str">
            <v>TON</v>
          </cell>
          <cell r="E260">
            <v>0</v>
          </cell>
          <cell r="F260">
            <v>282163.63636363635</v>
          </cell>
          <cell r="G260">
            <v>0</v>
          </cell>
          <cell r="H260">
            <v>310380</v>
          </cell>
        </row>
        <row r="261">
          <cell r="A261" t="str">
            <v>Q003'</v>
          </cell>
          <cell r="B261" t="str">
            <v>철근</v>
          </cell>
          <cell r="C261" t="str">
            <v>SD 30A D10</v>
          </cell>
          <cell r="D261" t="str">
            <v>TON</v>
          </cell>
          <cell r="E261">
            <v>0</v>
          </cell>
          <cell r="F261">
            <v>286863.63636363635</v>
          </cell>
          <cell r="G261">
            <v>0</v>
          </cell>
          <cell r="H261">
            <v>315550</v>
          </cell>
        </row>
        <row r="262">
          <cell r="A262" t="str">
            <v>Q004</v>
          </cell>
          <cell r="B262" t="str">
            <v>레미콘</v>
          </cell>
          <cell r="C262" t="str">
            <v>25-210-12</v>
          </cell>
          <cell r="D262" t="str">
            <v>M3</v>
          </cell>
          <cell r="E262">
            <v>0</v>
          </cell>
          <cell r="F262">
            <v>43036.363636363632</v>
          </cell>
          <cell r="G262">
            <v>0</v>
          </cell>
          <cell r="H262">
            <v>47340</v>
          </cell>
        </row>
        <row r="263">
          <cell r="A263" t="str">
            <v>Q004'</v>
          </cell>
          <cell r="B263" t="str">
            <v>레미콘</v>
          </cell>
          <cell r="C263" t="str">
            <v>25-210-8</v>
          </cell>
          <cell r="D263" t="str">
            <v>M3</v>
          </cell>
          <cell r="E263">
            <v>0</v>
          </cell>
          <cell r="F263">
            <v>42200</v>
          </cell>
          <cell r="G263">
            <v>0</v>
          </cell>
          <cell r="H263">
            <v>46420</v>
          </cell>
        </row>
        <row r="264">
          <cell r="A264" t="str">
            <v>Q005</v>
          </cell>
          <cell r="B264" t="str">
            <v>"</v>
          </cell>
          <cell r="C264" t="str">
            <v>40-180-8</v>
          </cell>
          <cell r="D264" t="str">
            <v>M3</v>
          </cell>
          <cell r="E264">
            <v>0</v>
          </cell>
          <cell r="F264">
            <v>37454.545454545449</v>
          </cell>
          <cell r="G264">
            <v>0</v>
          </cell>
          <cell r="H264">
            <v>41200</v>
          </cell>
        </row>
        <row r="265">
          <cell r="A265" t="str">
            <v>Q006</v>
          </cell>
          <cell r="B265" t="str">
            <v>레미콘</v>
          </cell>
          <cell r="C265" t="str">
            <v>40-160-8</v>
          </cell>
          <cell r="D265" t="str">
            <v>M3</v>
          </cell>
          <cell r="E265">
            <v>0</v>
          </cell>
          <cell r="F265">
            <v>36154.545454545449</v>
          </cell>
          <cell r="G265">
            <v>0</v>
          </cell>
          <cell r="H265">
            <v>39770</v>
          </cell>
        </row>
        <row r="266">
          <cell r="A266" t="str">
            <v>Q006'</v>
          </cell>
          <cell r="B266" t="str">
            <v>아스콘</v>
          </cell>
          <cell r="C266" t="str">
            <v>#78</v>
          </cell>
          <cell r="D266" t="str">
            <v>TON</v>
          </cell>
          <cell r="E266">
            <v>0</v>
          </cell>
          <cell r="F266">
            <v>32500</v>
          </cell>
        </row>
        <row r="267">
          <cell r="A267" t="str">
            <v>Q007</v>
          </cell>
          <cell r="B267" t="str">
            <v>모래</v>
          </cell>
          <cell r="C267" t="str">
            <v xml:space="preserve"> </v>
          </cell>
          <cell r="D267" t="str">
            <v>M3</v>
          </cell>
          <cell r="E267">
            <v>0</v>
          </cell>
          <cell r="F267">
            <v>11000</v>
          </cell>
        </row>
        <row r="268">
          <cell r="A268" t="str">
            <v>Q008</v>
          </cell>
          <cell r="B268" t="str">
            <v>자갈</v>
          </cell>
          <cell r="C268" t="str">
            <v xml:space="preserve"> </v>
          </cell>
          <cell r="D268" t="str">
            <v>"</v>
          </cell>
          <cell r="E268">
            <v>0</v>
          </cell>
          <cell r="F268">
            <v>9000</v>
          </cell>
        </row>
        <row r="269">
          <cell r="A269" t="str">
            <v>Q009</v>
          </cell>
          <cell r="B269" t="str">
            <v>쇄석25~40</v>
          </cell>
          <cell r="C269" t="str">
            <v xml:space="preserve"> </v>
          </cell>
          <cell r="D269" t="str">
            <v>"</v>
          </cell>
          <cell r="E269">
            <v>0</v>
          </cell>
          <cell r="F269">
            <v>9000</v>
          </cell>
        </row>
        <row r="270">
          <cell r="A270" t="str">
            <v>Q009'</v>
          </cell>
          <cell r="B270" t="str">
            <v>쇄석100~150</v>
          </cell>
          <cell r="C270" t="str">
            <v xml:space="preserve"> </v>
          </cell>
          <cell r="D270" t="str">
            <v>"</v>
          </cell>
          <cell r="E270">
            <v>0</v>
          </cell>
          <cell r="F270">
            <v>11000</v>
          </cell>
        </row>
        <row r="271">
          <cell r="A271" t="str">
            <v>Q010</v>
          </cell>
          <cell r="B271" t="str">
            <v>잡석</v>
          </cell>
          <cell r="C271" t="str">
            <v xml:space="preserve"> </v>
          </cell>
          <cell r="D271" t="str">
            <v>"</v>
          </cell>
          <cell r="E271">
            <v>0</v>
          </cell>
          <cell r="F271">
            <v>11000</v>
          </cell>
        </row>
        <row r="272">
          <cell r="A272" t="str">
            <v>Q011</v>
          </cell>
          <cell r="B272" t="str">
            <v>보조기층</v>
          </cell>
          <cell r="C272">
            <v>0</v>
          </cell>
          <cell r="D272" t="str">
            <v>"</v>
          </cell>
          <cell r="E272">
            <v>0</v>
          </cell>
          <cell r="F272">
            <v>5000</v>
          </cell>
        </row>
        <row r="273">
          <cell r="A273" t="str">
            <v>Q011'</v>
          </cell>
          <cell r="B273" t="str">
            <v>벤치플륨관</v>
          </cell>
          <cell r="C273" t="str">
            <v>3종 - D300</v>
          </cell>
          <cell r="D273" t="str">
            <v>본</v>
          </cell>
          <cell r="E273">
            <v>0</v>
          </cell>
          <cell r="F273">
            <v>32810</v>
          </cell>
        </row>
        <row r="274">
          <cell r="A274" t="str">
            <v>Q011-1</v>
          </cell>
          <cell r="B274" t="str">
            <v>흄관</v>
          </cell>
          <cell r="C274" t="str">
            <v>KSF 4403B D600</v>
          </cell>
          <cell r="D274" t="str">
            <v>본</v>
          </cell>
          <cell r="E274">
            <v>0</v>
          </cell>
          <cell r="F274">
            <v>66950</v>
          </cell>
        </row>
        <row r="275">
          <cell r="A275" t="str">
            <v>Q012</v>
          </cell>
          <cell r="B275" t="str">
            <v>흄관</v>
          </cell>
          <cell r="C275" t="str">
            <v>KSF 4403B D500</v>
          </cell>
          <cell r="D275" t="str">
            <v>본</v>
          </cell>
          <cell r="E275">
            <v>0</v>
          </cell>
          <cell r="F275">
            <v>48775</v>
          </cell>
        </row>
        <row r="276">
          <cell r="A276" t="str">
            <v>Q012'</v>
          </cell>
          <cell r="B276" t="str">
            <v>흄관</v>
          </cell>
          <cell r="C276" t="str">
            <v>KSF 4403B D450</v>
          </cell>
          <cell r="D276" t="str">
            <v>본</v>
          </cell>
          <cell r="E276">
            <v>0</v>
          </cell>
          <cell r="F276">
            <v>40500</v>
          </cell>
        </row>
        <row r="277">
          <cell r="A277" t="str">
            <v>Q012-1</v>
          </cell>
          <cell r="B277" t="str">
            <v>흄관</v>
          </cell>
          <cell r="C277" t="str">
            <v>KSF 4403B D400</v>
          </cell>
          <cell r="D277" t="str">
            <v>본</v>
          </cell>
          <cell r="E277">
            <v>0</v>
          </cell>
          <cell r="F277">
            <v>37525</v>
          </cell>
        </row>
        <row r="278">
          <cell r="A278" t="str">
            <v>Q013</v>
          </cell>
          <cell r="B278" t="str">
            <v>흄관</v>
          </cell>
          <cell r="C278" t="str">
            <v>KSF 4403B D350</v>
          </cell>
          <cell r="D278" t="str">
            <v>본</v>
          </cell>
          <cell r="E278">
            <v>0</v>
          </cell>
          <cell r="F278">
            <v>35025</v>
          </cell>
        </row>
        <row r="279">
          <cell r="A279" t="str">
            <v>Q013'</v>
          </cell>
          <cell r="B279" t="str">
            <v>흄관</v>
          </cell>
          <cell r="C279" t="str">
            <v>KSF 4403B D300</v>
          </cell>
          <cell r="D279" t="str">
            <v>본</v>
          </cell>
          <cell r="E279">
            <v>0</v>
          </cell>
          <cell r="F279">
            <v>33200</v>
          </cell>
        </row>
        <row r="280">
          <cell r="A280" t="str">
            <v>Q013-1</v>
          </cell>
          <cell r="B280" t="str">
            <v>흄관</v>
          </cell>
          <cell r="C280" t="str">
            <v>KSF 4403B D250</v>
          </cell>
          <cell r="D280" t="str">
            <v>본</v>
          </cell>
          <cell r="E280">
            <v>0</v>
          </cell>
          <cell r="F280">
            <v>26225</v>
          </cell>
        </row>
        <row r="281">
          <cell r="A281" t="str">
            <v>Q014</v>
          </cell>
          <cell r="B281" t="str">
            <v>휘발유</v>
          </cell>
          <cell r="C281" t="str">
            <v>무연</v>
          </cell>
          <cell r="D281" t="str">
            <v>L</v>
          </cell>
          <cell r="E281">
            <v>0</v>
          </cell>
          <cell r="F281">
            <v>1030.3636363636363</v>
          </cell>
          <cell r="G281">
            <v>0</v>
          </cell>
          <cell r="H281">
            <v>1133.4000000000001</v>
          </cell>
        </row>
        <row r="282">
          <cell r="A282" t="str">
            <v>Q015</v>
          </cell>
          <cell r="B282" t="str">
            <v>경유</v>
          </cell>
          <cell r="C282" t="str">
            <v>0.1W%</v>
          </cell>
          <cell r="D282" t="str">
            <v>L</v>
          </cell>
          <cell r="E282">
            <v>0</v>
          </cell>
          <cell r="F282">
            <v>539.09090909090901</v>
          </cell>
          <cell r="G282">
            <v>0</v>
          </cell>
          <cell r="H282">
            <v>593</v>
          </cell>
        </row>
        <row r="283">
          <cell r="A283" t="str">
            <v>Q016</v>
          </cell>
          <cell r="B283" t="str">
            <v>중유</v>
          </cell>
          <cell r="C283" t="str">
            <v>1.0W%</v>
          </cell>
          <cell r="D283" t="str">
            <v>L</v>
          </cell>
          <cell r="E283">
            <v>0</v>
          </cell>
          <cell r="F283">
            <v>263.09090909090907</v>
          </cell>
          <cell r="G283">
            <v>0</v>
          </cell>
          <cell r="H283">
            <v>289.39999999999998</v>
          </cell>
        </row>
        <row r="284">
          <cell r="A284" t="str">
            <v>Q016'</v>
          </cell>
          <cell r="B284" t="str">
            <v>알곤가스</v>
          </cell>
          <cell r="C284" t="str">
            <v>기체</v>
          </cell>
          <cell r="D284" t="str">
            <v>L</v>
          </cell>
          <cell r="E284">
            <v>0</v>
          </cell>
          <cell r="F284">
            <v>5.7</v>
          </cell>
        </row>
        <row r="285">
          <cell r="A285" t="str">
            <v>Q017</v>
          </cell>
          <cell r="B285" t="str">
            <v>중유</v>
          </cell>
          <cell r="C285" t="str">
            <v>3.0W%</v>
          </cell>
          <cell r="D285" t="str">
            <v>L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</row>
        <row r="286">
          <cell r="A286" t="str">
            <v>Q017'</v>
          </cell>
          <cell r="B286" t="str">
            <v>산소</v>
          </cell>
          <cell r="C286">
            <v>0</v>
          </cell>
          <cell r="D286" t="str">
            <v>L</v>
          </cell>
          <cell r="E286">
            <v>0</v>
          </cell>
          <cell r="F286">
            <v>0.90909090909090906</v>
          </cell>
          <cell r="G286">
            <v>0</v>
          </cell>
          <cell r="H286">
            <v>1</v>
          </cell>
        </row>
        <row r="287">
          <cell r="A287" t="str">
            <v>Q017"</v>
          </cell>
          <cell r="B287" t="str">
            <v>아세틸렌</v>
          </cell>
          <cell r="C287">
            <v>0</v>
          </cell>
          <cell r="D287" t="str">
            <v>L</v>
          </cell>
          <cell r="E287">
            <v>0</v>
          </cell>
          <cell r="F287">
            <v>8.1818181818181817</v>
          </cell>
          <cell r="G287">
            <v>0</v>
          </cell>
          <cell r="H287">
            <v>9</v>
          </cell>
        </row>
        <row r="288">
          <cell r="A288" t="str">
            <v>Q018</v>
          </cell>
          <cell r="B288" t="str">
            <v>쥐똥나무</v>
          </cell>
          <cell r="C288" t="str">
            <v>1.0M</v>
          </cell>
          <cell r="D288" t="str">
            <v>주</v>
          </cell>
          <cell r="E288">
            <v>0</v>
          </cell>
          <cell r="F288">
            <v>1000</v>
          </cell>
        </row>
        <row r="289">
          <cell r="A289" t="str">
            <v>Q018"</v>
          </cell>
          <cell r="B289" t="str">
            <v>낙산홍</v>
          </cell>
          <cell r="C289" t="str">
            <v>1.5M</v>
          </cell>
          <cell r="D289" t="str">
            <v>주</v>
          </cell>
          <cell r="E289">
            <v>0</v>
          </cell>
          <cell r="F289">
            <v>14700</v>
          </cell>
        </row>
        <row r="290">
          <cell r="A290" t="str">
            <v>Q018'</v>
          </cell>
          <cell r="B290" t="str">
            <v>철쭉</v>
          </cell>
          <cell r="C290" t="str">
            <v>0.5M</v>
          </cell>
          <cell r="D290" t="str">
            <v>주</v>
          </cell>
          <cell r="E290">
            <v>0</v>
          </cell>
          <cell r="F290">
            <v>8100</v>
          </cell>
        </row>
        <row r="291">
          <cell r="A291" t="str">
            <v>Q019</v>
          </cell>
          <cell r="B291" t="str">
            <v>줄떼</v>
          </cell>
          <cell r="C291" t="str">
            <v>300x300</v>
          </cell>
          <cell r="D291" t="str">
            <v>m2</v>
          </cell>
          <cell r="E291">
            <v>0</v>
          </cell>
          <cell r="F291">
            <v>150</v>
          </cell>
        </row>
        <row r="292">
          <cell r="A292" t="str">
            <v>Q020</v>
          </cell>
          <cell r="B292" t="str">
            <v>평떼</v>
          </cell>
          <cell r="C292" t="str">
            <v>300x300x30</v>
          </cell>
          <cell r="D292" t="str">
            <v>m2</v>
          </cell>
          <cell r="E292">
            <v>0</v>
          </cell>
          <cell r="F292">
            <v>270</v>
          </cell>
        </row>
        <row r="293">
          <cell r="A293" t="str">
            <v>Q021</v>
          </cell>
          <cell r="B293" t="str">
            <v>오지토관</v>
          </cell>
          <cell r="C293" t="str">
            <v>D120x500</v>
          </cell>
          <cell r="D293" t="str">
            <v>본</v>
          </cell>
          <cell r="E293">
            <v>0</v>
          </cell>
          <cell r="F293">
            <v>2600</v>
          </cell>
        </row>
        <row r="294">
          <cell r="A294" t="str">
            <v>Q022</v>
          </cell>
          <cell r="B294" t="str">
            <v>원목</v>
          </cell>
          <cell r="C294" t="str">
            <v>외송</v>
          </cell>
          <cell r="D294" t="str">
            <v>m3</v>
          </cell>
          <cell r="E294">
            <v>0</v>
          </cell>
          <cell r="F294">
            <v>160500</v>
          </cell>
        </row>
        <row r="295">
          <cell r="A295" t="str">
            <v>Q023</v>
          </cell>
          <cell r="B295" t="str">
            <v>각재</v>
          </cell>
          <cell r="C295" t="str">
            <v>외송</v>
          </cell>
          <cell r="D295" t="str">
            <v>"</v>
          </cell>
          <cell r="E295">
            <v>0</v>
          </cell>
          <cell r="F295">
            <v>240000</v>
          </cell>
          <cell r="G295">
            <v>0</v>
          </cell>
          <cell r="H295">
            <v>950</v>
          </cell>
        </row>
        <row r="296">
          <cell r="A296" t="str">
            <v>Q024</v>
          </cell>
          <cell r="B296" t="str">
            <v>판재</v>
          </cell>
          <cell r="C296" t="str">
            <v>외송</v>
          </cell>
          <cell r="D296" t="str">
            <v>"</v>
          </cell>
          <cell r="E296">
            <v>0</v>
          </cell>
          <cell r="F296">
            <v>285000</v>
          </cell>
          <cell r="G296">
            <v>0</v>
          </cell>
          <cell r="H296">
            <v>1250</v>
          </cell>
        </row>
        <row r="297">
          <cell r="A297" t="str">
            <v>Q025</v>
          </cell>
          <cell r="B297" t="str">
            <v>합판</v>
          </cell>
          <cell r="C297" t="str">
            <v>t=15mm(1220x2440)</v>
          </cell>
          <cell r="D297" t="str">
            <v>m2</v>
          </cell>
          <cell r="E297">
            <v>0</v>
          </cell>
          <cell r="F297">
            <v>4583.33</v>
          </cell>
        </row>
        <row r="298">
          <cell r="A298" t="str">
            <v>Q025'</v>
          </cell>
          <cell r="B298" t="str">
            <v>합판</v>
          </cell>
          <cell r="C298" t="str">
            <v>t=12mm(1220x2440)</v>
          </cell>
          <cell r="D298" t="str">
            <v>m2</v>
          </cell>
          <cell r="E298">
            <v>0</v>
          </cell>
          <cell r="F298">
            <v>5833.33</v>
          </cell>
        </row>
        <row r="299">
          <cell r="A299" t="str">
            <v>Q026</v>
          </cell>
          <cell r="B299" t="str">
            <v>철선</v>
          </cell>
          <cell r="C299" t="str">
            <v>#8 4.0mm</v>
          </cell>
          <cell r="D299" t="str">
            <v>KG</v>
          </cell>
          <cell r="E299">
            <v>0</v>
          </cell>
          <cell r="F299">
            <v>485</v>
          </cell>
        </row>
        <row r="300">
          <cell r="A300" t="str">
            <v>Q027</v>
          </cell>
          <cell r="B300" t="str">
            <v>철선</v>
          </cell>
          <cell r="C300" t="str">
            <v>#20 0.9mm</v>
          </cell>
          <cell r="D300" t="str">
            <v>KG</v>
          </cell>
          <cell r="E300">
            <v>0</v>
          </cell>
          <cell r="F300">
            <v>531</v>
          </cell>
        </row>
        <row r="301">
          <cell r="A301" t="str">
            <v>Q027'</v>
          </cell>
          <cell r="B301" t="str">
            <v>발판</v>
          </cell>
          <cell r="C301" t="str">
            <v>240*3000</v>
          </cell>
          <cell r="D301" t="str">
            <v>EA</v>
          </cell>
          <cell r="E301">
            <v>0</v>
          </cell>
          <cell r="F301">
            <v>16000</v>
          </cell>
        </row>
        <row r="302">
          <cell r="A302" t="str">
            <v>Q028</v>
          </cell>
          <cell r="B302" t="str">
            <v>비계목</v>
          </cell>
          <cell r="C302" t="str">
            <v>L=5.4M</v>
          </cell>
          <cell r="D302" t="str">
            <v>개</v>
          </cell>
          <cell r="E302">
            <v>0</v>
          </cell>
          <cell r="F302">
            <v>6000</v>
          </cell>
        </row>
        <row r="303">
          <cell r="A303" t="str">
            <v>Q029</v>
          </cell>
          <cell r="B303" t="str">
            <v>와이어매쉬</v>
          </cell>
          <cell r="C303" t="str">
            <v>#6 100x100</v>
          </cell>
          <cell r="D303" t="str">
            <v>매</v>
          </cell>
          <cell r="E303">
            <v>0</v>
          </cell>
          <cell r="F303">
            <v>1590</v>
          </cell>
        </row>
        <row r="304">
          <cell r="A304" t="str">
            <v>Q029-1</v>
          </cell>
          <cell r="B304" t="str">
            <v>와이어매쉬</v>
          </cell>
          <cell r="C304" t="str">
            <v>#6 150x150</v>
          </cell>
          <cell r="D304" t="str">
            <v>매</v>
          </cell>
          <cell r="E304">
            <v>0</v>
          </cell>
          <cell r="F304">
            <v>1080</v>
          </cell>
        </row>
        <row r="305">
          <cell r="A305" t="str">
            <v>Q029-2</v>
          </cell>
          <cell r="B305" t="str">
            <v>와이어매쉬</v>
          </cell>
          <cell r="C305" t="str">
            <v>#6 180x180</v>
          </cell>
          <cell r="D305" t="str">
            <v>매</v>
          </cell>
          <cell r="E305">
            <v>0</v>
          </cell>
          <cell r="F305">
            <v>5151.6000000000004</v>
          </cell>
        </row>
        <row r="306">
          <cell r="A306" t="str">
            <v>Q030</v>
          </cell>
          <cell r="B306" t="str">
            <v>못</v>
          </cell>
          <cell r="C306" t="str">
            <v>N75</v>
          </cell>
          <cell r="D306" t="str">
            <v>KG</v>
          </cell>
          <cell r="E306">
            <v>0</v>
          </cell>
          <cell r="F306">
            <v>540</v>
          </cell>
        </row>
        <row r="307">
          <cell r="A307" t="str">
            <v>Q031</v>
          </cell>
          <cell r="B307" t="str">
            <v>PVC지수판</v>
          </cell>
          <cell r="C307" t="str">
            <v>200x5T</v>
          </cell>
          <cell r="D307" t="str">
            <v>M</v>
          </cell>
          <cell r="E307">
            <v>0</v>
          </cell>
          <cell r="F307">
            <v>3500</v>
          </cell>
        </row>
        <row r="308">
          <cell r="A308" t="str">
            <v>Q031-1</v>
          </cell>
          <cell r="B308" t="str">
            <v>PVC지수판</v>
          </cell>
          <cell r="C308" t="str">
            <v>150x5T</v>
          </cell>
          <cell r="D308" t="str">
            <v>M</v>
          </cell>
          <cell r="E308">
            <v>0</v>
          </cell>
          <cell r="F308">
            <v>2900</v>
          </cell>
        </row>
        <row r="309">
          <cell r="A309" t="str">
            <v>Q032</v>
          </cell>
          <cell r="B309" t="str">
            <v>새끼</v>
          </cell>
          <cell r="C309" t="str">
            <v>120M</v>
          </cell>
          <cell r="D309" t="str">
            <v>다발</v>
          </cell>
          <cell r="E309">
            <v>0</v>
          </cell>
          <cell r="F309">
            <v>6000</v>
          </cell>
        </row>
        <row r="310">
          <cell r="A310" t="str">
            <v>Q033</v>
          </cell>
          <cell r="B310" t="str">
            <v>시멘트벽돌</v>
          </cell>
          <cell r="C310" t="str">
            <v>190x90x57</v>
          </cell>
          <cell r="D310" t="str">
            <v>천매</v>
          </cell>
          <cell r="E310">
            <v>0</v>
          </cell>
          <cell r="F310">
            <v>46000</v>
          </cell>
        </row>
        <row r="311">
          <cell r="A311" t="str">
            <v>Q034</v>
          </cell>
          <cell r="B311" t="str">
            <v>방수액</v>
          </cell>
          <cell r="C311">
            <v>0</v>
          </cell>
          <cell r="D311" t="str">
            <v>L</v>
          </cell>
          <cell r="E311">
            <v>0</v>
          </cell>
          <cell r="F311">
            <v>2400</v>
          </cell>
        </row>
        <row r="312">
          <cell r="A312" t="str">
            <v>Q034'</v>
          </cell>
          <cell r="B312" t="str">
            <v>박리제</v>
          </cell>
          <cell r="C312" t="str">
            <v>유성, 철제용</v>
          </cell>
          <cell r="D312" t="str">
            <v>L</v>
          </cell>
          <cell r="E312">
            <v>0</v>
          </cell>
          <cell r="F312">
            <v>1500</v>
          </cell>
        </row>
        <row r="313">
          <cell r="A313" t="str">
            <v>Q035</v>
          </cell>
          <cell r="B313" t="str">
            <v>PVC접착재</v>
          </cell>
          <cell r="C313" t="str">
            <v>DS-5001</v>
          </cell>
          <cell r="D313" t="str">
            <v>L</v>
          </cell>
          <cell r="E313">
            <v>0</v>
          </cell>
          <cell r="F313">
            <v>8500</v>
          </cell>
        </row>
        <row r="314">
          <cell r="A314" t="str">
            <v>Q036</v>
          </cell>
          <cell r="B314" t="str">
            <v>불투수막</v>
          </cell>
          <cell r="C314" t="str">
            <v>T-210</v>
          </cell>
          <cell r="D314" t="str">
            <v>M2</v>
          </cell>
          <cell r="E314">
            <v>0</v>
          </cell>
          <cell r="F314">
            <v>1700</v>
          </cell>
        </row>
        <row r="315">
          <cell r="A315" t="str">
            <v>Q037</v>
          </cell>
          <cell r="B315" t="str">
            <v>아스팔트루핑</v>
          </cell>
          <cell r="C315" t="str">
            <v>1m x 21m</v>
          </cell>
          <cell r="D315" t="str">
            <v>KG</v>
          </cell>
          <cell r="E315">
            <v>0</v>
          </cell>
          <cell r="F315">
            <v>613.33000000000004</v>
          </cell>
        </row>
        <row r="316">
          <cell r="A316" t="str">
            <v>Q038</v>
          </cell>
          <cell r="B316" t="str">
            <v>녹막이페인트</v>
          </cell>
          <cell r="C316" t="str">
            <v>KSM 5311-2종</v>
          </cell>
          <cell r="D316" t="str">
            <v>L</v>
          </cell>
          <cell r="E316">
            <v>0</v>
          </cell>
          <cell r="F316">
            <v>5250</v>
          </cell>
        </row>
        <row r="317">
          <cell r="A317" t="str">
            <v>Q039</v>
          </cell>
          <cell r="B317" t="str">
            <v>신너</v>
          </cell>
          <cell r="C317" t="str">
            <v>KSM 5319-2종</v>
          </cell>
          <cell r="D317" t="str">
            <v>"</v>
          </cell>
          <cell r="E317">
            <v>0</v>
          </cell>
          <cell r="F317">
            <v>1283.33</v>
          </cell>
        </row>
        <row r="318">
          <cell r="A318" t="str">
            <v>Q040</v>
          </cell>
          <cell r="B318" t="str">
            <v>연마지</v>
          </cell>
          <cell r="C318" t="str">
            <v>#120</v>
          </cell>
          <cell r="D318" t="str">
            <v>매</v>
          </cell>
          <cell r="E318">
            <v>0</v>
          </cell>
          <cell r="F318">
            <v>150</v>
          </cell>
        </row>
        <row r="319">
          <cell r="A319" t="str">
            <v>Q040'</v>
          </cell>
          <cell r="B319" t="str">
            <v>나일론 로프</v>
          </cell>
          <cell r="C319" t="str">
            <v>6MM</v>
          </cell>
          <cell r="D319" t="str">
            <v>M</v>
          </cell>
          <cell r="E319">
            <v>0</v>
          </cell>
          <cell r="F319">
            <v>119</v>
          </cell>
        </row>
        <row r="320">
          <cell r="A320" t="str">
            <v>Q041</v>
          </cell>
          <cell r="B320" t="str">
            <v>넝마</v>
          </cell>
          <cell r="C320">
            <v>0</v>
          </cell>
          <cell r="D320" t="str">
            <v>KG</v>
          </cell>
          <cell r="E320">
            <v>0</v>
          </cell>
          <cell r="F320">
            <v>1500</v>
          </cell>
        </row>
        <row r="321">
          <cell r="A321" t="str">
            <v>Q042</v>
          </cell>
          <cell r="B321" t="str">
            <v>공대</v>
          </cell>
          <cell r="C321" t="str">
            <v xml:space="preserve"> </v>
          </cell>
          <cell r="D321" t="str">
            <v>매</v>
          </cell>
          <cell r="E321">
            <v>0</v>
          </cell>
          <cell r="F321">
            <v>110</v>
          </cell>
        </row>
        <row r="322">
          <cell r="A322" t="str">
            <v>Q043</v>
          </cell>
          <cell r="B322" t="str">
            <v>고철</v>
          </cell>
          <cell r="C322" t="str">
            <v xml:space="preserve"> </v>
          </cell>
          <cell r="D322" t="str">
            <v>TON</v>
          </cell>
          <cell r="E322">
            <v>0</v>
          </cell>
          <cell r="F322">
            <v>78000</v>
          </cell>
        </row>
        <row r="323">
          <cell r="A323" t="str">
            <v>Q044</v>
          </cell>
          <cell r="B323" t="str">
            <v>THP 관</v>
          </cell>
          <cell r="C323" t="str">
            <v>D450</v>
          </cell>
          <cell r="D323" t="str">
            <v>M</v>
          </cell>
          <cell r="E323">
            <v>0</v>
          </cell>
          <cell r="F323">
            <v>12684</v>
          </cell>
        </row>
        <row r="324">
          <cell r="A324" t="str">
            <v>Q045</v>
          </cell>
          <cell r="B324" t="str">
            <v>THP 유공관</v>
          </cell>
          <cell r="C324" t="str">
            <v>D150</v>
          </cell>
          <cell r="D324" t="str">
            <v>"</v>
          </cell>
          <cell r="E324">
            <v>0</v>
          </cell>
          <cell r="F324">
            <v>7800</v>
          </cell>
        </row>
        <row r="325">
          <cell r="A325" t="str">
            <v>Q046</v>
          </cell>
          <cell r="B325" t="str">
            <v>THP 유공관</v>
          </cell>
          <cell r="C325" t="str">
            <v>D100</v>
          </cell>
          <cell r="D325" t="str">
            <v>"</v>
          </cell>
          <cell r="E325">
            <v>0</v>
          </cell>
          <cell r="F325">
            <v>4690</v>
          </cell>
        </row>
        <row r="326">
          <cell r="A326" t="str">
            <v>Q047</v>
          </cell>
          <cell r="B326" t="str">
            <v>운송요율</v>
          </cell>
          <cell r="C326" t="str">
            <v>상차료</v>
          </cell>
          <cell r="D326" t="str">
            <v>TON</v>
          </cell>
          <cell r="E326">
            <v>0</v>
          </cell>
          <cell r="F326">
            <v>1866</v>
          </cell>
        </row>
        <row r="327">
          <cell r="A327" t="str">
            <v>Q048</v>
          </cell>
          <cell r="B327" t="str">
            <v>운송요율</v>
          </cell>
          <cell r="C327" t="str">
            <v>하차료</v>
          </cell>
          <cell r="D327" t="str">
            <v>"</v>
          </cell>
          <cell r="E327">
            <v>0</v>
          </cell>
          <cell r="F327">
            <v>1692</v>
          </cell>
        </row>
        <row r="328">
          <cell r="A328" t="str">
            <v>Q048'</v>
          </cell>
          <cell r="B328" t="str">
            <v>집수조(PE)</v>
          </cell>
          <cell r="C328" t="str">
            <v>410*510*600</v>
          </cell>
          <cell r="D328" t="str">
            <v>조</v>
          </cell>
          <cell r="E328">
            <v>0</v>
          </cell>
          <cell r="F328">
            <v>23000</v>
          </cell>
        </row>
        <row r="329">
          <cell r="A329" t="str">
            <v>Q049</v>
          </cell>
          <cell r="B329" t="str">
            <v>집수조(PE)</v>
          </cell>
          <cell r="C329" t="str">
            <v>410*510*940</v>
          </cell>
          <cell r="D329" t="str">
            <v>조</v>
          </cell>
          <cell r="E329">
            <v>0</v>
          </cell>
          <cell r="F329">
            <v>26000</v>
          </cell>
        </row>
        <row r="330">
          <cell r="A330" t="str">
            <v>Q049'</v>
          </cell>
          <cell r="B330" t="str">
            <v>집수맨홀</v>
          </cell>
          <cell r="C330" t="str">
            <v>0.5x0.5x0.7</v>
          </cell>
          <cell r="D330" t="str">
            <v>조</v>
          </cell>
          <cell r="E330">
            <v>0</v>
          </cell>
          <cell r="F330">
            <v>96000</v>
          </cell>
        </row>
        <row r="331">
          <cell r="A331" t="str">
            <v>Q050</v>
          </cell>
          <cell r="B331" t="str">
            <v>주철뚜껑</v>
          </cell>
          <cell r="C331" t="str">
            <v>도로용 D648</v>
          </cell>
          <cell r="D331" t="str">
            <v>조</v>
          </cell>
          <cell r="E331">
            <v>0</v>
          </cell>
          <cell r="F331">
            <v>120000</v>
          </cell>
        </row>
        <row r="332">
          <cell r="A332" t="str">
            <v>Q050'</v>
          </cell>
          <cell r="B332" t="str">
            <v>PE 흄통받이</v>
          </cell>
          <cell r="C332" t="str">
            <v>Φ430x640</v>
          </cell>
          <cell r="D332" t="str">
            <v>조</v>
          </cell>
          <cell r="E332">
            <v>0</v>
          </cell>
          <cell r="F332">
            <v>15000</v>
          </cell>
        </row>
        <row r="333">
          <cell r="A333" t="str">
            <v>Q051</v>
          </cell>
          <cell r="B333" t="str">
            <v>주철뚜껑</v>
          </cell>
          <cell r="C333" t="str">
            <v>정화조용 D600</v>
          </cell>
          <cell r="D333" t="str">
            <v>조</v>
          </cell>
          <cell r="E333">
            <v>0</v>
          </cell>
          <cell r="F333">
            <v>60000</v>
          </cell>
        </row>
        <row r="334">
          <cell r="A334" t="str">
            <v>Q051'</v>
          </cell>
          <cell r="B334" t="str">
            <v>각형맨홀뚜껑</v>
          </cell>
          <cell r="C334" t="str">
            <v>1000x1000x50</v>
          </cell>
          <cell r="D334" t="str">
            <v>조</v>
          </cell>
          <cell r="E334">
            <v>0</v>
          </cell>
          <cell r="F334">
            <v>135000</v>
          </cell>
        </row>
        <row r="335">
          <cell r="A335" t="str">
            <v>Q052</v>
          </cell>
          <cell r="B335" t="str">
            <v>사각맨홀</v>
          </cell>
          <cell r="C335" t="str">
            <v>600x600x1000</v>
          </cell>
          <cell r="D335" t="str">
            <v>조</v>
          </cell>
          <cell r="E335">
            <v>0</v>
          </cell>
          <cell r="F335">
            <v>75000</v>
          </cell>
        </row>
        <row r="336">
          <cell r="A336" t="str">
            <v>Q052'</v>
          </cell>
          <cell r="B336" t="str">
            <v>각형맨홀뚜껑</v>
          </cell>
          <cell r="C336" t="str">
            <v>800x800x50</v>
          </cell>
          <cell r="D336" t="str">
            <v>조</v>
          </cell>
          <cell r="E336">
            <v>0</v>
          </cell>
          <cell r="F336">
            <v>85000</v>
          </cell>
        </row>
        <row r="337">
          <cell r="A337" t="str">
            <v>Q052"</v>
          </cell>
          <cell r="B337" t="str">
            <v>콘크리트사각맨홀</v>
          </cell>
          <cell r="C337" t="str">
            <v>600x600x1000x150</v>
          </cell>
          <cell r="D337" t="str">
            <v>개</v>
          </cell>
          <cell r="E337">
            <v>0</v>
          </cell>
          <cell r="F337">
            <v>75000</v>
          </cell>
        </row>
        <row r="338">
          <cell r="A338" t="str">
            <v>Q053</v>
          </cell>
          <cell r="B338" t="str">
            <v>PVC 관</v>
          </cell>
          <cell r="C338" t="str">
            <v>VG2 D250</v>
          </cell>
          <cell r="D338" t="str">
            <v>본</v>
          </cell>
          <cell r="E338">
            <v>0</v>
          </cell>
          <cell r="F338">
            <v>45040</v>
          </cell>
        </row>
        <row r="339">
          <cell r="A339" t="str">
            <v>Q054</v>
          </cell>
          <cell r="B339" t="str">
            <v>PVC 관</v>
          </cell>
          <cell r="C339" t="str">
            <v>VG2 D200</v>
          </cell>
          <cell r="D339" t="str">
            <v>본</v>
          </cell>
          <cell r="E339">
            <v>0</v>
          </cell>
          <cell r="F339">
            <v>38410</v>
          </cell>
        </row>
        <row r="340">
          <cell r="A340" t="str">
            <v>Q054'</v>
          </cell>
          <cell r="B340" t="str">
            <v>PVC 관</v>
          </cell>
          <cell r="C340" t="str">
            <v>VG1 D150</v>
          </cell>
          <cell r="D340" t="str">
            <v>본</v>
          </cell>
          <cell r="E340">
            <v>0</v>
          </cell>
          <cell r="F340">
            <v>39170</v>
          </cell>
        </row>
        <row r="341">
          <cell r="A341" t="str">
            <v>Q055</v>
          </cell>
          <cell r="B341" t="str">
            <v>PVC 관</v>
          </cell>
          <cell r="C341" t="str">
            <v>VG2 D150</v>
          </cell>
          <cell r="D341" t="str">
            <v>본</v>
          </cell>
          <cell r="E341">
            <v>0</v>
          </cell>
          <cell r="F341">
            <v>23030</v>
          </cell>
        </row>
        <row r="342">
          <cell r="A342" t="str">
            <v>Q055'</v>
          </cell>
          <cell r="B342" t="str">
            <v>PVC 관</v>
          </cell>
          <cell r="C342" t="str">
            <v>VG2 D50</v>
          </cell>
          <cell r="D342" t="str">
            <v>본</v>
          </cell>
          <cell r="E342">
            <v>0</v>
          </cell>
          <cell r="F342">
            <v>3030</v>
          </cell>
        </row>
        <row r="343">
          <cell r="A343" t="str">
            <v>Q056</v>
          </cell>
          <cell r="B343" t="str">
            <v>PVC 관</v>
          </cell>
          <cell r="C343" t="str">
            <v>VG1 D100</v>
          </cell>
          <cell r="D343" t="str">
            <v>본</v>
          </cell>
          <cell r="E343">
            <v>0</v>
          </cell>
          <cell r="F343">
            <v>19920</v>
          </cell>
        </row>
        <row r="344">
          <cell r="A344" t="str">
            <v>Q056'</v>
          </cell>
          <cell r="B344" t="str">
            <v>PVC 관</v>
          </cell>
          <cell r="C344" t="str">
            <v>VG2 D100</v>
          </cell>
          <cell r="D344" t="str">
            <v>본</v>
          </cell>
          <cell r="E344">
            <v>0</v>
          </cell>
          <cell r="F344">
            <v>10140</v>
          </cell>
        </row>
        <row r="345">
          <cell r="A345" t="str">
            <v>Q057</v>
          </cell>
          <cell r="B345" t="str">
            <v>PVC 관</v>
          </cell>
          <cell r="C345" t="str">
            <v>VG1 D 75</v>
          </cell>
          <cell r="D345" t="str">
            <v>본</v>
          </cell>
          <cell r="E345">
            <v>0</v>
          </cell>
          <cell r="F345">
            <v>12850</v>
          </cell>
        </row>
        <row r="346">
          <cell r="A346" t="str">
            <v>Q058</v>
          </cell>
          <cell r="B346" t="str">
            <v>PVC 관</v>
          </cell>
          <cell r="C346" t="str">
            <v>VG1 D 50</v>
          </cell>
          <cell r="D346" t="str">
            <v>본</v>
          </cell>
          <cell r="E346">
            <v>0</v>
          </cell>
          <cell r="F346">
            <v>5970</v>
          </cell>
        </row>
        <row r="347">
          <cell r="A347" t="str">
            <v>Q058'</v>
          </cell>
          <cell r="B347" t="str">
            <v>PVC 관</v>
          </cell>
          <cell r="C347" t="str">
            <v>VG1 D 40</v>
          </cell>
          <cell r="D347" t="str">
            <v>본</v>
          </cell>
          <cell r="E347">
            <v>0</v>
          </cell>
          <cell r="F347">
            <v>4600</v>
          </cell>
        </row>
        <row r="348">
          <cell r="A348" t="str">
            <v>Q059</v>
          </cell>
          <cell r="B348" t="str">
            <v>PVC 관</v>
          </cell>
          <cell r="C348" t="str">
            <v>VG1 D 25</v>
          </cell>
          <cell r="D348" t="str">
            <v>본</v>
          </cell>
          <cell r="E348">
            <v>0</v>
          </cell>
          <cell r="F348">
            <v>3160</v>
          </cell>
        </row>
        <row r="349">
          <cell r="A349" t="str">
            <v>Q060</v>
          </cell>
          <cell r="B349" t="str">
            <v>PVC 소켓</v>
          </cell>
          <cell r="C349" t="str">
            <v>VG2 D250</v>
          </cell>
          <cell r="D349" t="str">
            <v>EA</v>
          </cell>
          <cell r="E349">
            <v>0</v>
          </cell>
          <cell r="F349">
            <v>10910</v>
          </cell>
        </row>
        <row r="350">
          <cell r="A350" t="str">
            <v>Q061</v>
          </cell>
          <cell r="B350" t="str">
            <v>PVC 소켓</v>
          </cell>
          <cell r="C350" t="str">
            <v>VG2 D200</v>
          </cell>
          <cell r="D350" t="str">
            <v>EA</v>
          </cell>
          <cell r="E350">
            <v>0</v>
          </cell>
          <cell r="F350">
            <v>5090</v>
          </cell>
        </row>
        <row r="351">
          <cell r="A351" t="str">
            <v>Q062</v>
          </cell>
          <cell r="B351" t="str">
            <v>PVC 소켓</v>
          </cell>
          <cell r="C351" t="str">
            <v>VG2 D150</v>
          </cell>
          <cell r="D351" t="str">
            <v>EA</v>
          </cell>
          <cell r="E351">
            <v>0</v>
          </cell>
          <cell r="F351">
            <v>2470</v>
          </cell>
        </row>
        <row r="352">
          <cell r="A352" t="str">
            <v>Q063</v>
          </cell>
          <cell r="B352" t="str">
            <v>PVC 소켓</v>
          </cell>
          <cell r="C352" t="str">
            <v>VG1 D100</v>
          </cell>
          <cell r="D352" t="str">
            <v>EA</v>
          </cell>
          <cell r="E352">
            <v>0</v>
          </cell>
          <cell r="F352">
            <v>3000</v>
          </cell>
        </row>
        <row r="353">
          <cell r="A353" t="str">
            <v>Q063'</v>
          </cell>
          <cell r="B353" t="str">
            <v>PVC 소켓</v>
          </cell>
          <cell r="C353" t="str">
            <v>VG2 D100</v>
          </cell>
          <cell r="D353" t="str">
            <v>EA</v>
          </cell>
          <cell r="E353">
            <v>0</v>
          </cell>
          <cell r="F353">
            <v>850</v>
          </cell>
        </row>
        <row r="354">
          <cell r="A354" t="str">
            <v>Q064</v>
          </cell>
          <cell r="B354" t="str">
            <v>PVC 소켓</v>
          </cell>
          <cell r="C354" t="str">
            <v>VG2 D75</v>
          </cell>
          <cell r="D354" t="str">
            <v>EA</v>
          </cell>
          <cell r="E354">
            <v>0</v>
          </cell>
          <cell r="F354">
            <v>470</v>
          </cell>
        </row>
        <row r="355">
          <cell r="A355" t="str">
            <v>Q065</v>
          </cell>
          <cell r="B355" t="str">
            <v>PVC 90엘보</v>
          </cell>
          <cell r="C355" t="str">
            <v>VG2 D250</v>
          </cell>
          <cell r="D355" t="str">
            <v>EA</v>
          </cell>
        </row>
        <row r="356">
          <cell r="A356" t="str">
            <v>Q066</v>
          </cell>
          <cell r="B356" t="str">
            <v>PVC 90엘보</v>
          </cell>
          <cell r="C356" t="str">
            <v>VG2 D200</v>
          </cell>
          <cell r="D356" t="str">
            <v>EA</v>
          </cell>
          <cell r="E356">
            <v>0</v>
          </cell>
          <cell r="F356">
            <v>7200</v>
          </cell>
        </row>
        <row r="357">
          <cell r="A357" t="str">
            <v>Q067</v>
          </cell>
          <cell r="B357" t="str">
            <v>PVC 90엘보</v>
          </cell>
          <cell r="C357" t="str">
            <v>VG2 D150</v>
          </cell>
          <cell r="D357" t="str">
            <v>EA</v>
          </cell>
          <cell r="E357">
            <v>0</v>
          </cell>
          <cell r="F357">
            <v>4500</v>
          </cell>
        </row>
        <row r="358">
          <cell r="A358" t="str">
            <v>Q068</v>
          </cell>
          <cell r="B358" t="str">
            <v>PVC 90엘보</v>
          </cell>
          <cell r="C358" t="str">
            <v>VG2 D100</v>
          </cell>
          <cell r="D358" t="str">
            <v>EA</v>
          </cell>
          <cell r="E358">
            <v>0</v>
          </cell>
          <cell r="F358">
            <v>1550</v>
          </cell>
        </row>
        <row r="359">
          <cell r="A359" t="str">
            <v>Q069</v>
          </cell>
          <cell r="B359" t="str">
            <v>PVC 90엘보</v>
          </cell>
          <cell r="C359" t="str">
            <v>VG2 D75</v>
          </cell>
          <cell r="D359" t="str">
            <v>EA</v>
          </cell>
          <cell r="E359">
            <v>0</v>
          </cell>
          <cell r="F359">
            <v>780</v>
          </cell>
        </row>
        <row r="360">
          <cell r="A360" t="str">
            <v>Q070</v>
          </cell>
          <cell r="B360" t="str">
            <v>PVC 45엘보</v>
          </cell>
          <cell r="C360" t="str">
            <v>VG2 D300</v>
          </cell>
          <cell r="D360" t="str">
            <v>EA</v>
          </cell>
        </row>
        <row r="361">
          <cell r="A361" t="str">
            <v>Q071</v>
          </cell>
          <cell r="B361" t="str">
            <v>PVC 45엘보</v>
          </cell>
          <cell r="C361" t="str">
            <v>VG2 D150</v>
          </cell>
          <cell r="D361" t="str">
            <v>EA</v>
          </cell>
          <cell r="E361">
            <v>0</v>
          </cell>
          <cell r="F361">
            <v>4500</v>
          </cell>
        </row>
        <row r="362">
          <cell r="A362" t="str">
            <v>Q072</v>
          </cell>
          <cell r="B362" t="str">
            <v>PVC 45엘보</v>
          </cell>
          <cell r="C362" t="str">
            <v>VG2 D200</v>
          </cell>
          <cell r="D362" t="str">
            <v>EA</v>
          </cell>
          <cell r="E362">
            <v>0</v>
          </cell>
          <cell r="F362">
            <v>7200</v>
          </cell>
        </row>
        <row r="363">
          <cell r="A363" t="str">
            <v>Q073</v>
          </cell>
          <cell r="B363" t="str">
            <v>PVC 45엘보</v>
          </cell>
          <cell r="C363" t="str">
            <v>VG2 D100</v>
          </cell>
          <cell r="D363" t="str">
            <v>EA</v>
          </cell>
          <cell r="E363">
            <v>0</v>
          </cell>
          <cell r="F363">
            <v>1560</v>
          </cell>
        </row>
        <row r="364">
          <cell r="A364" t="str">
            <v>Q074</v>
          </cell>
          <cell r="B364" t="str">
            <v>PVC 이경티</v>
          </cell>
          <cell r="C364" t="str">
            <v>300x100</v>
          </cell>
          <cell r="D364" t="str">
            <v>EA</v>
          </cell>
        </row>
        <row r="365">
          <cell r="A365" t="str">
            <v>Q075</v>
          </cell>
          <cell r="B365" t="str">
            <v>PVC 이경티</v>
          </cell>
          <cell r="C365" t="str">
            <v>250x100</v>
          </cell>
          <cell r="D365" t="str">
            <v>EA</v>
          </cell>
        </row>
        <row r="366">
          <cell r="A366" t="str">
            <v>Q076</v>
          </cell>
          <cell r="B366" t="str">
            <v>PVC 이경티</v>
          </cell>
          <cell r="C366" t="str">
            <v>200x100</v>
          </cell>
          <cell r="D366" t="str">
            <v>"</v>
          </cell>
        </row>
        <row r="367">
          <cell r="A367" t="str">
            <v>Q077</v>
          </cell>
          <cell r="B367" t="str">
            <v>PVC 이경티</v>
          </cell>
          <cell r="C367" t="str">
            <v>150x100</v>
          </cell>
          <cell r="D367" t="str">
            <v>"</v>
          </cell>
          <cell r="E367">
            <v>0</v>
          </cell>
          <cell r="F367">
            <v>5060</v>
          </cell>
        </row>
        <row r="368">
          <cell r="A368" t="str">
            <v>Q077'</v>
          </cell>
          <cell r="B368" t="str">
            <v>PVC  티</v>
          </cell>
          <cell r="C368" t="str">
            <v>100x100</v>
          </cell>
          <cell r="D368" t="str">
            <v>"</v>
          </cell>
          <cell r="E368">
            <v>0</v>
          </cell>
          <cell r="F368">
            <v>2070</v>
          </cell>
        </row>
        <row r="369">
          <cell r="A369" t="str">
            <v>Q078</v>
          </cell>
          <cell r="B369" t="str">
            <v>이중벽 PE관</v>
          </cell>
          <cell r="C369" t="str">
            <v>D300</v>
          </cell>
          <cell r="D369" t="str">
            <v>M</v>
          </cell>
          <cell r="E369">
            <v>0</v>
          </cell>
          <cell r="F369">
            <v>26700</v>
          </cell>
        </row>
        <row r="370">
          <cell r="A370" t="str">
            <v>Q079</v>
          </cell>
          <cell r="B370" t="str">
            <v>이중벽 PE관</v>
          </cell>
          <cell r="C370" t="str">
            <v>D250</v>
          </cell>
          <cell r="D370" t="str">
            <v>M</v>
          </cell>
          <cell r="E370">
            <v>0</v>
          </cell>
          <cell r="F370">
            <v>21200</v>
          </cell>
        </row>
        <row r="371">
          <cell r="A371" t="str">
            <v>Q080</v>
          </cell>
          <cell r="B371" t="str">
            <v>이중벽 PE관</v>
          </cell>
          <cell r="C371" t="str">
            <v>D200</v>
          </cell>
          <cell r="D371" t="str">
            <v>M</v>
          </cell>
          <cell r="E371">
            <v>0</v>
          </cell>
          <cell r="F371">
            <v>16100</v>
          </cell>
        </row>
        <row r="372">
          <cell r="A372" t="str">
            <v>Q081</v>
          </cell>
          <cell r="B372" t="str">
            <v>이중벽 PE관</v>
          </cell>
          <cell r="C372" t="str">
            <v>D150</v>
          </cell>
          <cell r="D372" t="str">
            <v>M</v>
          </cell>
          <cell r="E372">
            <v>0</v>
          </cell>
          <cell r="F372">
            <v>13500</v>
          </cell>
        </row>
        <row r="373">
          <cell r="A373" t="str">
            <v>Q082</v>
          </cell>
          <cell r="B373" t="str">
            <v>PEM TEE</v>
          </cell>
          <cell r="C373" t="str">
            <v>D150</v>
          </cell>
          <cell r="D373" t="str">
            <v>EA</v>
          </cell>
          <cell r="E373">
            <v>0</v>
          </cell>
          <cell r="F373">
            <v>34580</v>
          </cell>
        </row>
        <row r="374">
          <cell r="A374" t="str">
            <v>Q083</v>
          </cell>
          <cell r="B374" t="str">
            <v>PEM이경티</v>
          </cell>
          <cell r="C374" t="str">
            <v>300x100</v>
          </cell>
          <cell r="D374" t="str">
            <v>EA</v>
          </cell>
          <cell r="E374">
            <v>0</v>
          </cell>
          <cell r="F374">
            <v>37750</v>
          </cell>
        </row>
        <row r="375">
          <cell r="A375" t="str">
            <v>Q084</v>
          </cell>
          <cell r="B375" t="str">
            <v>"</v>
          </cell>
          <cell r="C375" t="str">
            <v>250x100</v>
          </cell>
          <cell r="D375" t="str">
            <v>"</v>
          </cell>
          <cell r="E375">
            <v>0</v>
          </cell>
          <cell r="F375">
            <v>33900</v>
          </cell>
        </row>
        <row r="376">
          <cell r="A376" t="str">
            <v>Q085</v>
          </cell>
          <cell r="B376" t="str">
            <v>"</v>
          </cell>
          <cell r="C376" t="str">
            <v>200x100</v>
          </cell>
          <cell r="D376" t="str">
            <v>"</v>
          </cell>
          <cell r="E376">
            <v>0</v>
          </cell>
          <cell r="F376">
            <v>27800</v>
          </cell>
        </row>
        <row r="377">
          <cell r="A377" t="str">
            <v>Q086</v>
          </cell>
          <cell r="B377" t="str">
            <v>"</v>
          </cell>
          <cell r="C377" t="str">
            <v>150x100</v>
          </cell>
          <cell r="D377" t="str">
            <v>"</v>
          </cell>
          <cell r="E377">
            <v>0</v>
          </cell>
          <cell r="F377">
            <v>24400</v>
          </cell>
        </row>
        <row r="378">
          <cell r="A378" t="str">
            <v>Q087</v>
          </cell>
          <cell r="B378" t="str">
            <v>" 90엘보</v>
          </cell>
          <cell r="C378" t="str">
            <v>D300</v>
          </cell>
          <cell r="D378" t="str">
            <v>"</v>
          </cell>
          <cell r="E378">
            <v>0</v>
          </cell>
          <cell r="F378">
            <v>91840</v>
          </cell>
        </row>
        <row r="379">
          <cell r="A379" t="str">
            <v>Q088</v>
          </cell>
          <cell r="B379" t="str">
            <v>"</v>
          </cell>
          <cell r="C379" t="str">
            <v>D250</v>
          </cell>
          <cell r="D379" t="str">
            <v>"</v>
          </cell>
          <cell r="E379">
            <v>0</v>
          </cell>
          <cell r="F379">
            <v>74000</v>
          </cell>
        </row>
        <row r="380">
          <cell r="A380" t="str">
            <v>Q089</v>
          </cell>
          <cell r="B380" t="str">
            <v>"</v>
          </cell>
          <cell r="C380" t="str">
            <v>D200</v>
          </cell>
          <cell r="D380" t="str">
            <v>"</v>
          </cell>
          <cell r="E380">
            <v>0</v>
          </cell>
          <cell r="F380">
            <v>53430</v>
          </cell>
        </row>
        <row r="381">
          <cell r="A381" t="str">
            <v>Q090</v>
          </cell>
          <cell r="B381" t="str">
            <v>"</v>
          </cell>
          <cell r="C381" t="str">
            <v>D150</v>
          </cell>
          <cell r="D381" t="str">
            <v>"</v>
          </cell>
          <cell r="E381">
            <v>0</v>
          </cell>
          <cell r="F381">
            <v>38460</v>
          </cell>
        </row>
        <row r="382">
          <cell r="A382" t="str">
            <v>Q091</v>
          </cell>
          <cell r="B382" t="str">
            <v>" 45엘보</v>
          </cell>
          <cell r="C382" t="str">
            <v>D300</v>
          </cell>
          <cell r="D382" t="str">
            <v>"</v>
          </cell>
          <cell r="E382">
            <v>0</v>
          </cell>
          <cell r="F382">
            <v>42700</v>
          </cell>
        </row>
        <row r="383">
          <cell r="A383" t="str">
            <v>Q092</v>
          </cell>
          <cell r="B383" t="str">
            <v>"</v>
          </cell>
          <cell r="C383" t="str">
            <v>D250</v>
          </cell>
          <cell r="D383" t="str">
            <v>"</v>
          </cell>
          <cell r="E383">
            <v>0</v>
          </cell>
          <cell r="F383">
            <v>34840</v>
          </cell>
        </row>
        <row r="384">
          <cell r="A384" t="str">
            <v>Q093</v>
          </cell>
          <cell r="B384" t="str">
            <v>"</v>
          </cell>
          <cell r="C384" t="str">
            <v>D200</v>
          </cell>
          <cell r="D384" t="str">
            <v>"</v>
          </cell>
          <cell r="E384">
            <v>0</v>
          </cell>
          <cell r="F384">
            <v>25090</v>
          </cell>
        </row>
        <row r="385">
          <cell r="A385" t="str">
            <v>Q094</v>
          </cell>
          <cell r="B385" t="str">
            <v>"</v>
          </cell>
          <cell r="C385" t="str">
            <v>D150</v>
          </cell>
          <cell r="D385" t="str">
            <v>"</v>
          </cell>
          <cell r="E385">
            <v>0</v>
          </cell>
          <cell r="F385">
            <v>18060</v>
          </cell>
        </row>
        <row r="386">
          <cell r="A386" t="str">
            <v>Q095</v>
          </cell>
          <cell r="B386" t="str">
            <v>"</v>
          </cell>
          <cell r="C386" t="str">
            <v>D100</v>
          </cell>
          <cell r="D386" t="str">
            <v>"</v>
          </cell>
          <cell r="E386">
            <v>0</v>
          </cell>
          <cell r="F386">
            <v>15800</v>
          </cell>
        </row>
        <row r="387">
          <cell r="A387" t="str">
            <v>Q096</v>
          </cell>
          <cell r="B387" t="str">
            <v>브레이드</v>
          </cell>
          <cell r="C387" t="str">
            <v>D14" * T3.2mm</v>
          </cell>
          <cell r="D387" t="str">
            <v>"</v>
          </cell>
          <cell r="E387">
            <v>0</v>
          </cell>
          <cell r="F387">
            <v>207000</v>
          </cell>
        </row>
        <row r="388">
          <cell r="A388" t="str">
            <v>Q096'</v>
          </cell>
          <cell r="B388" t="str">
            <v>폼타이</v>
          </cell>
          <cell r="C388" t="str">
            <v>D형 1/2x300</v>
          </cell>
          <cell r="D388" t="str">
            <v>조</v>
          </cell>
          <cell r="E388">
            <v>0</v>
          </cell>
          <cell r="F388">
            <v>850</v>
          </cell>
        </row>
        <row r="389">
          <cell r="A389" t="str">
            <v>Q097</v>
          </cell>
          <cell r="B389" t="str">
            <v>발판</v>
          </cell>
          <cell r="C389" t="str">
            <v>3.6*27*270</v>
          </cell>
          <cell r="D389" t="str">
            <v>매</v>
          </cell>
          <cell r="E389">
            <v>0</v>
          </cell>
          <cell r="F389">
            <v>16000</v>
          </cell>
        </row>
        <row r="390">
          <cell r="A390" t="str">
            <v>Q097"</v>
          </cell>
          <cell r="B390" t="str">
            <v>세퍼레이타</v>
          </cell>
          <cell r="C390" t="str">
            <v>D형 1/2x500</v>
          </cell>
          <cell r="D390" t="str">
            <v>EA</v>
          </cell>
          <cell r="E390">
            <v>0</v>
          </cell>
          <cell r="F390">
            <v>140</v>
          </cell>
        </row>
        <row r="391">
          <cell r="A391" t="str">
            <v>Q098</v>
          </cell>
          <cell r="B391" t="str">
            <v>각목</v>
          </cell>
          <cell r="C391" t="str">
            <v>90*90*3600</v>
          </cell>
          <cell r="D391" t="str">
            <v>개</v>
          </cell>
          <cell r="E391">
            <v>0</v>
          </cell>
          <cell r="F391">
            <v>6349.4</v>
          </cell>
        </row>
        <row r="392">
          <cell r="A392" t="str">
            <v>Q099</v>
          </cell>
          <cell r="B392" t="str">
            <v>꺽쇠</v>
          </cell>
          <cell r="C392" t="str">
            <v>3부 13*150mm</v>
          </cell>
          <cell r="D392" t="str">
            <v>KG</v>
          </cell>
          <cell r="E392">
            <v>0</v>
          </cell>
          <cell r="F392">
            <v>1080</v>
          </cell>
        </row>
        <row r="393">
          <cell r="A393" t="str">
            <v>Q100</v>
          </cell>
          <cell r="B393" t="str">
            <v>볼트</v>
          </cell>
          <cell r="C393" t="str">
            <v>20*50</v>
          </cell>
          <cell r="D393" t="str">
            <v>EA</v>
          </cell>
          <cell r="E393">
            <v>0</v>
          </cell>
          <cell r="F393">
            <v>270</v>
          </cell>
        </row>
        <row r="394">
          <cell r="A394" t="str">
            <v>Q101</v>
          </cell>
          <cell r="B394" t="str">
            <v>PVC지수판</v>
          </cell>
          <cell r="C394" t="str">
            <v>200*5T</v>
          </cell>
          <cell r="D394" t="str">
            <v>M</v>
          </cell>
          <cell r="E394">
            <v>0</v>
          </cell>
          <cell r="F394">
            <v>3500</v>
          </cell>
        </row>
        <row r="395">
          <cell r="A395" t="str">
            <v>Q102</v>
          </cell>
          <cell r="B395" t="str">
            <v>PVC용접봉</v>
          </cell>
          <cell r="C395">
            <v>0</v>
          </cell>
          <cell r="D395" t="str">
            <v>KG</v>
          </cell>
          <cell r="E395">
            <v>0</v>
          </cell>
          <cell r="F395">
            <v>4000</v>
          </cell>
        </row>
        <row r="396">
          <cell r="A396" t="str">
            <v>Q102'</v>
          </cell>
          <cell r="B396" t="str">
            <v>용접봉</v>
          </cell>
          <cell r="C396" t="str">
            <v>고강용</v>
          </cell>
          <cell r="D396" t="str">
            <v>KG</v>
          </cell>
          <cell r="E396">
            <v>0</v>
          </cell>
          <cell r="F396">
            <v>1610</v>
          </cell>
        </row>
        <row r="397">
          <cell r="A397" t="str">
            <v>Q102"</v>
          </cell>
          <cell r="B397" t="str">
            <v>STS 용접봉</v>
          </cell>
          <cell r="C397" t="str">
            <v>D3.2</v>
          </cell>
          <cell r="D397" t="str">
            <v>KG</v>
          </cell>
          <cell r="E397">
            <v>0</v>
          </cell>
          <cell r="F397">
            <v>7260</v>
          </cell>
        </row>
        <row r="398">
          <cell r="A398" t="str">
            <v>Q103</v>
          </cell>
          <cell r="B398" t="str">
            <v>모관망</v>
          </cell>
          <cell r="C398">
            <v>0</v>
          </cell>
          <cell r="D398" t="str">
            <v>m2</v>
          </cell>
          <cell r="E398">
            <v>0</v>
          </cell>
          <cell r="F398">
            <v>2070</v>
          </cell>
        </row>
        <row r="399">
          <cell r="A399" t="str">
            <v>Q104</v>
          </cell>
          <cell r="B399" t="str">
            <v>분수조</v>
          </cell>
          <cell r="C399">
            <v>0</v>
          </cell>
          <cell r="D399" t="str">
            <v>조</v>
          </cell>
          <cell r="E399">
            <v>0</v>
          </cell>
          <cell r="F399">
            <v>190000</v>
          </cell>
        </row>
        <row r="400">
          <cell r="A400" t="str">
            <v>Q105</v>
          </cell>
          <cell r="B400" t="str">
            <v>불투수조</v>
          </cell>
          <cell r="C400">
            <v>0</v>
          </cell>
          <cell r="D400" t="str">
            <v>"</v>
          </cell>
          <cell r="E400">
            <v>0</v>
          </cell>
          <cell r="F400">
            <v>100000</v>
          </cell>
        </row>
        <row r="401">
          <cell r="A401" t="str">
            <v>Q106</v>
          </cell>
          <cell r="B401" t="str">
            <v>방음재</v>
          </cell>
          <cell r="C401" t="str">
            <v>SO-NO50mm</v>
          </cell>
          <cell r="D401" t="str">
            <v>m2</v>
          </cell>
          <cell r="E401">
            <v>0</v>
          </cell>
          <cell r="F401">
            <v>24800</v>
          </cell>
        </row>
        <row r="402">
          <cell r="A402" t="str">
            <v>Q107</v>
          </cell>
          <cell r="B402" t="str">
            <v>접착재</v>
          </cell>
          <cell r="C402" t="str">
            <v>DS-5001</v>
          </cell>
          <cell r="D402" t="str">
            <v>KG</v>
          </cell>
          <cell r="E402">
            <v>0</v>
          </cell>
          <cell r="F402">
            <v>8500</v>
          </cell>
        </row>
        <row r="403">
          <cell r="A403" t="str">
            <v>Q108</v>
          </cell>
          <cell r="B403" t="str">
            <v>자연석</v>
          </cell>
          <cell r="C403" t="str">
            <v>30x50x40</v>
          </cell>
          <cell r="D403" t="str">
            <v>EA</v>
          </cell>
          <cell r="E403">
            <v>0</v>
          </cell>
          <cell r="F403">
            <v>60000</v>
          </cell>
        </row>
        <row r="404">
          <cell r="A404" t="str">
            <v>Q108'</v>
          </cell>
          <cell r="B404" t="str">
            <v>도로경계블록</v>
          </cell>
          <cell r="C404" t="str">
            <v>150x150x150x1000</v>
          </cell>
          <cell r="D404" t="str">
            <v>EA</v>
          </cell>
          <cell r="E404">
            <v>0</v>
          </cell>
          <cell r="F404">
            <v>3000</v>
          </cell>
        </row>
        <row r="405">
          <cell r="A405" t="str">
            <v>Q110</v>
          </cell>
          <cell r="B405" t="str">
            <v>퍼티</v>
          </cell>
          <cell r="C405" t="str">
            <v>SB-SC-06(내부용)</v>
          </cell>
          <cell r="D405" t="str">
            <v>KG</v>
          </cell>
          <cell r="E405">
            <v>0</v>
          </cell>
          <cell r="F405">
            <v>2143</v>
          </cell>
        </row>
        <row r="406">
          <cell r="A406" t="str">
            <v>Q111</v>
          </cell>
          <cell r="B406" t="str">
            <v>에멀션 페인트</v>
          </cell>
          <cell r="C406" t="str">
            <v>KSM-5310외부</v>
          </cell>
          <cell r="D406" t="str">
            <v>L</v>
          </cell>
          <cell r="E406">
            <v>0</v>
          </cell>
          <cell r="F406">
            <v>2300</v>
          </cell>
        </row>
        <row r="407">
          <cell r="A407" t="str">
            <v>Q112</v>
          </cell>
          <cell r="B407" t="str">
            <v>스테인레스강판</v>
          </cell>
          <cell r="C407" t="str">
            <v>4.0mm,HL</v>
          </cell>
          <cell r="D407" t="str">
            <v>KG</v>
          </cell>
          <cell r="E407">
            <v>0</v>
          </cell>
          <cell r="F407">
            <v>2243</v>
          </cell>
        </row>
        <row r="408">
          <cell r="A408" t="str">
            <v>Q112'</v>
          </cell>
          <cell r="B408" t="str">
            <v>스테인레스환봉</v>
          </cell>
          <cell r="C408" t="str">
            <v>Φ20</v>
          </cell>
          <cell r="D408" t="str">
            <v>KG</v>
          </cell>
          <cell r="E408">
            <v>0</v>
          </cell>
          <cell r="F408">
            <v>3020</v>
          </cell>
        </row>
        <row r="409">
          <cell r="A409" t="str">
            <v>Q113</v>
          </cell>
          <cell r="B409" t="str">
            <v>FRP 물탱크</v>
          </cell>
          <cell r="C409" t="str">
            <v>o180x2.0H</v>
          </cell>
          <cell r="D409" t="str">
            <v>개소</v>
          </cell>
          <cell r="E409">
            <v>0</v>
          </cell>
          <cell r="F409">
            <v>600000</v>
          </cell>
        </row>
        <row r="410">
          <cell r="A410" t="str">
            <v>Q113'</v>
          </cell>
          <cell r="B410" t="str">
            <v>PE 정화조</v>
          </cell>
          <cell r="C410" t="str">
            <v>1100X1500(1M3)</v>
          </cell>
          <cell r="D410" t="str">
            <v>개소</v>
          </cell>
          <cell r="E410">
            <v>0</v>
          </cell>
          <cell r="F410">
            <v>97000</v>
          </cell>
        </row>
        <row r="411">
          <cell r="A411" t="str">
            <v>Q114</v>
          </cell>
          <cell r="B411" t="str">
            <v>FRP 정화조</v>
          </cell>
          <cell r="C411" t="str">
            <v>5인용(1.5M3)</v>
          </cell>
          <cell r="D411" t="str">
            <v>식</v>
          </cell>
          <cell r="E411">
            <v>0</v>
          </cell>
          <cell r="F411">
            <v>636000</v>
          </cell>
        </row>
        <row r="412">
          <cell r="A412" t="str">
            <v>Q114'</v>
          </cell>
          <cell r="B412" t="str">
            <v>BOX형접촉재</v>
          </cell>
          <cell r="C412">
            <v>0</v>
          </cell>
          <cell r="D412" t="str">
            <v>m3</v>
          </cell>
          <cell r="E412">
            <v>0</v>
          </cell>
          <cell r="F412">
            <v>333700</v>
          </cell>
        </row>
        <row r="413">
          <cell r="A413" t="str">
            <v>Q115</v>
          </cell>
          <cell r="B413" t="str">
            <v>패널</v>
          </cell>
          <cell r="C413" t="str">
            <v>600*1200</v>
          </cell>
          <cell r="D413" t="str">
            <v>매</v>
          </cell>
          <cell r="E413">
            <v>0</v>
          </cell>
          <cell r="F413">
            <v>15000</v>
          </cell>
        </row>
        <row r="414">
          <cell r="A414" t="str">
            <v>Q116</v>
          </cell>
          <cell r="B414" t="str">
            <v>내부코너판넬</v>
          </cell>
          <cell r="C414" t="str">
            <v>(200+200)*1200</v>
          </cell>
          <cell r="D414" t="str">
            <v>매</v>
          </cell>
          <cell r="E414">
            <v>0</v>
          </cell>
          <cell r="F414">
            <v>14000</v>
          </cell>
        </row>
        <row r="415">
          <cell r="A415" t="str">
            <v>Q117</v>
          </cell>
          <cell r="B415" t="str">
            <v>웨지핀</v>
          </cell>
          <cell r="C415">
            <v>0</v>
          </cell>
          <cell r="D415" t="str">
            <v>개</v>
          </cell>
          <cell r="E415">
            <v>0</v>
          </cell>
          <cell r="F415">
            <v>75</v>
          </cell>
        </row>
        <row r="416">
          <cell r="A416" t="str">
            <v>Q118</v>
          </cell>
          <cell r="B416" t="str">
            <v>플랫타이</v>
          </cell>
          <cell r="C416" t="str">
            <v>L=200M/M</v>
          </cell>
          <cell r="D416" t="str">
            <v>EA</v>
          </cell>
          <cell r="E416">
            <v>0</v>
          </cell>
          <cell r="F416">
            <v>100</v>
          </cell>
        </row>
        <row r="417">
          <cell r="A417" t="str">
            <v>Q119</v>
          </cell>
          <cell r="B417" t="str">
            <v>강관파이프</v>
          </cell>
          <cell r="C417" t="str">
            <v>48.6*2.4M/M</v>
          </cell>
          <cell r="D417" t="str">
            <v>m2</v>
          </cell>
          <cell r="E417">
            <v>0</v>
          </cell>
          <cell r="F417">
            <v>1850</v>
          </cell>
        </row>
        <row r="418">
          <cell r="A418" t="str">
            <v>Q120</v>
          </cell>
          <cell r="B418" t="str">
            <v>훅클렘프</v>
          </cell>
          <cell r="C418">
            <v>0</v>
          </cell>
          <cell r="D418" t="str">
            <v>EA</v>
          </cell>
          <cell r="E418">
            <v>0</v>
          </cell>
          <cell r="F418">
            <v>170</v>
          </cell>
        </row>
        <row r="419">
          <cell r="A419" t="str">
            <v>Q121</v>
          </cell>
          <cell r="B419" t="str">
            <v>강관동바리</v>
          </cell>
          <cell r="C419" t="str">
            <v>L=4200</v>
          </cell>
          <cell r="D419" t="str">
            <v>EA</v>
          </cell>
          <cell r="E419">
            <v>0</v>
          </cell>
          <cell r="F419">
            <v>8580</v>
          </cell>
        </row>
        <row r="420">
          <cell r="A420" t="str">
            <v>R001</v>
          </cell>
          <cell r="B420" t="str">
            <v>바 스크린</v>
          </cell>
          <cell r="C420" t="str">
            <v>50m/m</v>
          </cell>
          <cell r="D420" t="str">
            <v>SET</v>
          </cell>
          <cell r="E420">
            <v>0</v>
          </cell>
          <cell r="F420">
            <v>120000</v>
          </cell>
        </row>
        <row r="421">
          <cell r="A421" t="str">
            <v>R001'</v>
          </cell>
          <cell r="B421" t="str">
            <v>"</v>
          </cell>
          <cell r="C421" t="str">
            <v>20m/m</v>
          </cell>
          <cell r="D421" t="str">
            <v>SET</v>
          </cell>
          <cell r="E421">
            <v>0</v>
          </cell>
          <cell r="F421">
            <v>150000</v>
          </cell>
        </row>
        <row r="422">
          <cell r="A422" t="str">
            <v>R002</v>
          </cell>
          <cell r="B422" t="str">
            <v>ROOTS BLOWER</v>
          </cell>
          <cell r="C422" t="str">
            <v>100m/m</v>
          </cell>
          <cell r="D422" t="str">
            <v>SET</v>
          </cell>
          <cell r="E422">
            <v>0</v>
          </cell>
          <cell r="F422">
            <v>1267000</v>
          </cell>
        </row>
        <row r="423">
          <cell r="A423" t="str">
            <v>R002'</v>
          </cell>
          <cell r="B423" t="str">
            <v>ROOTS BLOWER</v>
          </cell>
          <cell r="C423" t="str">
            <v>125m/m</v>
          </cell>
          <cell r="D423" t="str">
            <v>SET</v>
          </cell>
          <cell r="E423">
            <v>0</v>
          </cell>
          <cell r="F423">
            <v>1888000</v>
          </cell>
        </row>
        <row r="424">
          <cell r="A424" t="str">
            <v>R003</v>
          </cell>
          <cell r="B424" t="str">
            <v>ROOTS BLOWER</v>
          </cell>
          <cell r="C424" t="str">
            <v>50m/mx3HP</v>
          </cell>
          <cell r="D424" t="str">
            <v>SET</v>
          </cell>
          <cell r="E424">
            <v>0</v>
          </cell>
          <cell r="F424">
            <v>801000</v>
          </cell>
        </row>
        <row r="425">
          <cell r="A425" t="str">
            <v>R003"</v>
          </cell>
          <cell r="B425" t="str">
            <v>ROOTS BLOWER</v>
          </cell>
          <cell r="C425" t="str">
            <v>80m/mx7.5kw</v>
          </cell>
          <cell r="D425" t="str">
            <v>SET</v>
          </cell>
          <cell r="E425">
            <v>0</v>
          </cell>
          <cell r="F425">
            <v>1755000</v>
          </cell>
        </row>
        <row r="426">
          <cell r="A426" t="str">
            <v>R003'</v>
          </cell>
          <cell r="B426" t="str">
            <v>ROOTS BLOWER</v>
          </cell>
          <cell r="C426" t="str">
            <v>65m/mx5HP</v>
          </cell>
          <cell r="D426" t="str">
            <v>SET</v>
          </cell>
          <cell r="E426">
            <v>0</v>
          </cell>
          <cell r="F426">
            <v>898000</v>
          </cell>
        </row>
        <row r="427">
          <cell r="A427" t="str">
            <v>R004</v>
          </cell>
          <cell r="B427" t="str">
            <v>유도 전동기</v>
          </cell>
          <cell r="C427" t="str">
            <v>3HP</v>
          </cell>
          <cell r="D427" t="str">
            <v>SET</v>
          </cell>
          <cell r="E427">
            <v>0</v>
          </cell>
          <cell r="F427">
            <v>138000</v>
          </cell>
        </row>
        <row r="428">
          <cell r="A428" t="str">
            <v>R004'</v>
          </cell>
          <cell r="B428" t="str">
            <v>유도 전동기</v>
          </cell>
          <cell r="C428" t="str">
            <v>10HP</v>
          </cell>
          <cell r="D428" t="str">
            <v>SET</v>
          </cell>
          <cell r="E428">
            <v>0</v>
          </cell>
          <cell r="F428">
            <v>296000</v>
          </cell>
        </row>
        <row r="429">
          <cell r="A429" t="str">
            <v>R004"</v>
          </cell>
          <cell r="B429" t="str">
            <v>유도 전동기</v>
          </cell>
          <cell r="C429" t="str">
            <v>15HP</v>
          </cell>
          <cell r="D429" t="str">
            <v>SET</v>
          </cell>
          <cell r="E429">
            <v>0</v>
          </cell>
          <cell r="F429">
            <v>402000</v>
          </cell>
        </row>
        <row r="430">
          <cell r="A430" t="str">
            <v>R005</v>
          </cell>
          <cell r="B430" t="str">
            <v>방진가대</v>
          </cell>
          <cell r="C430" t="str">
            <v>5HP이하</v>
          </cell>
          <cell r="D430" t="str">
            <v>SET</v>
          </cell>
          <cell r="E430">
            <v>0</v>
          </cell>
          <cell r="F430">
            <v>424000</v>
          </cell>
        </row>
        <row r="431">
          <cell r="A431" t="str">
            <v>R005'</v>
          </cell>
          <cell r="B431" t="str">
            <v>방진가대</v>
          </cell>
          <cell r="C431" t="str">
            <v>10HP이하</v>
          </cell>
          <cell r="D431" t="str">
            <v>SET</v>
          </cell>
          <cell r="E431">
            <v>0</v>
          </cell>
          <cell r="F431">
            <v>514000</v>
          </cell>
        </row>
        <row r="432">
          <cell r="A432" t="str">
            <v>R005"</v>
          </cell>
          <cell r="B432" t="str">
            <v>방진가대</v>
          </cell>
          <cell r="C432" t="str">
            <v>15HP이하</v>
          </cell>
          <cell r="D432" t="str">
            <v>SET</v>
          </cell>
          <cell r="E432">
            <v>0</v>
          </cell>
          <cell r="F432">
            <v>575000</v>
          </cell>
        </row>
        <row r="433">
          <cell r="A433" t="str">
            <v>R006</v>
          </cell>
          <cell r="B433" t="str">
            <v>알루미늄 사다리</v>
          </cell>
          <cell r="C433" t="str">
            <v>H=2.5</v>
          </cell>
          <cell r="D433" t="str">
            <v>SET</v>
          </cell>
          <cell r="E433">
            <v>0</v>
          </cell>
          <cell r="F433">
            <v>100000</v>
          </cell>
        </row>
        <row r="434">
          <cell r="A434" t="str">
            <v>R006'</v>
          </cell>
          <cell r="B434" t="str">
            <v>알루미늄 사다리</v>
          </cell>
          <cell r="C434" t="str">
            <v>H=4.0</v>
          </cell>
          <cell r="D434" t="str">
            <v>SET</v>
          </cell>
          <cell r="E434">
            <v>0</v>
          </cell>
          <cell r="F434">
            <v>185000</v>
          </cell>
        </row>
        <row r="435">
          <cell r="A435" t="str">
            <v>R007</v>
          </cell>
          <cell r="B435" t="str">
            <v>자동탈착장치</v>
          </cell>
          <cell r="C435" t="str">
            <v>50mm</v>
          </cell>
          <cell r="D435" t="str">
            <v>SET</v>
          </cell>
          <cell r="E435">
            <v>0</v>
          </cell>
          <cell r="F435">
            <v>230000</v>
          </cell>
        </row>
        <row r="436">
          <cell r="A436" t="str">
            <v>R008</v>
          </cell>
          <cell r="B436" t="str">
            <v>수중  PUMP</v>
          </cell>
          <cell r="C436" t="str">
            <v>50mmx2HP</v>
          </cell>
          <cell r="D436" t="str">
            <v>SET</v>
          </cell>
          <cell r="E436">
            <v>0</v>
          </cell>
          <cell r="F436">
            <v>640000</v>
          </cell>
        </row>
        <row r="437">
          <cell r="A437" t="str">
            <v>R008'</v>
          </cell>
          <cell r="B437" t="str">
            <v>수중  PUMP</v>
          </cell>
          <cell r="C437" t="str">
            <v>50mmx1HP</v>
          </cell>
          <cell r="D437" t="str">
            <v>SET</v>
          </cell>
          <cell r="E437">
            <v>0</v>
          </cell>
          <cell r="F437">
            <v>450000</v>
          </cell>
        </row>
        <row r="438">
          <cell r="A438" t="str">
            <v>R009</v>
          </cell>
          <cell r="B438" t="str">
            <v>수위조절스위치</v>
          </cell>
          <cell r="C438" t="str">
            <v>전극봉식</v>
          </cell>
          <cell r="D438" t="str">
            <v>EA</v>
          </cell>
          <cell r="E438">
            <v>0</v>
          </cell>
          <cell r="F438">
            <v>230000</v>
          </cell>
        </row>
        <row r="439">
          <cell r="A439" t="str">
            <v>S001</v>
          </cell>
          <cell r="B439" t="str">
            <v>STS PIPE</v>
          </cell>
          <cell r="C439" t="str">
            <v>D100x3T</v>
          </cell>
          <cell r="D439" t="str">
            <v>M</v>
          </cell>
          <cell r="E439">
            <v>0</v>
          </cell>
          <cell r="F439">
            <v>44352</v>
          </cell>
        </row>
        <row r="440">
          <cell r="A440" t="str">
            <v>S002</v>
          </cell>
          <cell r="B440" t="str">
            <v>STS PIPE</v>
          </cell>
          <cell r="C440" t="str">
            <v>D50x3T</v>
          </cell>
          <cell r="D440" t="str">
            <v>M</v>
          </cell>
          <cell r="E440">
            <v>0</v>
          </cell>
          <cell r="F440">
            <v>9442</v>
          </cell>
        </row>
        <row r="441">
          <cell r="A441" t="str">
            <v>S003</v>
          </cell>
          <cell r="B441" t="str">
            <v>"</v>
          </cell>
          <cell r="C441" t="str">
            <v>D25x3T</v>
          </cell>
          <cell r="D441" t="str">
            <v>"</v>
          </cell>
          <cell r="E441">
            <v>0</v>
          </cell>
          <cell r="F441">
            <v>7522</v>
          </cell>
        </row>
        <row r="442">
          <cell r="A442" t="str">
            <v>S004</v>
          </cell>
          <cell r="B442" t="str">
            <v>STS TEE</v>
          </cell>
          <cell r="C442" t="str">
            <v>용접100x50</v>
          </cell>
          <cell r="D442" t="str">
            <v>EA</v>
          </cell>
        </row>
        <row r="443">
          <cell r="A443" t="str">
            <v>S005</v>
          </cell>
          <cell r="B443" t="str">
            <v>STS ELBOW</v>
          </cell>
          <cell r="C443" t="str">
            <v>용접 D50</v>
          </cell>
          <cell r="D443" t="str">
            <v>"</v>
          </cell>
          <cell r="E443">
            <v>0</v>
          </cell>
          <cell r="F443">
            <v>51840</v>
          </cell>
        </row>
        <row r="444">
          <cell r="A444" t="str">
            <v>S006</v>
          </cell>
          <cell r="B444" t="str">
            <v>STS SOCKET</v>
          </cell>
          <cell r="C444" t="str">
            <v>D50</v>
          </cell>
          <cell r="D444" t="str">
            <v>"</v>
          </cell>
        </row>
        <row r="445">
          <cell r="A445" t="str">
            <v>S007</v>
          </cell>
          <cell r="B445" t="str">
            <v>STS NIPPLE</v>
          </cell>
          <cell r="C445" t="str">
            <v>D50</v>
          </cell>
          <cell r="D445" t="str">
            <v>"</v>
          </cell>
          <cell r="E445">
            <v>0</v>
          </cell>
          <cell r="F445">
            <v>1850</v>
          </cell>
        </row>
        <row r="446">
          <cell r="A446" t="str">
            <v>S008</v>
          </cell>
          <cell r="B446" t="str">
            <v>STS FLANGE</v>
          </cell>
          <cell r="C446" t="str">
            <v>D100</v>
          </cell>
          <cell r="D446" t="str">
            <v>"</v>
          </cell>
          <cell r="E446">
            <v>0</v>
          </cell>
          <cell r="F446">
            <v>12700</v>
          </cell>
        </row>
        <row r="447">
          <cell r="A447" t="str">
            <v>S009</v>
          </cell>
          <cell r="B447" t="str">
            <v>STS 맹FLANGE</v>
          </cell>
          <cell r="C447" t="str">
            <v>D100</v>
          </cell>
          <cell r="D447" t="str">
            <v>"</v>
          </cell>
          <cell r="E447">
            <v>0</v>
          </cell>
          <cell r="F447">
            <v>52200</v>
          </cell>
        </row>
        <row r="448">
          <cell r="A448" t="str">
            <v>S010</v>
          </cell>
          <cell r="B448" t="str">
            <v>STS FRENGE</v>
          </cell>
          <cell r="C448" t="str">
            <v>D50</v>
          </cell>
          <cell r="D448" t="str">
            <v>"</v>
          </cell>
          <cell r="E448">
            <v>0</v>
          </cell>
          <cell r="F448">
            <v>10100</v>
          </cell>
        </row>
        <row r="449">
          <cell r="A449" t="str">
            <v>S011</v>
          </cell>
          <cell r="B449" t="str">
            <v>STS BOLT,NUT</v>
          </cell>
          <cell r="C449" t="str">
            <v>16x65L</v>
          </cell>
          <cell r="D449" t="str">
            <v>조</v>
          </cell>
          <cell r="E449">
            <v>0</v>
          </cell>
          <cell r="F449">
            <v>577</v>
          </cell>
        </row>
        <row r="450">
          <cell r="A450" t="str">
            <v>S012</v>
          </cell>
          <cell r="B450" t="str">
            <v>STS BOLT,NUT</v>
          </cell>
          <cell r="C450" t="str">
            <v>16x50L</v>
          </cell>
          <cell r="D450" t="str">
            <v>조</v>
          </cell>
          <cell r="E450">
            <v>0</v>
          </cell>
          <cell r="F450">
            <v>495</v>
          </cell>
        </row>
        <row r="451">
          <cell r="A451" t="str">
            <v>S013</v>
          </cell>
          <cell r="B451" t="str">
            <v>백 강관</v>
          </cell>
          <cell r="C451" t="str">
            <v>D200</v>
          </cell>
          <cell r="D451" t="str">
            <v>M</v>
          </cell>
          <cell r="E451">
            <v>0</v>
          </cell>
          <cell r="F451" t="e">
            <v>#REF!</v>
          </cell>
        </row>
        <row r="452">
          <cell r="A452" t="str">
            <v>S013'</v>
          </cell>
          <cell r="B452" t="str">
            <v>백 강관</v>
          </cell>
          <cell r="C452" t="str">
            <v>D150</v>
          </cell>
          <cell r="D452" t="str">
            <v>M</v>
          </cell>
          <cell r="E452">
            <v>0</v>
          </cell>
          <cell r="F452" t="e">
            <v>#REF!</v>
          </cell>
        </row>
        <row r="453">
          <cell r="A453" t="str">
            <v>S014</v>
          </cell>
          <cell r="B453" t="str">
            <v>백 강관</v>
          </cell>
          <cell r="C453" t="str">
            <v>D100</v>
          </cell>
          <cell r="D453" t="str">
            <v>M</v>
          </cell>
          <cell r="E453">
            <v>0</v>
          </cell>
          <cell r="F453" t="e">
            <v>#REF!</v>
          </cell>
        </row>
        <row r="454">
          <cell r="A454" t="str">
            <v>S014'</v>
          </cell>
          <cell r="B454" t="str">
            <v>백 강관</v>
          </cell>
          <cell r="C454" t="str">
            <v>D65</v>
          </cell>
          <cell r="D454" t="str">
            <v>M</v>
          </cell>
          <cell r="E454">
            <v>0</v>
          </cell>
          <cell r="F454" t="e">
            <v>#REF!</v>
          </cell>
        </row>
        <row r="455">
          <cell r="A455" t="str">
            <v>S015</v>
          </cell>
          <cell r="B455" t="str">
            <v>백 강관</v>
          </cell>
          <cell r="C455" t="str">
            <v>D50</v>
          </cell>
          <cell r="D455" t="str">
            <v>M</v>
          </cell>
          <cell r="E455">
            <v>0</v>
          </cell>
          <cell r="F455" t="e">
            <v>#REF!</v>
          </cell>
        </row>
        <row r="456">
          <cell r="A456" t="str">
            <v>S015'</v>
          </cell>
          <cell r="B456" t="str">
            <v>백 강관</v>
          </cell>
          <cell r="C456" t="str">
            <v>D40</v>
          </cell>
          <cell r="D456" t="str">
            <v>M</v>
          </cell>
          <cell r="E456">
            <v>0</v>
          </cell>
          <cell r="F456" t="e">
            <v>#REF!</v>
          </cell>
        </row>
        <row r="457">
          <cell r="A457" t="str">
            <v>S016</v>
          </cell>
          <cell r="B457" t="str">
            <v>백 강관</v>
          </cell>
          <cell r="C457" t="str">
            <v>D32</v>
          </cell>
          <cell r="D457" t="str">
            <v>M</v>
          </cell>
          <cell r="E457">
            <v>0</v>
          </cell>
          <cell r="F457" t="e">
            <v>#REF!</v>
          </cell>
        </row>
        <row r="458">
          <cell r="A458" t="str">
            <v>S016'</v>
          </cell>
          <cell r="B458" t="str">
            <v>백 강관</v>
          </cell>
          <cell r="C458" t="str">
            <v>D80</v>
          </cell>
          <cell r="D458" t="str">
            <v>M</v>
          </cell>
          <cell r="E458">
            <v>0</v>
          </cell>
          <cell r="F458" t="e">
            <v>#REF!</v>
          </cell>
        </row>
        <row r="459">
          <cell r="A459" t="str">
            <v>S017</v>
          </cell>
          <cell r="B459" t="str">
            <v>백 강관</v>
          </cell>
          <cell r="C459" t="str">
            <v>D25</v>
          </cell>
          <cell r="D459" t="str">
            <v>M</v>
          </cell>
          <cell r="E459">
            <v>0</v>
          </cell>
          <cell r="F459" t="e">
            <v>#REF!</v>
          </cell>
        </row>
        <row r="460">
          <cell r="A460" t="str">
            <v>S018</v>
          </cell>
          <cell r="B460" t="str">
            <v>백 강관</v>
          </cell>
          <cell r="C460" t="str">
            <v>D20</v>
          </cell>
          <cell r="D460" t="str">
            <v>M</v>
          </cell>
          <cell r="E460">
            <v>0</v>
          </cell>
          <cell r="F460" t="e">
            <v>#REF!</v>
          </cell>
        </row>
        <row r="461">
          <cell r="A461" t="str">
            <v>S019</v>
          </cell>
          <cell r="B461" t="str">
            <v>BALL VALVE</v>
          </cell>
          <cell r="C461" t="str">
            <v>황동 D65</v>
          </cell>
          <cell r="D461" t="str">
            <v>EA</v>
          </cell>
          <cell r="E461">
            <v>0</v>
          </cell>
          <cell r="F461" t="e">
            <v>#REF!</v>
          </cell>
        </row>
        <row r="462">
          <cell r="A462" t="str">
            <v>S019'</v>
          </cell>
          <cell r="B462" t="str">
            <v>BALL VALVE</v>
          </cell>
          <cell r="C462" t="str">
            <v>황동 D50</v>
          </cell>
          <cell r="D462" t="str">
            <v>EA</v>
          </cell>
          <cell r="E462">
            <v>0</v>
          </cell>
          <cell r="F462" t="e">
            <v>#REF!</v>
          </cell>
        </row>
        <row r="463">
          <cell r="A463" t="str">
            <v>S020</v>
          </cell>
          <cell r="B463" t="str">
            <v>BALL VALVE</v>
          </cell>
          <cell r="C463" t="str">
            <v>황동 D40</v>
          </cell>
          <cell r="D463" t="str">
            <v>EA</v>
          </cell>
          <cell r="E463">
            <v>0</v>
          </cell>
          <cell r="F463" t="e">
            <v>#REF!</v>
          </cell>
        </row>
        <row r="464">
          <cell r="A464" t="str">
            <v>S021</v>
          </cell>
          <cell r="B464" t="str">
            <v>BALL VALVE</v>
          </cell>
          <cell r="C464" t="str">
            <v>황동 D32</v>
          </cell>
          <cell r="D464" t="str">
            <v>EA</v>
          </cell>
          <cell r="E464">
            <v>0</v>
          </cell>
          <cell r="F464" t="e">
            <v>#REF!</v>
          </cell>
        </row>
        <row r="465">
          <cell r="A465" t="str">
            <v>S021'</v>
          </cell>
          <cell r="B465" t="str">
            <v>BALL VALVE</v>
          </cell>
          <cell r="C465" t="str">
            <v>황동 D25</v>
          </cell>
          <cell r="D465" t="str">
            <v>EA</v>
          </cell>
          <cell r="E465">
            <v>0</v>
          </cell>
          <cell r="F465" t="e">
            <v>#REF!</v>
          </cell>
        </row>
        <row r="466">
          <cell r="A466" t="str">
            <v>S022</v>
          </cell>
          <cell r="B466" t="str">
            <v>BALL VALVE</v>
          </cell>
          <cell r="C466" t="str">
            <v>황동 D20</v>
          </cell>
          <cell r="D466" t="str">
            <v>EA</v>
          </cell>
          <cell r="E466">
            <v>0</v>
          </cell>
          <cell r="F466" t="e">
            <v>#REF!</v>
          </cell>
        </row>
        <row r="467">
          <cell r="A467" t="str">
            <v>S023</v>
          </cell>
          <cell r="B467" t="str">
            <v>SOLENOID VALVE</v>
          </cell>
          <cell r="C467" t="str">
            <v>D20</v>
          </cell>
          <cell r="D467" t="str">
            <v>EA</v>
          </cell>
          <cell r="E467">
            <v>0</v>
          </cell>
          <cell r="F467">
            <v>38600</v>
          </cell>
        </row>
        <row r="468">
          <cell r="A468" t="str">
            <v>S023'</v>
          </cell>
          <cell r="B468" t="str">
            <v>SOLENOID VALVE</v>
          </cell>
          <cell r="C468" t="str">
            <v>D25</v>
          </cell>
          <cell r="D468" t="str">
            <v>EA</v>
          </cell>
          <cell r="E468">
            <v>0</v>
          </cell>
          <cell r="F468">
            <v>44200</v>
          </cell>
        </row>
        <row r="469">
          <cell r="A469" t="str">
            <v>S024</v>
          </cell>
          <cell r="B469" t="str">
            <v>맹 FLANGE</v>
          </cell>
          <cell r="C469" t="str">
            <v>D150</v>
          </cell>
          <cell r="D469" t="str">
            <v>EA</v>
          </cell>
          <cell r="E469">
            <v>0</v>
          </cell>
          <cell r="F469" t="e">
            <v>#REF!</v>
          </cell>
        </row>
        <row r="470">
          <cell r="A470" t="str">
            <v>S024'</v>
          </cell>
          <cell r="B470" t="str">
            <v>맹 FLANGE</v>
          </cell>
          <cell r="C470" t="str">
            <v>D200</v>
          </cell>
          <cell r="D470" t="str">
            <v>EA</v>
          </cell>
          <cell r="E470">
            <v>0</v>
          </cell>
          <cell r="F470" t="e">
            <v>#REF!</v>
          </cell>
        </row>
        <row r="471">
          <cell r="A471" t="str">
            <v>S025</v>
          </cell>
          <cell r="B471" t="str">
            <v>FLANGE</v>
          </cell>
          <cell r="C471" t="str">
            <v>D150</v>
          </cell>
          <cell r="D471" t="str">
            <v>EA</v>
          </cell>
          <cell r="E471">
            <v>0</v>
          </cell>
          <cell r="F471" t="e">
            <v>#REF!</v>
          </cell>
        </row>
        <row r="472">
          <cell r="A472" t="str">
            <v>S025'</v>
          </cell>
          <cell r="B472" t="str">
            <v>FLANGE</v>
          </cell>
          <cell r="C472" t="str">
            <v>D80</v>
          </cell>
          <cell r="D472" t="str">
            <v>EA</v>
          </cell>
          <cell r="E472">
            <v>0</v>
          </cell>
          <cell r="F472" t="e">
            <v>#REF!</v>
          </cell>
        </row>
        <row r="473">
          <cell r="A473" t="str">
            <v>S026</v>
          </cell>
          <cell r="B473" t="str">
            <v>FLANGE</v>
          </cell>
          <cell r="C473" t="str">
            <v>D100</v>
          </cell>
          <cell r="D473" t="str">
            <v>EA</v>
          </cell>
          <cell r="E473">
            <v>0</v>
          </cell>
          <cell r="F473" t="e">
            <v>#REF!</v>
          </cell>
        </row>
        <row r="474">
          <cell r="A474" t="str">
            <v>S026'</v>
          </cell>
          <cell r="B474" t="str">
            <v>FLANGE</v>
          </cell>
          <cell r="C474" t="str">
            <v>D65</v>
          </cell>
          <cell r="D474" t="str">
            <v>EA</v>
          </cell>
          <cell r="E474">
            <v>0</v>
          </cell>
          <cell r="F474" t="e">
            <v>#REF!</v>
          </cell>
        </row>
        <row r="475">
          <cell r="A475" t="str">
            <v>S027</v>
          </cell>
          <cell r="B475" t="str">
            <v>FLANGE</v>
          </cell>
          <cell r="C475" t="str">
            <v>D50</v>
          </cell>
          <cell r="D475" t="str">
            <v>EA</v>
          </cell>
          <cell r="E475">
            <v>0</v>
          </cell>
          <cell r="F475" t="e">
            <v>#REF!</v>
          </cell>
        </row>
        <row r="476">
          <cell r="A476" t="str">
            <v>S028</v>
          </cell>
          <cell r="B476" t="str">
            <v>FLANGE</v>
          </cell>
          <cell r="C476" t="str">
            <v>D40</v>
          </cell>
          <cell r="D476" t="str">
            <v>EA</v>
          </cell>
          <cell r="E476">
            <v>0</v>
          </cell>
          <cell r="F476" t="e">
            <v>#REF!</v>
          </cell>
        </row>
        <row r="477">
          <cell r="A477" t="str">
            <v>S029</v>
          </cell>
          <cell r="B477" t="str">
            <v>FLANGE</v>
          </cell>
          <cell r="C477" t="str">
            <v>D32</v>
          </cell>
          <cell r="D477" t="str">
            <v>EA</v>
          </cell>
          <cell r="E477">
            <v>0</v>
          </cell>
          <cell r="F477" t="e">
            <v>#REF!</v>
          </cell>
        </row>
        <row r="478">
          <cell r="A478" t="str">
            <v>S029'</v>
          </cell>
          <cell r="B478" t="str">
            <v>FLANGE</v>
          </cell>
          <cell r="C478" t="str">
            <v>D25</v>
          </cell>
          <cell r="D478" t="str">
            <v>EA</v>
          </cell>
          <cell r="E478">
            <v>0</v>
          </cell>
          <cell r="F478" t="e">
            <v>#REF!</v>
          </cell>
        </row>
        <row r="479">
          <cell r="A479" t="str">
            <v>S030</v>
          </cell>
          <cell r="B479" t="str">
            <v>FLANGE</v>
          </cell>
          <cell r="C479" t="str">
            <v>D20</v>
          </cell>
          <cell r="D479" t="str">
            <v>EA</v>
          </cell>
          <cell r="E479">
            <v>0</v>
          </cell>
          <cell r="F479" t="e">
            <v>#REF!</v>
          </cell>
        </row>
        <row r="480">
          <cell r="A480" t="str">
            <v>S031</v>
          </cell>
          <cell r="B480" t="str">
            <v>FLANGE BAKING</v>
          </cell>
          <cell r="C480" t="str">
            <v>D150</v>
          </cell>
          <cell r="D480" t="str">
            <v>EA</v>
          </cell>
          <cell r="E480">
            <v>0</v>
          </cell>
          <cell r="F480">
            <v>2649</v>
          </cell>
        </row>
        <row r="481">
          <cell r="A481" t="str">
            <v>S032</v>
          </cell>
          <cell r="B481" t="str">
            <v>FLANGE BAKING</v>
          </cell>
          <cell r="C481" t="str">
            <v>D100</v>
          </cell>
          <cell r="D481" t="str">
            <v>EA</v>
          </cell>
          <cell r="E481">
            <v>0</v>
          </cell>
          <cell r="F481">
            <v>1517</v>
          </cell>
        </row>
        <row r="482">
          <cell r="A482" t="str">
            <v>S033</v>
          </cell>
          <cell r="B482" t="str">
            <v>FLANGE BAKING</v>
          </cell>
          <cell r="C482" t="str">
            <v>D80</v>
          </cell>
          <cell r="D482" t="str">
            <v>EA</v>
          </cell>
          <cell r="E482">
            <v>0</v>
          </cell>
          <cell r="F482">
            <v>1155</v>
          </cell>
        </row>
        <row r="483">
          <cell r="A483" t="str">
            <v>S033'</v>
          </cell>
          <cell r="B483" t="str">
            <v>FLANGE BAKING</v>
          </cell>
          <cell r="C483" t="str">
            <v>D65</v>
          </cell>
          <cell r="D483" t="str">
            <v>EA</v>
          </cell>
          <cell r="E483">
            <v>0</v>
          </cell>
          <cell r="F483">
            <v>1047</v>
          </cell>
        </row>
        <row r="484">
          <cell r="A484" t="str">
            <v>S034</v>
          </cell>
          <cell r="B484" t="str">
            <v>FLANGE BAKING</v>
          </cell>
          <cell r="C484" t="str">
            <v>D50</v>
          </cell>
          <cell r="D484" t="str">
            <v>EA</v>
          </cell>
          <cell r="E484">
            <v>0</v>
          </cell>
          <cell r="F484">
            <v>816</v>
          </cell>
        </row>
        <row r="485">
          <cell r="A485" t="str">
            <v>S035</v>
          </cell>
          <cell r="B485" t="str">
            <v>FLANGE BAKING</v>
          </cell>
          <cell r="C485" t="str">
            <v>D40</v>
          </cell>
          <cell r="D485" t="str">
            <v>EA</v>
          </cell>
          <cell r="E485">
            <v>0</v>
          </cell>
          <cell r="F485">
            <v>647</v>
          </cell>
        </row>
        <row r="486">
          <cell r="A486" t="str">
            <v>S036</v>
          </cell>
          <cell r="B486" t="str">
            <v>FLANGE BAKING</v>
          </cell>
          <cell r="C486" t="str">
            <v>D32</v>
          </cell>
          <cell r="D486" t="str">
            <v>EA</v>
          </cell>
          <cell r="E486">
            <v>0</v>
          </cell>
          <cell r="F486">
            <v>585</v>
          </cell>
        </row>
        <row r="487">
          <cell r="A487" t="str">
            <v>S036'</v>
          </cell>
          <cell r="B487" t="str">
            <v>FLANGE BAKING</v>
          </cell>
          <cell r="C487" t="str">
            <v>D25</v>
          </cell>
          <cell r="D487" t="str">
            <v>EA</v>
          </cell>
          <cell r="E487">
            <v>0</v>
          </cell>
          <cell r="F487">
            <v>493</v>
          </cell>
        </row>
        <row r="488">
          <cell r="A488" t="str">
            <v>S037</v>
          </cell>
          <cell r="B488" t="str">
            <v>FLANGE BAKING</v>
          </cell>
          <cell r="C488" t="str">
            <v>D20</v>
          </cell>
          <cell r="D488" t="str">
            <v>EA</v>
          </cell>
          <cell r="E488">
            <v>0</v>
          </cell>
          <cell r="F488">
            <v>400</v>
          </cell>
        </row>
        <row r="489">
          <cell r="A489" t="str">
            <v>S038</v>
          </cell>
          <cell r="B489" t="str">
            <v>BOLT,NUT</v>
          </cell>
          <cell r="C489" t="str">
            <v>20x80L</v>
          </cell>
          <cell r="D489" t="str">
            <v>조</v>
          </cell>
          <cell r="E489">
            <v>0</v>
          </cell>
          <cell r="F489" t="e">
            <v>#REF!</v>
          </cell>
        </row>
        <row r="490">
          <cell r="A490" t="str">
            <v>S038'</v>
          </cell>
          <cell r="B490" t="str">
            <v>BOLT,NUT</v>
          </cell>
          <cell r="C490" t="str">
            <v>12x50L</v>
          </cell>
          <cell r="D490" t="str">
            <v>조</v>
          </cell>
          <cell r="E490">
            <v>0</v>
          </cell>
          <cell r="F490">
            <v>264</v>
          </cell>
        </row>
        <row r="491">
          <cell r="A491" t="str">
            <v>S039</v>
          </cell>
          <cell r="B491" t="str">
            <v>BOLT,NUT</v>
          </cell>
          <cell r="C491" t="str">
            <v>16x65L</v>
          </cell>
          <cell r="D491" t="str">
            <v>조</v>
          </cell>
          <cell r="E491">
            <v>0</v>
          </cell>
          <cell r="F491">
            <v>577</v>
          </cell>
        </row>
        <row r="492">
          <cell r="A492" t="str">
            <v>S040</v>
          </cell>
          <cell r="B492" t="str">
            <v>BOLT,NUT</v>
          </cell>
          <cell r="C492" t="str">
            <v>16x50L</v>
          </cell>
          <cell r="D492" t="str">
            <v>조</v>
          </cell>
          <cell r="E492">
            <v>0</v>
          </cell>
          <cell r="F492">
            <v>495</v>
          </cell>
        </row>
        <row r="493">
          <cell r="A493" t="str">
            <v>S040'</v>
          </cell>
          <cell r="B493" t="str">
            <v>철재앙카</v>
          </cell>
          <cell r="C493" t="str">
            <v>16,  L=120</v>
          </cell>
          <cell r="D493" t="str">
            <v>EA</v>
          </cell>
          <cell r="E493">
            <v>0</v>
          </cell>
          <cell r="F493">
            <v>300</v>
          </cell>
        </row>
        <row r="494">
          <cell r="A494" t="str">
            <v>S041</v>
          </cell>
          <cell r="B494" t="str">
            <v>백 REDUCER</v>
          </cell>
          <cell r="C494" t="str">
            <v>50x40</v>
          </cell>
          <cell r="D494" t="str">
            <v>EA</v>
          </cell>
          <cell r="E494">
            <v>0</v>
          </cell>
          <cell r="F494" t="e">
            <v>#REF!</v>
          </cell>
        </row>
        <row r="495">
          <cell r="A495" t="str">
            <v>S042</v>
          </cell>
          <cell r="B495" t="str">
            <v>백 REDUCER</v>
          </cell>
          <cell r="C495" t="str">
            <v>50x32</v>
          </cell>
          <cell r="D495" t="str">
            <v>EA</v>
          </cell>
          <cell r="E495">
            <v>0</v>
          </cell>
          <cell r="F495" t="e">
            <v>#REF!</v>
          </cell>
        </row>
        <row r="496">
          <cell r="A496" t="str">
            <v>S043</v>
          </cell>
          <cell r="B496" t="str">
            <v>백 REDUCER</v>
          </cell>
          <cell r="C496" t="str">
            <v>40x32</v>
          </cell>
          <cell r="D496" t="str">
            <v>EA</v>
          </cell>
          <cell r="E496">
            <v>0</v>
          </cell>
          <cell r="F496" t="e">
            <v>#REF!</v>
          </cell>
        </row>
        <row r="497">
          <cell r="A497" t="str">
            <v>S044</v>
          </cell>
          <cell r="B497" t="str">
            <v>백 REDUCER</v>
          </cell>
          <cell r="C497" t="str">
            <v>32x25</v>
          </cell>
          <cell r="D497" t="str">
            <v>EA</v>
          </cell>
          <cell r="E497">
            <v>0</v>
          </cell>
          <cell r="F497" t="e">
            <v>#REF!</v>
          </cell>
        </row>
        <row r="498">
          <cell r="A498" t="str">
            <v>S045</v>
          </cell>
          <cell r="B498" t="str">
            <v>백 REDUCER</v>
          </cell>
          <cell r="C498" t="str">
            <v>32x20</v>
          </cell>
          <cell r="D498" t="str">
            <v>EA</v>
          </cell>
          <cell r="E498">
            <v>0</v>
          </cell>
          <cell r="F498" t="e">
            <v>#REF!</v>
          </cell>
        </row>
        <row r="499">
          <cell r="A499" t="str">
            <v>S046</v>
          </cell>
          <cell r="B499" t="str">
            <v>백 REDUCER</v>
          </cell>
          <cell r="C499" t="str">
            <v>25x20</v>
          </cell>
          <cell r="D499" t="str">
            <v>EA</v>
          </cell>
          <cell r="E499">
            <v>0</v>
          </cell>
          <cell r="F499" t="e">
            <v>#REF!</v>
          </cell>
        </row>
        <row r="500">
          <cell r="A500" t="str">
            <v>S047</v>
          </cell>
          <cell r="B500" t="str">
            <v>백 ELBOW</v>
          </cell>
          <cell r="C500" t="str">
            <v>D65</v>
          </cell>
          <cell r="D500" t="str">
            <v>EA</v>
          </cell>
          <cell r="E500">
            <v>0</v>
          </cell>
          <cell r="F500" t="e">
            <v>#REF!</v>
          </cell>
        </row>
        <row r="501">
          <cell r="A501" t="str">
            <v>S047'</v>
          </cell>
          <cell r="B501" t="str">
            <v>백 ELBOW</v>
          </cell>
          <cell r="C501" t="str">
            <v>D50</v>
          </cell>
          <cell r="D501" t="str">
            <v>EA</v>
          </cell>
          <cell r="E501">
            <v>0</v>
          </cell>
          <cell r="F501" t="e">
            <v>#REF!</v>
          </cell>
        </row>
        <row r="502">
          <cell r="A502" t="str">
            <v>S048</v>
          </cell>
          <cell r="B502" t="str">
            <v>백 ELBOW</v>
          </cell>
          <cell r="C502" t="str">
            <v>D40</v>
          </cell>
          <cell r="D502" t="str">
            <v>EA</v>
          </cell>
          <cell r="E502">
            <v>0</v>
          </cell>
          <cell r="F502" t="e">
            <v>#REF!</v>
          </cell>
        </row>
        <row r="503">
          <cell r="A503" t="str">
            <v>S049</v>
          </cell>
          <cell r="B503" t="str">
            <v>백 ELBOW</v>
          </cell>
          <cell r="C503" t="str">
            <v>D32</v>
          </cell>
          <cell r="D503" t="str">
            <v>EA</v>
          </cell>
          <cell r="E503">
            <v>0</v>
          </cell>
          <cell r="F503" t="e">
            <v>#REF!</v>
          </cell>
        </row>
        <row r="504">
          <cell r="A504" t="str">
            <v>S049'</v>
          </cell>
          <cell r="B504" t="str">
            <v>백 ELBOW</v>
          </cell>
          <cell r="C504" t="str">
            <v>D25</v>
          </cell>
          <cell r="D504" t="str">
            <v>EA</v>
          </cell>
          <cell r="E504">
            <v>0</v>
          </cell>
          <cell r="F504" t="e">
            <v>#REF!</v>
          </cell>
        </row>
        <row r="505">
          <cell r="A505" t="str">
            <v>S050</v>
          </cell>
          <cell r="B505" t="str">
            <v>백 ELBOW</v>
          </cell>
          <cell r="C505" t="str">
            <v>D20</v>
          </cell>
          <cell r="D505" t="str">
            <v>EA</v>
          </cell>
        </row>
        <row r="506">
          <cell r="A506" t="str">
            <v>S051</v>
          </cell>
          <cell r="B506" t="str">
            <v>백 TEE</v>
          </cell>
          <cell r="C506" t="str">
            <v>50x50</v>
          </cell>
          <cell r="D506" t="str">
            <v>EA</v>
          </cell>
          <cell r="E506">
            <v>0</v>
          </cell>
          <cell r="F506" t="e">
            <v>#REF!</v>
          </cell>
        </row>
        <row r="507">
          <cell r="A507" t="str">
            <v>S052</v>
          </cell>
          <cell r="B507" t="str">
            <v>백 TEE</v>
          </cell>
          <cell r="C507" t="str">
            <v>40x40</v>
          </cell>
          <cell r="D507" t="str">
            <v>EA</v>
          </cell>
          <cell r="E507">
            <v>0</v>
          </cell>
          <cell r="F507" t="e">
            <v>#REF!</v>
          </cell>
        </row>
        <row r="508">
          <cell r="A508" t="str">
            <v>S053</v>
          </cell>
          <cell r="B508" t="str">
            <v>백 TEE</v>
          </cell>
          <cell r="C508" t="str">
            <v>32x32</v>
          </cell>
          <cell r="D508" t="str">
            <v>EA</v>
          </cell>
          <cell r="E508">
            <v>0</v>
          </cell>
          <cell r="F508" t="e">
            <v>#REF!</v>
          </cell>
        </row>
        <row r="509">
          <cell r="A509" t="str">
            <v>S054</v>
          </cell>
          <cell r="B509" t="str">
            <v>백 TEE</v>
          </cell>
          <cell r="C509" t="str">
            <v>25x25</v>
          </cell>
          <cell r="D509" t="str">
            <v>EA</v>
          </cell>
          <cell r="E509">
            <v>0</v>
          </cell>
          <cell r="F509" t="e">
            <v>#REF!</v>
          </cell>
        </row>
        <row r="510">
          <cell r="A510" t="str">
            <v>S055</v>
          </cell>
          <cell r="B510" t="str">
            <v>백 SOCKET</v>
          </cell>
          <cell r="C510" t="str">
            <v>D80</v>
          </cell>
          <cell r="D510" t="str">
            <v>EA</v>
          </cell>
          <cell r="E510">
            <v>0</v>
          </cell>
          <cell r="F510" t="e">
            <v>#REF!</v>
          </cell>
        </row>
        <row r="511">
          <cell r="A511" t="str">
            <v>S056</v>
          </cell>
          <cell r="B511" t="str">
            <v>백 SOCKET</v>
          </cell>
          <cell r="C511" t="str">
            <v>D50</v>
          </cell>
          <cell r="D511" t="str">
            <v>EA</v>
          </cell>
          <cell r="E511">
            <v>0</v>
          </cell>
          <cell r="F511" t="e">
            <v>#REF!</v>
          </cell>
        </row>
        <row r="512">
          <cell r="A512" t="str">
            <v>S057</v>
          </cell>
          <cell r="B512" t="str">
            <v>백 SOCKET</v>
          </cell>
          <cell r="C512" t="str">
            <v>D40</v>
          </cell>
          <cell r="D512" t="str">
            <v>EA</v>
          </cell>
          <cell r="E512">
            <v>0</v>
          </cell>
          <cell r="F512" t="e">
            <v>#REF!</v>
          </cell>
        </row>
        <row r="513">
          <cell r="A513" t="str">
            <v>S058</v>
          </cell>
          <cell r="B513" t="str">
            <v>백 SOCKET</v>
          </cell>
          <cell r="C513" t="str">
            <v>D32</v>
          </cell>
          <cell r="D513" t="str">
            <v>EA</v>
          </cell>
          <cell r="E513">
            <v>0</v>
          </cell>
          <cell r="F513" t="e">
            <v>#REF!</v>
          </cell>
        </row>
        <row r="514">
          <cell r="A514" t="str">
            <v>S058'</v>
          </cell>
          <cell r="B514" t="str">
            <v>백 SOCKET</v>
          </cell>
          <cell r="C514" t="str">
            <v>D25</v>
          </cell>
          <cell r="D514" t="str">
            <v>EA</v>
          </cell>
          <cell r="E514">
            <v>0</v>
          </cell>
          <cell r="F514" t="e">
            <v>#REF!</v>
          </cell>
        </row>
        <row r="515">
          <cell r="A515" t="str">
            <v>S059</v>
          </cell>
          <cell r="B515" t="str">
            <v>백 SOCKET</v>
          </cell>
          <cell r="C515" t="str">
            <v>D20</v>
          </cell>
          <cell r="D515" t="str">
            <v>EA</v>
          </cell>
          <cell r="E515">
            <v>0</v>
          </cell>
          <cell r="F515" t="e">
            <v>#REF!</v>
          </cell>
        </row>
        <row r="516">
          <cell r="A516" t="str">
            <v>S060</v>
          </cell>
          <cell r="B516" t="str">
            <v>백 NIPPLE</v>
          </cell>
          <cell r="C516" t="str">
            <v>D80</v>
          </cell>
          <cell r="D516" t="str">
            <v>EA</v>
          </cell>
          <cell r="E516">
            <v>0</v>
          </cell>
          <cell r="F516" t="e">
            <v>#REF!</v>
          </cell>
        </row>
        <row r="517">
          <cell r="A517" t="str">
            <v>S061</v>
          </cell>
          <cell r="B517" t="str">
            <v>백 NIPPLE</v>
          </cell>
          <cell r="C517" t="str">
            <v>D50</v>
          </cell>
          <cell r="D517" t="str">
            <v>EA</v>
          </cell>
          <cell r="E517">
            <v>0</v>
          </cell>
          <cell r="F517" t="e">
            <v>#REF!</v>
          </cell>
        </row>
        <row r="518">
          <cell r="A518" t="str">
            <v>S062</v>
          </cell>
          <cell r="B518" t="str">
            <v>백 NIPPLE</v>
          </cell>
          <cell r="C518" t="str">
            <v>D40</v>
          </cell>
          <cell r="D518" t="str">
            <v>EA</v>
          </cell>
          <cell r="E518">
            <v>0</v>
          </cell>
          <cell r="F518" t="e">
            <v>#REF!</v>
          </cell>
        </row>
        <row r="519">
          <cell r="A519" t="str">
            <v>S063</v>
          </cell>
          <cell r="B519" t="str">
            <v>백 NIPPLE</v>
          </cell>
          <cell r="C519" t="str">
            <v>D32</v>
          </cell>
          <cell r="D519" t="str">
            <v>EA</v>
          </cell>
          <cell r="E519">
            <v>0</v>
          </cell>
          <cell r="F519" t="e">
            <v>#REF!</v>
          </cell>
        </row>
        <row r="520">
          <cell r="A520" t="str">
            <v>S063'</v>
          </cell>
          <cell r="B520" t="str">
            <v>백 NIPPLE</v>
          </cell>
          <cell r="C520" t="str">
            <v>D25</v>
          </cell>
          <cell r="D520" t="str">
            <v>EA</v>
          </cell>
          <cell r="E520">
            <v>0</v>
          </cell>
          <cell r="F520" t="e">
            <v>#REF!</v>
          </cell>
        </row>
        <row r="521">
          <cell r="A521" t="str">
            <v>S064</v>
          </cell>
          <cell r="B521" t="str">
            <v>백 NIPPLE</v>
          </cell>
          <cell r="C521" t="str">
            <v>D20</v>
          </cell>
          <cell r="D521" t="str">
            <v>EA</v>
          </cell>
          <cell r="E521">
            <v>0</v>
          </cell>
          <cell r="F521" t="e">
            <v>#REF!</v>
          </cell>
        </row>
        <row r="522">
          <cell r="A522" t="str">
            <v>S065</v>
          </cell>
          <cell r="B522" t="str">
            <v>PVC PIPE</v>
          </cell>
          <cell r="C522" t="str">
            <v>VG1 D150</v>
          </cell>
          <cell r="D522" t="str">
            <v>본</v>
          </cell>
          <cell r="E522">
            <v>0</v>
          </cell>
          <cell r="F522">
            <v>39170</v>
          </cell>
        </row>
        <row r="523">
          <cell r="A523" t="str">
            <v>S066</v>
          </cell>
          <cell r="B523" t="str">
            <v>PVC PIPE</v>
          </cell>
          <cell r="C523" t="str">
            <v>VG1 D100</v>
          </cell>
          <cell r="D523" t="str">
            <v>본</v>
          </cell>
          <cell r="E523">
            <v>0</v>
          </cell>
          <cell r="F523">
            <v>19920</v>
          </cell>
        </row>
        <row r="524">
          <cell r="A524" t="str">
            <v>S067</v>
          </cell>
          <cell r="B524" t="str">
            <v>PVC PIPE</v>
          </cell>
          <cell r="C524" t="str">
            <v>VG1 D75</v>
          </cell>
          <cell r="D524" t="str">
            <v>본</v>
          </cell>
          <cell r="E524">
            <v>0</v>
          </cell>
          <cell r="F524">
            <v>12850</v>
          </cell>
        </row>
        <row r="525">
          <cell r="A525" t="str">
            <v>S067'</v>
          </cell>
          <cell r="B525" t="str">
            <v>PVC PIPE</v>
          </cell>
          <cell r="C525" t="str">
            <v>VG1 D65</v>
          </cell>
          <cell r="D525" t="str">
            <v>본</v>
          </cell>
          <cell r="E525">
            <v>0</v>
          </cell>
          <cell r="F525">
            <v>8440</v>
          </cell>
        </row>
        <row r="526">
          <cell r="A526" t="str">
            <v>S068</v>
          </cell>
          <cell r="B526" t="str">
            <v>PVC PIPE</v>
          </cell>
          <cell r="C526" t="str">
            <v>VG1 D50</v>
          </cell>
          <cell r="D526" t="str">
            <v>본</v>
          </cell>
          <cell r="E526">
            <v>0</v>
          </cell>
          <cell r="F526">
            <v>5970</v>
          </cell>
        </row>
        <row r="527">
          <cell r="A527" t="str">
            <v>S069</v>
          </cell>
          <cell r="B527" t="str">
            <v>PVC PIPE</v>
          </cell>
          <cell r="C527" t="str">
            <v>VG1 D40</v>
          </cell>
          <cell r="D527" t="str">
            <v>본</v>
          </cell>
          <cell r="E527">
            <v>0</v>
          </cell>
          <cell r="F527">
            <v>4600</v>
          </cell>
        </row>
        <row r="528">
          <cell r="A528" t="str">
            <v>S070</v>
          </cell>
          <cell r="B528" t="str">
            <v>PVC PIPE</v>
          </cell>
          <cell r="C528" t="str">
            <v>VG1 D30</v>
          </cell>
          <cell r="D528" t="str">
            <v>본</v>
          </cell>
          <cell r="E528">
            <v>0</v>
          </cell>
          <cell r="F528">
            <v>3140</v>
          </cell>
        </row>
        <row r="529">
          <cell r="A529" t="str">
            <v>S071</v>
          </cell>
          <cell r="B529" t="str">
            <v>PVC PIPE</v>
          </cell>
          <cell r="C529" t="str">
            <v>VG1 D25</v>
          </cell>
          <cell r="D529" t="str">
            <v>본</v>
          </cell>
          <cell r="E529">
            <v>0</v>
          </cell>
          <cell r="F529">
            <v>3160</v>
          </cell>
        </row>
        <row r="530">
          <cell r="A530" t="str">
            <v>S072</v>
          </cell>
          <cell r="B530" t="str">
            <v>PVC PIPE</v>
          </cell>
          <cell r="C530" t="str">
            <v>VG1 D20</v>
          </cell>
          <cell r="D530" t="str">
            <v>본</v>
          </cell>
          <cell r="E530">
            <v>0</v>
          </cell>
          <cell r="F530">
            <v>2180</v>
          </cell>
        </row>
        <row r="531">
          <cell r="A531" t="str">
            <v>S073</v>
          </cell>
          <cell r="B531" t="str">
            <v>PVC SOCKET</v>
          </cell>
          <cell r="C531" t="str">
            <v>VG1 D100</v>
          </cell>
          <cell r="D531" t="str">
            <v>EA</v>
          </cell>
          <cell r="E531">
            <v>0</v>
          </cell>
          <cell r="F531">
            <v>3000</v>
          </cell>
        </row>
        <row r="532">
          <cell r="A532" t="str">
            <v>S073'</v>
          </cell>
          <cell r="B532" t="str">
            <v>PVC SOCKET</v>
          </cell>
          <cell r="C532" t="str">
            <v>VG1 D75</v>
          </cell>
          <cell r="D532" t="str">
            <v>EA</v>
          </cell>
          <cell r="E532">
            <v>0</v>
          </cell>
          <cell r="F532">
            <v>1420</v>
          </cell>
        </row>
        <row r="533">
          <cell r="A533" t="str">
            <v>S074</v>
          </cell>
          <cell r="B533" t="str">
            <v>PVC SOCKET</v>
          </cell>
          <cell r="C533" t="str">
            <v>VG1 D65</v>
          </cell>
          <cell r="D533" t="str">
            <v>EA</v>
          </cell>
          <cell r="E533">
            <v>0</v>
          </cell>
          <cell r="F533">
            <v>1290</v>
          </cell>
        </row>
        <row r="534">
          <cell r="A534" t="str">
            <v>S075</v>
          </cell>
          <cell r="B534" t="str">
            <v>PVC SOCKET</v>
          </cell>
          <cell r="C534" t="str">
            <v>VG1 D50</v>
          </cell>
          <cell r="D534" t="str">
            <v>EA</v>
          </cell>
          <cell r="E534">
            <v>0</v>
          </cell>
          <cell r="F534">
            <v>670</v>
          </cell>
        </row>
        <row r="535">
          <cell r="A535" t="str">
            <v>S076</v>
          </cell>
          <cell r="B535" t="str">
            <v>PVC SOCKET</v>
          </cell>
          <cell r="C535" t="str">
            <v>VG1 D40</v>
          </cell>
          <cell r="D535" t="str">
            <v>EA</v>
          </cell>
          <cell r="E535">
            <v>0</v>
          </cell>
          <cell r="F535">
            <v>370</v>
          </cell>
        </row>
        <row r="536">
          <cell r="A536" t="str">
            <v>S077</v>
          </cell>
          <cell r="B536" t="str">
            <v>PVC SOCKET</v>
          </cell>
          <cell r="C536" t="str">
            <v>VG1 D30</v>
          </cell>
          <cell r="D536" t="str">
            <v>EA</v>
          </cell>
          <cell r="E536">
            <v>0</v>
          </cell>
          <cell r="F536">
            <v>220</v>
          </cell>
        </row>
        <row r="537">
          <cell r="A537" t="str">
            <v>S078</v>
          </cell>
          <cell r="B537" t="str">
            <v>PVC SOCKET</v>
          </cell>
          <cell r="C537" t="str">
            <v>VG1 D25</v>
          </cell>
          <cell r="D537" t="str">
            <v>EA</v>
          </cell>
          <cell r="E537">
            <v>0</v>
          </cell>
          <cell r="F537">
            <v>180</v>
          </cell>
        </row>
        <row r="538">
          <cell r="A538" t="str">
            <v>S079</v>
          </cell>
          <cell r="B538" t="str">
            <v>PVC SOCKET</v>
          </cell>
          <cell r="C538" t="str">
            <v>VG1 D20</v>
          </cell>
          <cell r="D538" t="str">
            <v>EA</v>
          </cell>
          <cell r="E538">
            <v>0</v>
          </cell>
          <cell r="F538">
            <v>110</v>
          </cell>
        </row>
        <row r="539">
          <cell r="A539" t="str">
            <v>S080</v>
          </cell>
          <cell r="B539" t="str">
            <v>PVC TEE</v>
          </cell>
          <cell r="C539" t="str">
            <v>VG2 150x150</v>
          </cell>
          <cell r="D539" t="str">
            <v>EA</v>
          </cell>
          <cell r="E539">
            <v>0</v>
          </cell>
          <cell r="F539">
            <v>6320</v>
          </cell>
        </row>
        <row r="540">
          <cell r="A540" t="str">
            <v>S080'</v>
          </cell>
          <cell r="B540" t="str">
            <v>PVC TEE</v>
          </cell>
          <cell r="C540" t="str">
            <v>VG1 20x20</v>
          </cell>
          <cell r="D540" t="str">
            <v>EA</v>
          </cell>
          <cell r="E540">
            <v>0</v>
          </cell>
          <cell r="F540">
            <v>220</v>
          </cell>
        </row>
        <row r="541">
          <cell r="A541" t="str">
            <v>S081</v>
          </cell>
          <cell r="B541" t="str">
            <v>PVC TEE</v>
          </cell>
          <cell r="C541" t="str">
            <v>VG2 100x100</v>
          </cell>
          <cell r="D541" t="str">
            <v>EA</v>
          </cell>
          <cell r="E541">
            <v>0</v>
          </cell>
          <cell r="F541">
            <v>2070</v>
          </cell>
        </row>
        <row r="542">
          <cell r="A542" t="str">
            <v>S081'</v>
          </cell>
          <cell r="B542" t="str">
            <v>PVC TEE</v>
          </cell>
          <cell r="C542" t="str">
            <v xml:space="preserve"> VG1 25x25</v>
          </cell>
          <cell r="D542" t="str">
            <v>EA</v>
          </cell>
          <cell r="E542">
            <v>0</v>
          </cell>
          <cell r="F542">
            <v>330</v>
          </cell>
        </row>
        <row r="543">
          <cell r="A543" t="str">
            <v>S082</v>
          </cell>
          <cell r="B543" t="str">
            <v>PVC TEE</v>
          </cell>
          <cell r="C543" t="str">
            <v>VG1 30x30</v>
          </cell>
          <cell r="D543" t="str">
            <v>EA</v>
          </cell>
          <cell r="E543">
            <v>0</v>
          </cell>
          <cell r="F543">
            <v>400</v>
          </cell>
        </row>
        <row r="544">
          <cell r="A544" t="str">
            <v>S082'</v>
          </cell>
          <cell r="B544" t="str">
            <v>PVC TEE</v>
          </cell>
          <cell r="C544" t="str">
            <v>VG1 65x65</v>
          </cell>
          <cell r="D544" t="str">
            <v>EA</v>
          </cell>
          <cell r="E544">
            <v>0</v>
          </cell>
          <cell r="F544">
            <v>2160</v>
          </cell>
        </row>
        <row r="545">
          <cell r="A545" t="str">
            <v>S083</v>
          </cell>
          <cell r="B545" t="str">
            <v>PVC TEE</v>
          </cell>
          <cell r="C545" t="str">
            <v>VG2 100x50</v>
          </cell>
          <cell r="D545" t="str">
            <v>EA</v>
          </cell>
          <cell r="E545">
            <v>0</v>
          </cell>
          <cell r="F545">
            <v>1480</v>
          </cell>
        </row>
        <row r="546">
          <cell r="A546" t="str">
            <v>S083'</v>
          </cell>
          <cell r="B546" t="str">
            <v>PVC TEE</v>
          </cell>
          <cell r="C546" t="str">
            <v>VG1 50x25</v>
          </cell>
          <cell r="D546" t="str">
            <v>EA</v>
          </cell>
          <cell r="E546">
            <v>0</v>
          </cell>
          <cell r="F546">
            <v>940</v>
          </cell>
        </row>
        <row r="547">
          <cell r="A547" t="str">
            <v>S084</v>
          </cell>
          <cell r="B547" t="str">
            <v>PVC TEE</v>
          </cell>
          <cell r="C547" t="str">
            <v>VG1 30x25</v>
          </cell>
          <cell r="D547" t="str">
            <v>EA</v>
          </cell>
          <cell r="E547">
            <v>0</v>
          </cell>
          <cell r="F547">
            <v>640</v>
          </cell>
        </row>
        <row r="548">
          <cell r="A548" t="str">
            <v>S084'</v>
          </cell>
          <cell r="B548" t="str">
            <v>PVC TEE</v>
          </cell>
          <cell r="C548" t="str">
            <v>VG2 65x50</v>
          </cell>
          <cell r="D548" t="str">
            <v>EA</v>
          </cell>
          <cell r="E548">
            <v>0</v>
          </cell>
          <cell r="F548">
            <v>710</v>
          </cell>
        </row>
        <row r="549">
          <cell r="A549" t="str">
            <v>S085</v>
          </cell>
          <cell r="B549" t="str">
            <v>PVC TEE</v>
          </cell>
          <cell r="C549" t="str">
            <v>VG1 25x20</v>
          </cell>
          <cell r="D549" t="str">
            <v>EA</v>
          </cell>
          <cell r="E549">
            <v>0</v>
          </cell>
          <cell r="F549">
            <v>370</v>
          </cell>
        </row>
        <row r="550">
          <cell r="A550" t="str">
            <v>S086</v>
          </cell>
          <cell r="B550" t="str">
            <v>PVC TEE</v>
          </cell>
          <cell r="C550" t="str">
            <v>VG1 50x50</v>
          </cell>
          <cell r="D550" t="str">
            <v>EA</v>
          </cell>
          <cell r="E550">
            <v>0</v>
          </cell>
          <cell r="F550">
            <v>1170</v>
          </cell>
        </row>
        <row r="551">
          <cell r="A551" t="str">
            <v>S087</v>
          </cell>
          <cell r="B551" t="str">
            <v>PVC ELBOW</v>
          </cell>
          <cell r="C551" t="str">
            <v>VG1 D150</v>
          </cell>
          <cell r="D551" t="str">
            <v>EA</v>
          </cell>
          <cell r="E551">
            <v>0</v>
          </cell>
          <cell r="F551">
            <v>9330</v>
          </cell>
        </row>
        <row r="552">
          <cell r="A552" t="str">
            <v>S088</v>
          </cell>
          <cell r="B552" t="str">
            <v>PVC ELBOW</v>
          </cell>
          <cell r="C552" t="str">
            <v>VG1 D100</v>
          </cell>
          <cell r="D552" t="str">
            <v>EA</v>
          </cell>
          <cell r="E552">
            <v>0</v>
          </cell>
          <cell r="F552">
            <v>3630</v>
          </cell>
        </row>
        <row r="553">
          <cell r="A553" t="str">
            <v>S089</v>
          </cell>
          <cell r="B553" t="str">
            <v>PVC ELBOW</v>
          </cell>
          <cell r="C553" t="str">
            <v>VG1 D65</v>
          </cell>
          <cell r="D553" t="str">
            <v>EA</v>
          </cell>
          <cell r="E553">
            <v>0</v>
          </cell>
          <cell r="F553">
            <v>1280</v>
          </cell>
        </row>
        <row r="554">
          <cell r="A554" t="str">
            <v>S090</v>
          </cell>
          <cell r="B554" t="str">
            <v>PVC ELBOW</v>
          </cell>
          <cell r="C554" t="str">
            <v>VG1 D50</v>
          </cell>
          <cell r="D554" t="str">
            <v>EA</v>
          </cell>
          <cell r="E554">
            <v>0</v>
          </cell>
          <cell r="F554">
            <v>890</v>
          </cell>
        </row>
        <row r="555">
          <cell r="A555" t="str">
            <v>S091</v>
          </cell>
          <cell r="B555" t="str">
            <v>PVC ELBOW</v>
          </cell>
          <cell r="C555" t="str">
            <v>VG1 D40</v>
          </cell>
          <cell r="D555" t="str">
            <v>EA</v>
          </cell>
          <cell r="E555">
            <v>0</v>
          </cell>
          <cell r="F555">
            <v>480</v>
          </cell>
        </row>
        <row r="556">
          <cell r="A556" t="str">
            <v>S092</v>
          </cell>
          <cell r="B556" t="str">
            <v>PVC ELBOW</v>
          </cell>
          <cell r="C556" t="str">
            <v>VG1 D30</v>
          </cell>
          <cell r="D556" t="str">
            <v>EA</v>
          </cell>
          <cell r="E556">
            <v>0</v>
          </cell>
          <cell r="F556">
            <v>300</v>
          </cell>
        </row>
        <row r="557">
          <cell r="A557" t="str">
            <v>S093</v>
          </cell>
          <cell r="B557" t="str">
            <v>PVC ELBOW</v>
          </cell>
          <cell r="C557" t="str">
            <v>VG1 D25</v>
          </cell>
          <cell r="D557" t="str">
            <v>EA</v>
          </cell>
          <cell r="E557">
            <v>0</v>
          </cell>
          <cell r="F557">
            <v>240</v>
          </cell>
        </row>
        <row r="558">
          <cell r="A558" t="str">
            <v>S094</v>
          </cell>
          <cell r="B558" t="str">
            <v>PVC ELBOW</v>
          </cell>
          <cell r="C558" t="str">
            <v>VG1 D20</v>
          </cell>
          <cell r="D558" t="str">
            <v>EA</v>
          </cell>
          <cell r="E558">
            <v>0</v>
          </cell>
          <cell r="F558">
            <v>160</v>
          </cell>
        </row>
        <row r="559">
          <cell r="A559" t="str">
            <v>S095</v>
          </cell>
          <cell r="B559" t="str">
            <v>PVC 45ELBOW</v>
          </cell>
          <cell r="C559" t="str">
            <v>VG2 D75</v>
          </cell>
          <cell r="D559" t="str">
            <v>EA</v>
          </cell>
          <cell r="E559">
            <v>0</v>
          </cell>
          <cell r="F559">
            <v>850</v>
          </cell>
        </row>
        <row r="560">
          <cell r="A560" t="str">
            <v>S095'</v>
          </cell>
          <cell r="B560" t="str">
            <v>PVC 45ELBOW</v>
          </cell>
          <cell r="C560" t="str">
            <v>VG2 D50</v>
          </cell>
          <cell r="D560" t="str">
            <v>EA</v>
          </cell>
          <cell r="E560">
            <v>0</v>
          </cell>
          <cell r="F560">
            <v>360</v>
          </cell>
        </row>
        <row r="561">
          <cell r="A561" t="str">
            <v>S096</v>
          </cell>
          <cell r="B561" t="str">
            <v>PVC REDUCER</v>
          </cell>
          <cell r="C561" t="str">
            <v>VG2 100x75</v>
          </cell>
          <cell r="D561" t="str">
            <v>EA</v>
          </cell>
          <cell r="E561">
            <v>0</v>
          </cell>
          <cell r="F561">
            <v>870</v>
          </cell>
        </row>
        <row r="562">
          <cell r="A562" t="str">
            <v>S096'</v>
          </cell>
          <cell r="B562" t="str">
            <v>PVC REDUCER</v>
          </cell>
          <cell r="C562" t="str">
            <v>VG2 100x50</v>
          </cell>
          <cell r="D562" t="str">
            <v>EA</v>
          </cell>
          <cell r="E562">
            <v>0</v>
          </cell>
          <cell r="F562">
            <v>730</v>
          </cell>
        </row>
        <row r="563">
          <cell r="A563" t="str">
            <v>S097</v>
          </cell>
          <cell r="B563" t="str">
            <v>PVC REDUCER</v>
          </cell>
          <cell r="C563" t="str">
            <v>VG1 75x50</v>
          </cell>
          <cell r="D563" t="str">
            <v>EA</v>
          </cell>
          <cell r="E563">
            <v>0</v>
          </cell>
          <cell r="F563">
            <v>1200</v>
          </cell>
        </row>
        <row r="564">
          <cell r="A564" t="str">
            <v>S097'</v>
          </cell>
          <cell r="B564" t="str">
            <v>PVC REDUCER</v>
          </cell>
          <cell r="C564" t="str">
            <v>VG2 65x50</v>
          </cell>
          <cell r="D564" t="str">
            <v>EA</v>
          </cell>
          <cell r="E564">
            <v>0</v>
          </cell>
          <cell r="F564">
            <v>310</v>
          </cell>
        </row>
        <row r="565">
          <cell r="A565" t="str">
            <v>S098</v>
          </cell>
          <cell r="B565" t="str">
            <v>PVC REDUCER</v>
          </cell>
          <cell r="C565" t="str">
            <v>VG1 50x25</v>
          </cell>
          <cell r="D565" t="str">
            <v>EA</v>
          </cell>
          <cell r="E565">
            <v>0</v>
          </cell>
          <cell r="F565">
            <v>570</v>
          </cell>
        </row>
        <row r="566">
          <cell r="A566" t="str">
            <v>S099</v>
          </cell>
          <cell r="B566" t="str">
            <v>PVC REDUCER</v>
          </cell>
          <cell r="C566" t="str">
            <v>VG1 40x25</v>
          </cell>
          <cell r="D566" t="str">
            <v>EA</v>
          </cell>
          <cell r="E566">
            <v>0</v>
          </cell>
          <cell r="F566">
            <v>430</v>
          </cell>
        </row>
        <row r="567">
          <cell r="A567" t="str">
            <v>S100</v>
          </cell>
          <cell r="B567" t="str">
            <v>PVC REDUCER</v>
          </cell>
          <cell r="C567" t="str">
            <v>VG1 30x25</v>
          </cell>
          <cell r="D567" t="str">
            <v>EA</v>
          </cell>
          <cell r="E567">
            <v>0</v>
          </cell>
          <cell r="F567">
            <v>440</v>
          </cell>
        </row>
        <row r="568">
          <cell r="A568" t="str">
            <v>S100'</v>
          </cell>
          <cell r="B568" t="str">
            <v>PVC REDUCER</v>
          </cell>
          <cell r="C568" t="str">
            <v>VG1 25x20</v>
          </cell>
          <cell r="D568" t="str">
            <v>EA</v>
          </cell>
          <cell r="E568">
            <v>0</v>
          </cell>
          <cell r="F568">
            <v>210</v>
          </cell>
        </row>
        <row r="569">
          <cell r="A569" t="str">
            <v>S101</v>
          </cell>
          <cell r="B569" t="str">
            <v>PVC VALVE SOCKET</v>
          </cell>
          <cell r="C569" t="str">
            <v>D65</v>
          </cell>
          <cell r="D569" t="str">
            <v>EA</v>
          </cell>
          <cell r="E569">
            <v>0</v>
          </cell>
          <cell r="F569">
            <v>1050</v>
          </cell>
        </row>
        <row r="570">
          <cell r="A570" t="str">
            <v>S101'</v>
          </cell>
          <cell r="B570" t="str">
            <v>PVC VALVE SOCKET</v>
          </cell>
          <cell r="C570" t="str">
            <v>D50</v>
          </cell>
          <cell r="D570" t="str">
            <v>EA</v>
          </cell>
          <cell r="E570">
            <v>0</v>
          </cell>
          <cell r="F570">
            <v>550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유용계획서"/>
      <sheetName val="전체토적집계표"/>
      <sheetName val="토적집계표"/>
      <sheetName val="A-LINE"/>
      <sheetName val="B-LINE"/>
      <sheetName val="C-LINE"/>
      <sheetName val="D-LINE"/>
      <sheetName val="E-LINE"/>
      <sheetName val="F-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  <row r="80">
          <cell r="C80">
            <v>8126</v>
          </cell>
        </row>
        <row r="81">
          <cell r="C81">
            <v>20643</v>
          </cell>
        </row>
        <row r="82">
          <cell r="C82">
            <v>4658.03</v>
          </cell>
        </row>
        <row r="83">
          <cell r="C83">
            <v>7599.49</v>
          </cell>
        </row>
        <row r="84">
          <cell r="C84">
            <v>301.7</v>
          </cell>
        </row>
        <row r="85">
          <cell r="C85">
            <v>186.1</v>
          </cell>
        </row>
        <row r="86">
          <cell r="C86">
            <v>8126</v>
          </cell>
        </row>
      </sheetData>
      <sheetData sheetId="20"/>
      <sheetData sheetId="2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관접합및부설"/>
      <sheetName val="단가"/>
      <sheetName val="DATE"/>
      <sheetName val="제경비율"/>
      <sheetName val="일위대가 "/>
      <sheetName val="프랜트면허"/>
      <sheetName val="조명시설"/>
      <sheetName val="기초입력 DATA"/>
    </sheetNames>
    <sheetDataSet>
      <sheetData sheetId="0" refreshError="1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G3">
            <v>0</v>
          </cell>
          <cell r="H3" t="str">
            <v xml:space="preserve"> </v>
          </cell>
          <cell r="I3">
            <v>0</v>
          </cell>
          <cell r="J3" t="str">
            <v xml:space="preserve"> </v>
          </cell>
          <cell r="K3">
            <v>0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L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B17">
            <v>0</v>
          </cell>
          <cell r="C17">
            <v>2.0529000000000002</v>
          </cell>
          <cell r="D17">
            <v>0</v>
          </cell>
          <cell r="E17">
            <v>2.0556999999999999</v>
          </cell>
          <cell r="F17">
            <v>0</v>
          </cell>
          <cell r="G17">
            <v>2.0583999999999998</v>
          </cell>
          <cell r="H17">
            <v>0</v>
          </cell>
          <cell r="I17">
            <v>2.0611999999999999</v>
          </cell>
          <cell r="J17">
            <v>0</v>
          </cell>
          <cell r="K17">
            <v>2.0638999999999998</v>
          </cell>
        </row>
        <row r="18">
          <cell r="A18" t="str">
            <v>B.표층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A19" t="str">
            <v>B'.표층</v>
          </cell>
          <cell r="B19">
            <v>0</v>
          </cell>
          <cell r="C19" t="e">
            <v>#DIV/0!</v>
          </cell>
          <cell r="D19">
            <v>0</v>
          </cell>
          <cell r="E19" t="e">
            <v>#DIV/0!</v>
          </cell>
          <cell r="F19">
            <v>0</v>
          </cell>
          <cell r="G19" t="e">
            <v>#DIV/0!</v>
          </cell>
          <cell r="H19">
            <v>0</v>
          </cell>
          <cell r="I19" t="e">
            <v>#DIV/0!</v>
          </cell>
          <cell r="J19">
            <v>0</v>
          </cell>
          <cell r="K19" t="e">
            <v>#DIV/0!</v>
          </cell>
        </row>
        <row r="20">
          <cell r="A20" t="str">
            <v>C.기층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A21" t="str">
            <v>C'.기층</v>
          </cell>
          <cell r="B21">
            <v>0</v>
          </cell>
          <cell r="C21" t="e">
            <v>#DIV/0!</v>
          </cell>
          <cell r="D21">
            <v>0</v>
          </cell>
          <cell r="E21" t="e">
            <v>#DIV/0!</v>
          </cell>
          <cell r="F21">
            <v>0</v>
          </cell>
          <cell r="G21" t="e">
            <v>#DIV/0!</v>
          </cell>
          <cell r="H21">
            <v>0</v>
          </cell>
          <cell r="I21" t="e">
            <v>#DIV/0!</v>
          </cell>
          <cell r="J21">
            <v>0</v>
          </cell>
          <cell r="K21" t="e">
            <v>#DIV/0!</v>
          </cell>
        </row>
        <row r="22">
          <cell r="A22" t="str">
            <v>D.보조기층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A23" t="str">
            <v>E.선택층</v>
          </cell>
          <cell r="B23">
            <v>0</v>
          </cell>
          <cell r="C23">
            <v>2.0526</v>
          </cell>
          <cell r="D23">
            <v>0</v>
          </cell>
          <cell r="E23">
            <v>2.0552999999999999</v>
          </cell>
          <cell r="F23">
            <v>0</v>
          </cell>
          <cell r="G23">
            <v>2.0581999999999998</v>
          </cell>
          <cell r="H23">
            <v>0</v>
          </cell>
          <cell r="I23">
            <v>2.0609999999999999</v>
          </cell>
          <cell r="J23">
            <v>0</v>
          </cell>
          <cell r="K23">
            <v>2.0638999999999998</v>
          </cell>
        </row>
        <row r="24">
          <cell r="A24" t="str">
            <v>F.노견토</v>
          </cell>
          <cell r="B24">
            <v>0</v>
          </cell>
          <cell r="C24">
            <v>2.9999999999999997E-4</v>
          </cell>
          <cell r="D24">
            <v>0</v>
          </cell>
          <cell r="E24">
            <v>4.0000000000000002E-4</v>
          </cell>
          <cell r="F24">
            <v>0</v>
          </cell>
          <cell r="G24">
            <v>2.0000000000000001E-4</v>
          </cell>
          <cell r="H24">
            <v>0</v>
          </cell>
          <cell r="I24">
            <v>2.0000000000000001E-4</v>
          </cell>
          <cell r="J24">
            <v>0</v>
          </cell>
          <cell r="K2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공       종</v>
          </cell>
          <cell r="B1">
            <v>0</v>
          </cell>
          <cell r="C1">
            <v>0</v>
          </cell>
          <cell r="D1" t="str">
            <v>산     출     근     거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J3">
            <v>0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J4">
            <v>0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J5">
            <v>0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J8">
            <v>0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>
            <v>0</v>
          </cell>
          <cell r="L9" t="str">
            <v>㎥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원가계산서(발주최종"/>
      <sheetName val="시운전도급"/>
      <sheetName val="설계서(표지)"/>
      <sheetName val="관접합및부설"/>
      <sheetName val="계산서(곡선부)"/>
      <sheetName val="-치수표(곡선부)"/>
      <sheetName val="단가"/>
      <sheetName val="포장재료집계표"/>
      <sheetName val="DATE"/>
      <sheetName val="용역비내역-진짜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총괄내역서"/>
      <sheetName val="계산서(곡선부)"/>
      <sheetName val="-치수표(곡선부)"/>
      <sheetName val="을지"/>
      <sheetName val="관접합및부설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철          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5.0129999999999999</v>
          </cell>
          <cell r="D4">
            <v>12.103999999999999</v>
          </cell>
          <cell r="E4">
            <v>4.57</v>
          </cell>
          <cell r="F4">
            <v>2.7559999999999998</v>
          </cell>
          <cell r="G4">
            <v>0.74299999999999999</v>
          </cell>
          <cell r="H4">
            <v>0</v>
          </cell>
          <cell r="J4">
            <v>25.185999999999996</v>
          </cell>
        </row>
        <row r="5">
          <cell r="A5" t="str">
            <v>구 조 물 공</v>
          </cell>
          <cell r="B5">
            <v>0</v>
          </cell>
          <cell r="C5">
            <v>2.67</v>
          </cell>
          <cell r="D5">
            <v>12.816000000000001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15.486000000000001</v>
          </cell>
        </row>
        <row r="6">
          <cell r="A6" t="str">
            <v>교   량   공</v>
          </cell>
          <cell r="C6">
            <v>1.6359999999999999</v>
          </cell>
          <cell r="D6">
            <v>17.654</v>
          </cell>
          <cell r="E6">
            <v>6.9340000000000002</v>
          </cell>
          <cell r="F6">
            <v>5.5819999999999999</v>
          </cell>
          <cell r="G6">
            <v>32.554000000000002</v>
          </cell>
          <cell r="H6">
            <v>0</v>
          </cell>
          <cell r="I6">
            <v>25.036999999999999</v>
          </cell>
          <cell r="J6">
            <v>89.396999999999991</v>
          </cell>
        </row>
        <row r="7">
          <cell r="A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J9">
            <v>0</v>
          </cell>
        </row>
        <row r="10">
          <cell r="A10" t="str">
            <v>계</v>
          </cell>
          <cell r="B10">
            <v>0</v>
          </cell>
          <cell r="C10">
            <v>9.3189999999999991</v>
          </cell>
          <cell r="D10">
            <v>42.573999999999998</v>
          </cell>
          <cell r="E10">
            <v>11.504000000000001</v>
          </cell>
          <cell r="F10">
            <v>8.3379999999999992</v>
          </cell>
          <cell r="G10">
            <v>33.297000000000004</v>
          </cell>
          <cell r="H10">
            <v>0</v>
          </cell>
          <cell r="I10">
            <v>25.036999999999999</v>
          </cell>
          <cell r="J10">
            <v>130.06900000000002</v>
          </cell>
        </row>
        <row r="11">
          <cell r="A11" t="str">
            <v>할      증</v>
          </cell>
          <cell r="B11">
            <v>0.03</v>
          </cell>
          <cell r="C11">
            <v>0.03</v>
          </cell>
          <cell r="D11">
            <v>0.03</v>
          </cell>
          <cell r="E11">
            <v>0.03</v>
          </cell>
          <cell r="F11">
            <v>0.03</v>
          </cell>
          <cell r="G11">
            <v>0.03</v>
          </cell>
          <cell r="H11">
            <v>0.03</v>
          </cell>
          <cell r="I11">
            <v>0.03</v>
          </cell>
          <cell r="J11">
            <v>0.03</v>
          </cell>
        </row>
        <row r="12">
          <cell r="A12" t="str">
            <v>구  입  량</v>
          </cell>
          <cell r="B12">
            <v>0</v>
          </cell>
          <cell r="C12">
            <v>9.5990000000000002</v>
          </cell>
          <cell r="D12">
            <v>43.850999999999999</v>
          </cell>
          <cell r="E12">
            <v>11.849</v>
          </cell>
          <cell r="F12">
            <v>8.5879999999999992</v>
          </cell>
          <cell r="G12">
            <v>34.295999999999999</v>
          </cell>
          <cell r="H12">
            <v>0</v>
          </cell>
          <cell r="I12">
            <v>25.788</v>
          </cell>
          <cell r="J12">
            <v>133.971</v>
          </cell>
        </row>
      </sheetData>
      <sheetData sheetId="11" refreshError="1"/>
      <sheetData sheetId="12" refreshError="1"/>
      <sheetData sheetId="13" refreshError="1">
        <row r="1">
          <cell r="A1" t="str">
            <v>구        분</v>
          </cell>
          <cell r="E1" t="str">
            <v>흄           관     (  본  )</v>
          </cell>
          <cell r="I1" t="str">
            <v>파형강관</v>
          </cell>
          <cell r="J1" t="str">
            <v>비      고</v>
          </cell>
        </row>
        <row r="2">
          <cell r="A2" t="str">
            <v xml:space="preserve"> </v>
          </cell>
          <cell r="B2" t="str">
            <v>D = 250</v>
          </cell>
          <cell r="C2" t="str">
            <v>D = 300</v>
          </cell>
          <cell r="D2" t="str">
            <v>D = 450</v>
          </cell>
          <cell r="E2" t="str">
            <v>D = 500</v>
          </cell>
          <cell r="F2" t="str">
            <v>D = 600</v>
          </cell>
          <cell r="G2" t="str">
            <v>D = 800</v>
          </cell>
          <cell r="H2" t="str">
            <v>D = 1000</v>
          </cell>
          <cell r="I2" t="str">
            <v>D = 600</v>
          </cell>
          <cell r="J2" t="str">
            <v xml:space="preserve"> </v>
          </cell>
        </row>
        <row r="3">
          <cell r="A3" t="str">
            <v>배수구조물공</v>
          </cell>
          <cell r="C3">
            <v>0</v>
          </cell>
          <cell r="D3">
            <v>0</v>
          </cell>
          <cell r="E3">
            <v>0</v>
          </cell>
          <cell r="F3">
            <v>224</v>
          </cell>
          <cell r="G3">
            <v>65</v>
          </cell>
          <cell r="H3">
            <v>0</v>
          </cell>
          <cell r="I3">
            <v>0</v>
          </cell>
        </row>
        <row r="4">
          <cell r="A4" t="str">
            <v xml:space="preserve"> </v>
          </cell>
          <cell r="B4">
            <v>0</v>
          </cell>
          <cell r="C4">
            <v>0</v>
          </cell>
          <cell r="E4">
            <v>0</v>
          </cell>
          <cell r="F4" t="str">
            <v xml:space="preserve"> </v>
          </cell>
          <cell r="H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A7" t="str">
            <v>계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224</v>
          </cell>
          <cell r="G7">
            <v>65</v>
          </cell>
          <cell r="H7">
            <v>0</v>
          </cell>
          <cell r="I7">
            <v>0</v>
          </cell>
        </row>
        <row r="8">
          <cell r="A8" t="str">
            <v>할      증</v>
          </cell>
          <cell r="B8">
            <v>0.03</v>
          </cell>
          <cell r="C8">
            <v>0.03</v>
          </cell>
          <cell r="D8">
            <v>0.03</v>
          </cell>
          <cell r="E8">
            <v>0.03</v>
          </cell>
          <cell r="F8">
            <v>0.03</v>
          </cell>
          <cell r="G8">
            <v>0.03</v>
          </cell>
          <cell r="H8">
            <v>0.03</v>
          </cell>
          <cell r="I8">
            <v>0.03</v>
          </cell>
        </row>
        <row r="9">
          <cell r="A9" t="str">
            <v>구  입  량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230.72</v>
          </cell>
          <cell r="G9">
            <v>66.95</v>
          </cell>
          <cell r="H9">
            <v>0</v>
          </cell>
          <cell r="I9">
            <v>0</v>
          </cell>
        </row>
      </sheetData>
      <sheetData sheetId="14" refreshError="1">
        <row r="1">
          <cell r="A1" t="str">
            <v xml:space="preserve"> </v>
          </cell>
          <cell r="C1" t="str">
            <v xml:space="preserve">     포  장  재  료  집  계  표 (1)</v>
          </cell>
        </row>
        <row r="2">
          <cell r="A2" t="str">
            <v>구        분</v>
          </cell>
          <cell r="B2" t="str">
            <v xml:space="preserve">          아  스  콘 (TON)</v>
          </cell>
          <cell r="D2" t="str">
            <v xml:space="preserve">       아  스  팔   트 (D/M)</v>
          </cell>
          <cell r="F2" t="str">
            <v xml:space="preserve">   소  형  고  압  블  럭 (U형)</v>
          </cell>
          <cell r="H2" t="str">
            <v>비      고</v>
          </cell>
        </row>
        <row r="3">
          <cell r="A3" t="str">
            <v xml:space="preserve"> </v>
          </cell>
          <cell r="B3" t="str">
            <v>#78</v>
          </cell>
          <cell r="C3" t="str">
            <v>#467</v>
          </cell>
          <cell r="D3" t="str">
            <v>RSC - 4</v>
          </cell>
          <cell r="E3" t="str">
            <v>MC - 1</v>
          </cell>
          <cell r="F3" t="str">
            <v>회 색</v>
          </cell>
          <cell r="G3" t="str">
            <v>적 색</v>
          </cell>
          <cell r="H3" t="str">
            <v xml:space="preserve"> </v>
          </cell>
        </row>
        <row r="4">
          <cell r="A4" t="str">
            <v>수      량</v>
          </cell>
          <cell r="B4">
            <v>4004</v>
          </cell>
          <cell r="C4">
            <v>5846</v>
          </cell>
          <cell r="D4">
            <v>53</v>
          </cell>
          <cell r="E4">
            <v>138</v>
          </cell>
          <cell r="F4">
            <v>0</v>
          </cell>
          <cell r="G4">
            <v>0</v>
          </cell>
        </row>
        <row r="5">
          <cell r="A5" t="str">
            <v>할      증</v>
          </cell>
          <cell r="B5" t="str">
            <v>할    증</v>
          </cell>
          <cell r="C5" t="str">
            <v>할    증</v>
          </cell>
          <cell r="D5" t="str">
            <v>할    증</v>
          </cell>
          <cell r="E5" t="str">
            <v>할    증</v>
          </cell>
          <cell r="F5" t="str">
            <v>할    증</v>
          </cell>
          <cell r="G5" t="str">
            <v>할    증</v>
          </cell>
        </row>
        <row r="6">
          <cell r="A6" t="str">
            <v>구  입  량</v>
          </cell>
          <cell r="B6">
            <v>4004</v>
          </cell>
          <cell r="C6">
            <v>5846</v>
          </cell>
          <cell r="D6">
            <v>53</v>
          </cell>
          <cell r="E6">
            <v>138</v>
          </cell>
          <cell r="F6">
            <v>0</v>
          </cell>
          <cell r="G6">
            <v>0</v>
          </cell>
        </row>
        <row r="7">
          <cell r="A7" t="str">
            <v>계</v>
          </cell>
          <cell r="B7">
            <v>0</v>
          </cell>
          <cell r="C7">
            <v>9850</v>
          </cell>
          <cell r="D7">
            <v>0</v>
          </cell>
          <cell r="E7">
            <v>191</v>
          </cell>
          <cell r="F7">
            <v>0</v>
          </cell>
          <cell r="G7">
            <v>0</v>
          </cell>
        </row>
        <row r="9">
          <cell r="C9" t="str">
            <v xml:space="preserve">     포  장  재  료  집  계  표 (2)</v>
          </cell>
        </row>
        <row r="10">
          <cell r="A10" t="str">
            <v>구        분</v>
          </cell>
          <cell r="B10" t="str">
            <v xml:space="preserve">             보  차  도  경  계  블  럭</v>
          </cell>
          <cell r="E10" t="str">
            <v xml:space="preserve">      도  로  경  계  블  럭</v>
          </cell>
          <cell r="G10" t="str">
            <v>비</v>
          </cell>
          <cell r="H10" t="str">
            <v>고</v>
          </cell>
        </row>
        <row r="11">
          <cell r="A11" t="str">
            <v xml:space="preserve"> </v>
          </cell>
          <cell r="B11" t="str">
            <v>210×180×300×1000</v>
          </cell>
          <cell r="C11" t="str">
            <v>205×180×250×1000</v>
          </cell>
          <cell r="D11" t="str">
            <v>170×150×200×1000</v>
          </cell>
          <cell r="E11" t="str">
            <v>150×150×1000</v>
          </cell>
          <cell r="F11" t="str">
            <v>150×120×1000</v>
          </cell>
        </row>
        <row r="12">
          <cell r="A12" t="str">
            <v>수      량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할      증</v>
          </cell>
          <cell r="B13">
            <v>0.03</v>
          </cell>
          <cell r="C13">
            <v>0.03</v>
          </cell>
          <cell r="D13">
            <v>0.03</v>
          </cell>
          <cell r="E13">
            <v>0.03</v>
          </cell>
          <cell r="F13">
            <v>0.03</v>
          </cell>
          <cell r="G13">
            <v>0</v>
          </cell>
        </row>
        <row r="14">
          <cell r="A14" t="str">
            <v>구  입  량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</sheetData>
      <sheetData sheetId="15" refreshError="1"/>
      <sheetData sheetId="16" refreshError="1">
        <row r="1">
          <cell r="C1" t="str">
            <v xml:space="preserve">   레   미   콘   집   계   표 (1)</v>
          </cell>
        </row>
        <row r="2">
          <cell r="A2" t="str">
            <v>구        분</v>
          </cell>
          <cell r="B2" t="str">
            <v xml:space="preserve">         레  미  콘 (무근)</v>
          </cell>
          <cell r="D2" t="str">
            <v xml:space="preserve">         레  미  콘 (철근)</v>
          </cell>
          <cell r="F2" t="str">
            <v xml:space="preserve">                계</v>
          </cell>
          <cell r="H2" t="str">
            <v>비      고</v>
          </cell>
        </row>
        <row r="3">
          <cell r="A3" t="str">
            <v xml:space="preserve"> </v>
          </cell>
          <cell r="B3" t="str">
            <v>타   설   량</v>
          </cell>
          <cell r="C3" t="str">
            <v>할    증 (2%)</v>
          </cell>
          <cell r="D3" t="str">
            <v>타   설   량</v>
          </cell>
          <cell r="E3" t="str">
            <v>할    증 (1%)</v>
          </cell>
          <cell r="F3" t="str">
            <v>타   설   량</v>
          </cell>
          <cell r="G3" t="str">
            <v>구   입   량</v>
          </cell>
          <cell r="H3" t="str">
            <v xml:space="preserve"> </v>
          </cell>
        </row>
        <row r="4">
          <cell r="A4" t="str">
            <v>25 - 270 - 12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 t="str">
            <v>25 - 400 - 15</v>
          </cell>
          <cell r="B5">
            <v>0</v>
          </cell>
          <cell r="C5">
            <v>0</v>
          </cell>
          <cell r="D5">
            <v>59.8</v>
          </cell>
          <cell r="E5">
            <v>60.4</v>
          </cell>
          <cell r="F5">
            <v>59.8</v>
          </cell>
          <cell r="G5">
            <v>60</v>
          </cell>
        </row>
        <row r="6">
          <cell r="A6" t="str">
            <v>25 - 270 - 15</v>
          </cell>
          <cell r="B6">
            <v>0</v>
          </cell>
          <cell r="C6">
            <v>0</v>
          </cell>
          <cell r="D6">
            <v>136.36799999999999</v>
          </cell>
          <cell r="E6">
            <v>139.1</v>
          </cell>
          <cell r="F6">
            <v>136.36799999999999</v>
          </cell>
          <cell r="G6">
            <v>139</v>
          </cell>
        </row>
        <row r="7">
          <cell r="A7" t="str">
            <v>25 - 240 - 15</v>
          </cell>
          <cell r="B7">
            <v>0</v>
          </cell>
          <cell r="C7">
            <v>0</v>
          </cell>
          <cell r="D7">
            <v>628.702</v>
          </cell>
          <cell r="E7">
            <v>634.99</v>
          </cell>
          <cell r="F7">
            <v>628.702</v>
          </cell>
          <cell r="G7">
            <v>635</v>
          </cell>
        </row>
        <row r="8">
          <cell r="A8" t="str">
            <v>25 - 210 - 8</v>
          </cell>
          <cell r="B8">
            <v>0</v>
          </cell>
          <cell r="C8">
            <v>0</v>
          </cell>
          <cell r="D8">
            <v>212.58500000000001</v>
          </cell>
          <cell r="E8">
            <v>214.72</v>
          </cell>
          <cell r="F8">
            <v>212.58500000000001</v>
          </cell>
          <cell r="G8">
            <v>215</v>
          </cell>
        </row>
        <row r="9">
          <cell r="A9" t="str">
            <v>25 - 160 - 8</v>
          </cell>
          <cell r="B9">
            <v>27.664000000000001</v>
          </cell>
          <cell r="C9">
            <v>28.220000000000002</v>
          </cell>
          <cell r="D9">
            <v>0</v>
          </cell>
          <cell r="E9">
            <v>0</v>
          </cell>
          <cell r="F9">
            <v>27.664000000000001</v>
          </cell>
          <cell r="G9">
            <v>28</v>
          </cell>
        </row>
        <row r="10">
          <cell r="A10" t="str">
            <v>40 - 180 - 8</v>
          </cell>
          <cell r="B10">
            <v>2559.36</v>
          </cell>
          <cell r="C10">
            <v>2610.5500000000002</v>
          </cell>
          <cell r="F10">
            <v>2559.36</v>
          </cell>
          <cell r="G10">
            <v>2611</v>
          </cell>
        </row>
        <row r="11">
          <cell r="A11" t="str">
            <v>40 - 160 - 8</v>
          </cell>
          <cell r="B11">
            <v>173.98099999999999</v>
          </cell>
          <cell r="C11">
            <v>177.47</v>
          </cell>
          <cell r="D11">
            <v>0</v>
          </cell>
          <cell r="E11">
            <v>0</v>
          </cell>
          <cell r="F11">
            <v>173.98099999999999</v>
          </cell>
          <cell r="G11">
            <v>177</v>
          </cell>
        </row>
        <row r="12">
          <cell r="A12" t="str">
            <v>계</v>
          </cell>
          <cell r="B12">
            <v>2761.0050000000001</v>
          </cell>
          <cell r="C12">
            <v>2816.24</v>
          </cell>
          <cell r="D12">
            <v>1037.4549999999999</v>
          </cell>
          <cell r="E12">
            <v>1049.21</v>
          </cell>
          <cell r="F12">
            <v>3798.46</v>
          </cell>
          <cell r="G12">
            <v>3865</v>
          </cell>
        </row>
        <row r="13">
          <cell r="C13" t="str">
            <v xml:space="preserve">   레   미   콘   집   계   표 (2)</v>
          </cell>
        </row>
        <row r="14">
          <cell r="A14" t="str">
            <v>구        분</v>
          </cell>
          <cell r="B14" t="str">
            <v>레  미  콘 (철근)</v>
          </cell>
          <cell r="E14" t="str">
            <v>레  미  콘 (철근)</v>
          </cell>
        </row>
        <row r="15">
          <cell r="A15" t="str">
            <v xml:space="preserve"> </v>
          </cell>
          <cell r="B15" t="str">
            <v>40 - 160 - 8</v>
          </cell>
          <cell r="C15" t="str">
            <v>40 - 180 - 8</v>
          </cell>
          <cell r="D15" t="str">
            <v>25 - 160 - 8</v>
          </cell>
          <cell r="E15" t="str">
            <v>25 - 210 - 8</v>
          </cell>
          <cell r="F15" t="str">
            <v>25 - 240 - 15</v>
          </cell>
          <cell r="G15" t="str">
            <v>25 - 270 - 15</v>
          </cell>
          <cell r="H15" t="str">
            <v>25 - 400 - 15</v>
          </cell>
        </row>
        <row r="16">
          <cell r="A16" t="str">
            <v>배수구조물공</v>
          </cell>
          <cell r="B16">
            <v>173.98099999999999</v>
          </cell>
          <cell r="C16">
            <v>415.09</v>
          </cell>
          <cell r="D16">
            <v>0</v>
          </cell>
          <cell r="E16">
            <v>212.58500000000001</v>
          </cell>
          <cell r="F16">
            <v>0</v>
          </cell>
          <cell r="G16">
            <v>0</v>
          </cell>
        </row>
        <row r="17">
          <cell r="A17" t="str">
            <v>구 조 물 공</v>
          </cell>
          <cell r="B17">
            <v>0</v>
          </cell>
          <cell r="C17">
            <v>2144.27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교   량   공</v>
          </cell>
          <cell r="B18">
            <v>0</v>
          </cell>
          <cell r="C18">
            <v>0</v>
          </cell>
          <cell r="D18">
            <v>27.664000000000001</v>
          </cell>
          <cell r="E18">
            <v>0</v>
          </cell>
          <cell r="F18">
            <v>628.702</v>
          </cell>
          <cell r="G18">
            <v>136.36799999999999</v>
          </cell>
          <cell r="H18">
            <v>59.8</v>
          </cell>
        </row>
        <row r="19">
          <cell r="A19" t="str">
            <v xml:space="preserve"> 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 xml:space="preserve"> </v>
          </cell>
          <cell r="B20">
            <v>0</v>
          </cell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 xml:space="preserve"> </v>
          </cell>
          <cell r="B21">
            <v>0</v>
          </cell>
          <cell r="C21">
            <v>0</v>
          </cell>
          <cell r="D21">
            <v>0</v>
          </cell>
          <cell r="F21">
            <v>0</v>
          </cell>
          <cell r="H21">
            <v>0</v>
          </cell>
        </row>
        <row r="22">
          <cell r="A22" t="str">
            <v>계</v>
          </cell>
          <cell r="B22">
            <v>173.98099999999999</v>
          </cell>
          <cell r="C22">
            <v>2559.36</v>
          </cell>
          <cell r="D22">
            <v>27.664000000000001</v>
          </cell>
          <cell r="E22">
            <v>212.58500000000001</v>
          </cell>
          <cell r="F22">
            <v>628.702</v>
          </cell>
          <cell r="G22">
            <v>136.36799999999999</v>
          </cell>
          <cell r="H22">
            <v>59.8</v>
          </cell>
        </row>
      </sheetData>
      <sheetData sheetId="17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A4" t="str">
            <v>배수구조물공</v>
          </cell>
          <cell r="B4">
            <v>0</v>
          </cell>
          <cell r="C4">
            <v>3.7229999999999999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7.13</v>
          </cell>
        </row>
        <row r="5">
          <cell r="A5" t="str">
            <v>구 조 물 공</v>
          </cell>
          <cell r="B5">
            <v>0</v>
          </cell>
          <cell r="C5">
            <v>0</v>
          </cell>
          <cell r="D5">
            <v>210.6</v>
          </cell>
          <cell r="E5">
            <v>0</v>
          </cell>
          <cell r="G5">
            <v>0</v>
          </cell>
          <cell r="H5">
            <v>9</v>
          </cell>
          <cell r="J5">
            <v>0</v>
          </cell>
          <cell r="K5">
            <v>0</v>
          </cell>
        </row>
        <row r="6">
          <cell r="A6" t="str">
            <v>부   대   공</v>
          </cell>
          <cell r="D6">
            <v>0</v>
          </cell>
          <cell r="E6">
            <v>0</v>
          </cell>
          <cell r="G6">
            <v>53.03</v>
          </cell>
          <cell r="H6">
            <v>0</v>
          </cell>
          <cell r="J6">
            <v>0</v>
          </cell>
          <cell r="K6">
            <v>0</v>
          </cell>
        </row>
        <row r="7">
          <cell r="A7" t="str">
            <v>교   량   공</v>
          </cell>
          <cell r="D7">
            <v>0</v>
          </cell>
          <cell r="E7">
            <v>1.694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3.7229999999999999</v>
          </cell>
          <cell r="D10">
            <v>210.6</v>
          </cell>
          <cell r="E10">
            <v>1.694</v>
          </cell>
          <cell r="F10">
            <v>0</v>
          </cell>
          <cell r="G10">
            <v>53.03</v>
          </cell>
          <cell r="H10">
            <v>9</v>
          </cell>
          <cell r="I10">
            <v>7.13</v>
          </cell>
          <cell r="J10">
            <v>0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F11">
            <v>0.05</v>
          </cell>
          <cell r="G11">
            <v>0.05</v>
          </cell>
          <cell r="H11">
            <v>0.05</v>
          </cell>
          <cell r="I11">
            <v>0.05</v>
          </cell>
          <cell r="J11">
            <v>0.05</v>
          </cell>
          <cell r="K11">
            <v>0.05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3.7229999999999999</v>
          </cell>
          <cell r="D12">
            <v>210.6</v>
          </cell>
          <cell r="E12">
            <v>1.694</v>
          </cell>
          <cell r="F12">
            <v>0</v>
          </cell>
          <cell r="G12">
            <v>55.682000000000002</v>
          </cell>
          <cell r="H12">
            <v>9.4499999999999993</v>
          </cell>
          <cell r="I12">
            <v>7.4870000000000001</v>
          </cell>
          <cell r="J12">
            <v>0</v>
          </cell>
          <cell r="K12">
            <v>0</v>
          </cell>
          <cell r="L12" t="str">
            <v xml:space="preserve"> </v>
          </cell>
        </row>
      </sheetData>
      <sheetData sheetId="18" refreshError="1">
        <row r="1">
          <cell r="C1" t="str">
            <v xml:space="preserve">      자    갈    산    출    표</v>
          </cell>
        </row>
        <row r="2">
          <cell r="E2" t="str">
            <v xml:space="preserve">            자                    갈</v>
          </cell>
        </row>
        <row r="3">
          <cell r="A3" t="str">
            <v xml:space="preserve">      구           분</v>
          </cell>
          <cell r="C3" t="str">
            <v>수        량</v>
          </cell>
          <cell r="D3" t="str">
            <v>단 위</v>
          </cell>
          <cell r="E3" t="str">
            <v>Φ25 m/m</v>
          </cell>
          <cell r="F3" t="str">
            <v>Φ40 m/m</v>
          </cell>
          <cell r="G3" t="str">
            <v>비         고</v>
          </cell>
        </row>
        <row r="4">
          <cell r="E4" t="str">
            <v>㎥</v>
          </cell>
          <cell r="F4" t="str">
            <v>㎥</v>
          </cell>
        </row>
        <row r="5">
          <cell r="A5" t="str">
            <v xml:space="preserve"> </v>
          </cell>
          <cell r="B5" t="str">
            <v xml:space="preserve"> </v>
          </cell>
          <cell r="C5">
            <v>7.4870000000000001</v>
          </cell>
          <cell r="D5" t="str">
            <v xml:space="preserve"> </v>
          </cell>
          <cell r="E5">
            <v>0.56000000000000005</v>
          </cell>
          <cell r="F5">
            <v>0</v>
          </cell>
        </row>
        <row r="6">
          <cell r="A6" t="str">
            <v>콘  크</v>
          </cell>
          <cell r="E6">
            <v>4.2</v>
          </cell>
          <cell r="F6">
            <v>0</v>
          </cell>
        </row>
        <row r="7">
          <cell r="A7" t="str">
            <v xml:space="preserve"> </v>
          </cell>
          <cell r="B7" t="str">
            <v xml:space="preserve"> </v>
          </cell>
          <cell r="C7">
            <v>55.682000000000002</v>
          </cell>
          <cell r="D7" t="str">
            <v xml:space="preserve"> </v>
          </cell>
          <cell r="E7">
            <v>0</v>
          </cell>
          <cell r="F7">
            <v>0.61</v>
          </cell>
        </row>
        <row r="8">
          <cell r="E8">
            <v>0</v>
          </cell>
          <cell r="F8">
            <v>33.97</v>
          </cell>
        </row>
        <row r="9">
          <cell r="B9" t="str">
            <v xml:space="preserve"> </v>
          </cell>
          <cell r="C9">
            <v>9.4499999999999993</v>
          </cell>
          <cell r="D9" t="str">
            <v xml:space="preserve"> </v>
          </cell>
          <cell r="E9">
            <v>0</v>
          </cell>
          <cell r="F9">
            <v>0.96</v>
          </cell>
        </row>
        <row r="10">
          <cell r="E10">
            <v>0</v>
          </cell>
          <cell r="F10">
            <v>9.08</v>
          </cell>
        </row>
        <row r="11">
          <cell r="A11" t="str">
            <v>리  트</v>
          </cell>
          <cell r="B11" t="str">
            <v xml:space="preserve"> </v>
          </cell>
          <cell r="C11">
            <v>1.694</v>
          </cell>
          <cell r="D11" t="str">
            <v xml:space="preserve"> </v>
          </cell>
          <cell r="E11">
            <v>1</v>
          </cell>
          <cell r="F11">
            <v>0</v>
          </cell>
        </row>
        <row r="12">
          <cell r="E12">
            <v>1.7</v>
          </cell>
          <cell r="F12">
            <v>0</v>
          </cell>
        </row>
        <row r="13">
          <cell r="B13" t="str">
            <v>계</v>
          </cell>
          <cell r="D13">
            <v>0</v>
          </cell>
          <cell r="E13">
            <v>5.9</v>
          </cell>
          <cell r="F13">
            <v>43.05</v>
          </cell>
        </row>
        <row r="14">
          <cell r="B14" t="str">
            <v xml:space="preserve"> </v>
          </cell>
          <cell r="C14" t="str">
            <v xml:space="preserve">   시  멘  트 , 모  래  산  출  표</v>
          </cell>
        </row>
        <row r="15">
          <cell r="A15" t="str">
            <v xml:space="preserve">      구            분</v>
          </cell>
          <cell r="C15" t="str">
            <v>수        량</v>
          </cell>
          <cell r="D15" t="str">
            <v>단 위</v>
          </cell>
          <cell r="E15" t="str">
            <v>시    멘    트</v>
          </cell>
          <cell r="F15" t="str">
            <v>모          래</v>
          </cell>
          <cell r="G15" t="str">
            <v>비         고</v>
          </cell>
        </row>
        <row r="16">
          <cell r="A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>㎏</v>
          </cell>
          <cell r="F16" t="str">
            <v>㎥</v>
          </cell>
          <cell r="G16" t="str">
            <v xml:space="preserve"> </v>
          </cell>
        </row>
        <row r="17">
          <cell r="A17" t="str">
            <v xml:space="preserve"> </v>
          </cell>
          <cell r="B17" t="str">
            <v xml:space="preserve"> </v>
          </cell>
          <cell r="C17">
            <v>0</v>
          </cell>
          <cell r="D17" t="str">
            <v xml:space="preserve"> </v>
          </cell>
          <cell r="E17">
            <v>1093</v>
          </cell>
          <cell r="F17">
            <v>0.78</v>
          </cell>
        </row>
        <row r="18">
          <cell r="E18">
            <v>0</v>
          </cell>
          <cell r="F18">
            <v>0</v>
          </cell>
        </row>
        <row r="19">
          <cell r="A19" t="str">
            <v xml:space="preserve"> </v>
          </cell>
          <cell r="B19" t="str">
            <v xml:space="preserve"> </v>
          </cell>
          <cell r="C19">
            <v>3.7229999999999999</v>
          </cell>
          <cell r="D19" t="str">
            <v xml:space="preserve"> </v>
          </cell>
          <cell r="E19">
            <v>680</v>
          </cell>
          <cell r="F19">
            <v>0.98</v>
          </cell>
        </row>
        <row r="20">
          <cell r="E20">
            <v>2531.64</v>
          </cell>
          <cell r="F20">
            <v>3.65</v>
          </cell>
        </row>
        <row r="21">
          <cell r="A21" t="str">
            <v>몰  탈</v>
          </cell>
          <cell r="B21" t="str">
            <v xml:space="preserve"> </v>
          </cell>
          <cell r="C21">
            <v>210.6</v>
          </cell>
          <cell r="D21" t="str">
            <v xml:space="preserve"> </v>
          </cell>
          <cell r="E21">
            <v>510</v>
          </cell>
          <cell r="F21">
            <v>1.1000000000000001</v>
          </cell>
        </row>
        <row r="22">
          <cell r="E22">
            <v>107406</v>
          </cell>
          <cell r="F22">
            <v>231.66</v>
          </cell>
        </row>
        <row r="23">
          <cell r="C23">
            <v>1.694</v>
          </cell>
          <cell r="E23">
            <v>600</v>
          </cell>
          <cell r="F23">
            <v>0.6</v>
          </cell>
        </row>
        <row r="24">
          <cell r="E24">
            <v>1016.4</v>
          </cell>
          <cell r="F24">
            <v>1.02</v>
          </cell>
        </row>
        <row r="25">
          <cell r="A25" t="str">
            <v xml:space="preserve"> </v>
          </cell>
          <cell r="B25" t="str">
            <v>소     계</v>
          </cell>
          <cell r="C25" t="str">
            <v xml:space="preserve"> </v>
          </cell>
          <cell r="E25">
            <v>110954.04</v>
          </cell>
          <cell r="F25">
            <v>236.33</v>
          </cell>
        </row>
        <row r="26">
          <cell r="B26" t="str">
            <v xml:space="preserve"> </v>
          </cell>
          <cell r="C26">
            <v>7.4870000000000001</v>
          </cell>
          <cell r="D26" t="str">
            <v xml:space="preserve"> </v>
          </cell>
          <cell r="E26">
            <v>346</v>
          </cell>
          <cell r="F26">
            <v>0.51700000000000002</v>
          </cell>
        </row>
        <row r="27">
          <cell r="E27">
            <v>2590.5100000000002</v>
          </cell>
          <cell r="F27">
            <v>3.88</v>
          </cell>
        </row>
        <row r="28">
          <cell r="A28" t="str">
            <v>콘  크</v>
          </cell>
          <cell r="B28" t="str">
            <v xml:space="preserve"> </v>
          </cell>
          <cell r="C28">
            <v>55.682000000000002</v>
          </cell>
          <cell r="D28" t="str">
            <v xml:space="preserve"> </v>
          </cell>
          <cell r="E28">
            <v>323</v>
          </cell>
          <cell r="F28">
            <v>0.48399999999999999</v>
          </cell>
        </row>
        <row r="29">
          <cell r="E29">
            <v>17985.289999999997</v>
          </cell>
          <cell r="F29">
            <v>26.96</v>
          </cell>
        </row>
        <row r="30">
          <cell r="A30" t="str">
            <v>리  트</v>
          </cell>
          <cell r="B30" t="str">
            <v xml:space="preserve"> </v>
          </cell>
          <cell r="C30">
            <v>9.4499999999999993</v>
          </cell>
          <cell r="D30" t="str">
            <v xml:space="preserve"> </v>
          </cell>
          <cell r="E30">
            <v>170</v>
          </cell>
          <cell r="F30">
            <v>0.48</v>
          </cell>
        </row>
        <row r="31">
          <cell r="E31">
            <v>1606.5</v>
          </cell>
          <cell r="F31">
            <v>4.54</v>
          </cell>
        </row>
        <row r="32">
          <cell r="B32" t="str">
            <v>소     계</v>
          </cell>
          <cell r="C32">
            <v>72.619</v>
          </cell>
          <cell r="E32">
            <v>22182.299999999996</v>
          </cell>
          <cell r="F32">
            <v>35.380000000000003</v>
          </cell>
        </row>
        <row r="33">
          <cell r="A33" t="str">
            <v xml:space="preserve">             계</v>
          </cell>
          <cell r="C33" t="str">
            <v xml:space="preserve"> </v>
          </cell>
          <cell r="E33">
            <v>3340</v>
          </cell>
          <cell r="F33">
            <v>271.71000000000004</v>
          </cell>
        </row>
      </sheetData>
      <sheetData sheetId="19" refreshError="1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수목(가-마)"/>
      <sheetName val="수목(바-주목)"/>
      <sheetName val="수목(중국단풍-)"/>
      <sheetName val="식재인부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DATE"/>
      <sheetName val="금액"/>
      <sheetName val="수량집계A"/>
      <sheetName val="철근집계A"/>
      <sheetName val="진주방향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기계경비산출기준"/>
      <sheetName val="투찰"/>
      <sheetName val="1차증가원가계산"/>
      <sheetName val="준검 내역서"/>
      <sheetName val="원가서"/>
      <sheetName val="제출내역 (2)"/>
      <sheetName val="가설공사비"/>
      <sheetName val="도로구조공사비"/>
      <sheetName val="도로토공공사비"/>
      <sheetName val="여수토공사비"/>
      <sheetName val="계정"/>
      <sheetName val="관급자재"/>
      <sheetName val="폐기물"/>
      <sheetName val="1,2공구원가계산서"/>
      <sheetName val="2공구산출내역"/>
      <sheetName val="1공구산출내역서"/>
      <sheetName val="설계서(본관)"/>
      <sheetName val="AS포장복구 "/>
      <sheetName val="수목데이타"/>
      <sheetName val="한강운반비"/>
      <sheetName val="내역서"/>
      <sheetName val="견적"/>
      <sheetName val="노무"/>
      <sheetName val="건축2"/>
      <sheetName val="원가"/>
      <sheetName val="자재단가조사표-수목"/>
      <sheetName val="공사비산출내역"/>
      <sheetName val="변수값"/>
      <sheetName val="중기상차"/>
      <sheetName val="AS복구"/>
      <sheetName val="중기터파기"/>
      <sheetName val="별표집계"/>
      <sheetName val="수량산출"/>
      <sheetName val="BOJUNGGM"/>
      <sheetName val="연습"/>
      <sheetName val="실행(ALT1)"/>
      <sheetName val="실행(표지,갑,을)"/>
      <sheetName val="문학간접"/>
      <sheetName val="간접"/>
      <sheetName val="b_balju_cho"/>
      <sheetName val="Total"/>
      <sheetName val="단가대비표"/>
      <sheetName val="기준액"/>
      <sheetName val="기초단가"/>
      <sheetName val="관접합및부설"/>
      <sheetName val="단가"/>
      <sheetName val="토공"/>
      <sheetName val="전차선로 물량표"/>
      <sheetName val="#REF"/>
      <sheetName val="자재"/>
      <sheetName val="공통(20-91)"/>
      <sheetName val="장비집계"/>
      <sheetName val="조건"/>
      <sheetName val="가시설"/>
      <sheetName val="부대내역"/>
      <sheetName val="변경내역"/>
      <sheetName val="공사개요"/>
      <sheetName val="수량산출서"/>
      <sheetName val="자료"/>
      <sheetName val="수목표준대가"/>
      <sheetName val="버스운행안내"/>
      <sheetName val="근태계획서"/>
      <sheetName val="예방접종계획"/>
      <sheetName val="건축-물가변동"/>
      <sheetName val="A-4"/>
      <sheetName val="데리네이타현황"/>
      <sheetName val="nys"/>
      <sheetName val="FB25JN"/>
      <sheetName val="일위목록"/>
      <sheetName val="카렌스센터계량기설치공사"/>
      <sheetName val="단위단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공사설명서"/>
      <sheetName val="토공총괄표"/>
      <sheetName val="6호기"/>
      <sheetName val="공사요율산출표"/>
      <sheetName val="결재판"/>
      <sheetName val="시설물일위"/>
      <sheetName val="가설공사"/>
      <sheetName val="단가결정"/>
      <sheetName val="내역아"/>
      <sheetName val="울타리"/>
      <sheetName val="일위산출"/>
      <sheetName val="노임이"/>
      <sheetName val="Recovered_Sheet1"/>
      <sheetName val="수량계표"/>
      <sheetName val="노임단가"/>
      <sheetName val="2000.11월설계내역"/>
      <sheetName val="계산서(곡선부)"/>
      <sheetName val="포장재료집계표"/>
      <sheetName val="2003상반기노임기준"/>
      <sheetName val="기본단가표"/>
      <sheetName val="공구원가계산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16-1"/>
      <sheetName val="자판실행"/>
      <sheetName val="WORK"/>
      <sheetName val="값"/>
      <sheetName val="참조 (2)"/>
      <sheetName val="건축"/>
      <sheetName val="기초입력 DATA"/>
      <sheetName val="원가계산"/>
      <sheetName val="원가계산 (2)"/>
      <sheetName val="제잡비계산"/>
      <sheetName val="2호맨홀공제수량"/>
      <sheetName val="용역비내역-진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을지"/>
      <sheetName val="계획금액"/>
      <sheetName val="식재"/>
      <sheetName val="시설물"/>
      <sheetName val="식재출력용"/>
      <sheetName val="유지관리"/>
      <sheetName val="입찰견적보고서"/>
      <sheetName val="전익자재"/>
      <sheetName val="기준비용"/>
      <sheetName val="인건비"/>
      <sheetName val="중기조종사 단위단가"/>
      <sheetName val="소비자가"/>
      <sheetName val="구조물5월기성내역"/>
      <sheetName val="경영"/>
      <sheetName val="98년"/>
      <sheetName val="실적"/>
      <sheetName val="기타 정보통신공사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건설기계"/>
      <sheetName val="사급자재"/>
      <sheetName val="설계예산서"/>
      <sheetName val="배수장토목공사비"/>
      <sheetName val="70%"/>
      <sheetName val="표_재료"/>
      <sheetName val="금액내역서"/>
      <sheetName val="이름표지정"/>
      <sheetName val="제경비적용기준"/>
      <sheetName val="공사자료입력"/>
      <sheetName val="삭제금지단가"/>
      <sheetName val="골조-APT 갑지"/>
      <sheetName val="도급기성"/>
      <sheetName val="세부내역"/>
      <sheetName val="증감내역서"/>
      <sheetName val="코드"/>
      <sheetName val="갈현동"/>
      <sheetName val="LP-S"/>
      <sheetName val="수목단가"/>
      <sheetName val="시설수량표"/>
      <sheetName val="식재수량표"/>
      <sheetName val="자재단가"/>
      <sheetName val="1공구원가계산"/>
      <sheetName val="1공구원가계산서"/>
      <sheetName val="산출기초"/>
      <sheetName val="골조시행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콘크스"/>
      <sheetName val="직재"/>
      <sheetName val="재집"/>
      <sheetName val="신청서"/>
      <sheetName val="적용공정"/>
      <sheetName val="시멘트"/>
      <sheetName val="단가산출서"/>
      <sheetName val="지급자재"/>
      <sheetName val="Sheet1 (2)"/>
      <sheetName val="가설건물"/>
      <sheetName val="입력"/>
      <sheetName val="안내"/>
      <sheetName val="DATA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설명"/>
      <sheetName val="기초코드"/>
      <sheetName val="전체"/>
      <sheetName val="대비표"/>
      <sheetName val="총괄"/>
      <sheetName val="포장수량단위"/>
      <sheetName val="9811"/>
      <sheetName val="중기사용료산출근거"/>
      <sheetName val="단가산출2"/>
      <sheetName val="단가 및 재료비"/>
      <sheetName val="전등설비"/>
      <sheetName val="예산내역서"/>
      <sheetName val="팔당터널(1공구)"/>
      <sheetName val="말고개터널조명전압강하"/>
      <sheetName val="iec"/>
      <sheetName val="ks"/>
      <sheetName val="선로정수"/>
      <sheetName val="참조(2)"/>
      <sheetName val="참조"/>
      <sheetName val="Sheet5"/>
      <sheetName val="부대tu"/>
      <sheetName val="총계"/>
      <sheetName val="건축내역서"/>
      <sheetName val="설명서 "/>
      <sheetName val="토목"/>
      <sheetName val="BID"/>
      <sheetName val="노임,재료비"/>
      <sheetName val="106C0300"/>
      <sheetName val="CC16-내역서"/>
      <sheetName val="INDEX  LIST"/>
      <sheetName val="년도별노임표"/>
      <sheetName val="중기목록표"/>
      <sheetName val="재료"/>
      <sheetName val="터파기및재료"/>
      <sheetName val="표지 (2)"/>
      <sheetName val="경비_원본"/>
      <sheetName val="조명시설"/>
      <sheetName val="CON'C"/>
      <sheetName val="도급"/>
      <sheetName val="정부노임단가"/>
      <sheetName val="토목검측서"/>
      <sheetName val="3.바닥판  "/>
      <sheetName val="해외(원화)"/>
      <sheetName val="재료값"/>
      <sheetName val="제경비율"/>
      <sheetName val="2공구하도급내역서"/>
      <sheetName val="소요자재"/>
      <sheetName val="노무산출서"/>
      <sheetName val="경비"/>
      <sheetName val="결재갑지"/>
      <sheetName val="평당공사비산정"/>
      <sheetName val="자재단가2007.10"/>
      <sheetName val="자재단가2008.4"/>
      <sheetName val="을-ATYPE"/>
      <sheetName val="설계총괄표"/>
      <sheetName val="판매시설"/>
      <sheetName val="입찰"/>
      <sheetName val="현경"/>
      <sheetName val="CTEMCOST"/>
      <sheetName val="L_RPTB02_01"/>
      <sheetName val="설계예산"/>
      <sheetName val="가감수량"/>
      <sheetName val="맨홀수량산출"/>
      <sheetName val="1안"/>
      <sheetName val="우수받이"/>
      <sheetName val="공통가설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인건비 "/>
      <sheetName val="2000년1차"/>
      <sheetName val="2000전체분"/>
      <sheetName val="케이블트레이"/>
      <sheetName val="Sheet15"/>
      <sheetName val="부표총괄"/>
      <sheetName val="수로BOX"/>
      <sheetName val="2"/>
      <sheetName val="표  지"/>
      <sheetName val="기초1"/>
      <sheetName val="설계내역서"/>
      <sheetName val="화성태안9공구내역(실행)"/>
      <sheetName val="물가대비표"/>
      <sheetName val="6-1. 관개량조서"/>
      <sheetName val="빙장비사양"/>
      <sheetName val="장비사양"/>
      <sheetName val="인제내역"/>
      <sheetName val="기계경비(시간당)"/>
      <sheetName val="램머"/>
      <sheetName val="장비경비"/>
      <sheetName val="타공종이기"/>
      <sheetName val="토목(대안)"/>
      <sheetName val="세금자료"/>
      <sheetName val="말뚝지지력산정"/>
      <sheetName val="적용기준"/>
      <sheetName val="화장실"/>
      <sheetName val="내역(APT)"/>
      <sheetName val="고유코드_설계"/>
      <sheetName val="원가data"/>
      <sheetName val="토목내역서"/>
      <sheetName val="평가데이터"/>
      <sheetName val="연결임시"/>
      <sheetName val="적점"/>
      <sheetName val="총괄표"/>
      <sheetName val="11-2.아파트내역"/>
      <sheetName val="투자비"/>
      <sheetName val="조성원가DATA"/>
      <sheetName val="사업비"/>
      <sheetName val="노임단가표"/>
      <sheetName val="01"/>
      <sheetName val="플랜트 설치"/>
      <sheetName val="토공수량"/>
      <sheetName val="00노임기준"/>
      <sheetName val="30집계표"/>
      <sheetName val="아파트 내역"/>
      <sheetName val="FOB발"/>
      <sheetName val="화설내"/>
      <sheetName val="철콘"/>
      <sheetName val="JOIN(2span)"/>
      <sheetName val="바닥판"/>
      <sheetName val="주빔의 설계"/>
      <sheetName val="철근량산정및사용성검토"/>
      <sheetName val="입력DATA"/>
      <sheetName val="시중노임단가"/>
      <sheetName val="참고사항"/>
      <sheetName val="근로자자료입력"/>
      <sheetName val="산출근거(복구)"/>
      <sheetName val="단가표"/>
      <sheetName val="공정표"/>
      <sheetName val="LOOKUP"/>
      <sheetName val="설계내역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협력업체"/>
      <sheetName val="00상노임"/>
      <sheetName val="21301동"/>
      <sheetName val="아파트"/>
      <sheetName val="전기공사"/>
      <sheetName val="지질조사"/>
      <sheetName val="산출(부하간선)"/>
      <sheetName val="매채조회"/>
      <sheetName val="실행,원가 최종예상"/>
      <sheetName val="심사물량"/>
      <sheetName val="심사계산"/>
      <sheetName val="99노임기준"/>
      <sheetName val="설계명세서"/>
      <sheetName val="산출내역서집계표"/>
      <sheetName val="입력란"/>
      <sheetName val="97노임단가"/>
      <sheetName val="48일위(기존)"/>
      <sheetName val="BSD (2)"/>
      <sheetName val="건설산출"/>
      <sheetName val="★도급내역(2공구)"/>
      <sheetName val="밸브설치"/>
      <sheetName val="단가목록"/>
      <sheetName val="자재목록"/>
      <sheetName val="노임목록"/>
      <sheetName val="총집계표"/>
      <sheetName val="코드표"/>
      <sheetName val="실행철강하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원가계산하도"/>
      <sheetName val="내역갑지"/>
      <sheetName val="시공"/>
      <sheetName val="신표지1"/>
      <sheetName val="본사공가현황"/>
      <sheetName val="2.고용보험료산출근거"/>
      <sheetName val="AL공사(원)"/>
      <sheetName val="백호우계수"/>
      <sheetName val="Tool"/>
      <sheetName val="일위"/>
      <sheetName val="그림"/>
      <sheetName val="월별수입"/>
      <sheetName val="공사비증감"/>
      <sheetName val="견적율"/>
      <sheetName val="pier(각형)"/>
      <sheetName val="1-4-2.관(약)"/>
      <sheetName val="D-철근총괄"/>
      <sheetName val="에너지동"/>
      <sheetName val="날개벽"/>
      <sheetName val="암거단위"/>
      <sheetName val="횡 연장"/>
      <sheetName val="단가일람"/>
      <sheetName val="자재일람"/>
      <sheetName val="조경일람"/>
      <sheetName val="배수장공사비명세서"/>
      <sheetName val="토목주소"/>
      <sheetName val="프랜트면허"/>
      <sheetName val="자재 집계표"/>
      <sheetName val="주공 갑지"/>
      <sheetName val="입찰안"/>
      <sheetName val="단가(자재)"/>
      <sheetName val="단가(노임)"/>
      <sheetName val="기초목록"/>
      <sheetName val="총괄내역서(설계)"/>
      <sheetName val="약품설비"/>
      <sheetName val="장비투입계획"/>
      <sheetName val="직원투입계획"/>
      <sheetName val="해평견적"/>
      <sheetName val="el\설계서\수목일위_XLS]데이타"/>
      <sheetName val="1공구_단가_(정원)"/>
      <sheetName val="ABUT수량-A1"/>
      <sheetName val="중기집계"/>
      <sheetName val="정화조방수미장"/>
      <sheetName val="내역서1999.8최종"/>
      <sheetName val="EARTH"/>
      <sheetName val="구조물공"/>
      <sheetName val="부대공"/>
    </sheetNames>
    <sheetDataSet>
      <sheetData sheetId="0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"/>
      <sheetName val="공종 "/>
      <sheetName val="동정표지"/>
      <sheetName val="토량이동"/>
      <sheetName val="공작물조직표"/>
      <sheetName val="수로조직표"/>
      <sheetName val="공작물집계내력"/>
      <sheetName val="자재집계표"/>
      <sheetName val="재료"/>
      <sheetName val="재료집계표 "/>
      <sheetName val="재료계산서"/>
      <sheetName val="급(배)수관"/>
      <sheetName val="건설목관"/>
      <sheetName val="소운반거리"/>
      <sheetName val="보완결과"/>
      <sheetName val="공정표"/>
      <sheetName val="설명서"/>
      <sheetName val="천공량"/>
      <sheetName val="철근표"/>
      <sheetName val="횡단"/>
      <sheetName val="중기소요대수"/>
      <sheetName val="터파기"/>
      <sheetName val="견출지"/>
      <sheetName val="동정"/>
      <sheetName val="도면"/>
      <sheetName val="DATE"/>
      <sheetName val="계산서(곡선부)"/>
      <sheetName val="-치수표(곡선부)"/>
      <sheetName val="범례표"/>
      <sheetName val="관접합및부설"/>
      <sheetName val="단가"/>
      <sheetName val="총괄내역서"/>
      <sheetName val="단위수량"/>
      <sheetName val="Sheet1"/>
      <sheetName val="일위목록"/>
      <sheetName val="신호등일위대가"/>
      <sheetName val="포장재료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표지"/>
      <sheetName val="총괄내역서"/>
      <sheetName val="6.2 사전재해(개발)"/>
      <sheetName val="사전재해(개발)-제원, 노임단가, 적용요율"/>
      <sheetName val="사전재해(개발)-소요인력"/>
      <sheetName val="사전재해(개발)-산출근거-면적"/>
      <sheetName val="DATE"/>
      <sheetName val="지구단위계획"/>
      <sheetName val="일위대가(계측기설치)"/>
      <sheetName val="_산근2_"/>
      <sheetName val="_산근5_"/>
      <sheetName val="SOURCE"/>
      <sheetName val="관접합및부설"/>
      <sheetName val="단가"/>
      <sheetName val="공수"/>
      <sheetName val="산근"/>
      <sheetName val="공비대비"/>
      <sheetName val="대로근거"/>
      <sheetName val="내역서"/>
      <sheetName val="수량이동"/>
      <sheetName val="터파기및재료"/>
      <sheetName val="우배수"/>
      <sheetName val="#REF"/>
      <sheetName val="laroux"/>
      <sheetName val="설계예산서"/>
      <sheetName val="총괄"/>
      <sheetName val="1.노선측량"/>
      <sheetName val="2.토질조사"/>
      <sheetName val="3.실시설계 "/>
      <sheetName val="4.환경영향평가비"/>
      <sheetName val="손해보험료 (2)"/>
      <sheetName val="간지"/>
      <sheetName val="측량일위(농지구릉지)"/>
      <sheetName val="측량인원산출(농지구릉지)"/>
      <sheetName val="토질일위-1"/>
      <sheetName val="토질일위-2"/>
      <sheetName val="개략공사비"/>
      <sheetName val="손해보험요율표"/>
      <sheetName val="간지 (2)"/>
      <sheetName val="간지 (3)"/>
      <sheetName val="간지 (4)"/>
      <sheetName val="간지 (5)"/>
      <sheetName val="데이타"/>
      <sheetName val="Sheet1"/>
      <sheetName val="약품설비"/>
      <sheetName val="환경평가"/>
      <sheetName val="인구"/>
      <sheetName val="하천제원"/>
      <sheetName val="3지구단위"/>
      <sheetName val="4.장비손료"/>
      <sheetName val="계산서(곡선부)"/>
      <sheetName val="포장재료집계표"/>
      <sheetName val="중기비"/>
      <sheetName val="일위대가"/>
      <sheetName val="guard(mac)"/>
      <sheetName val="측량요율"/>
      <sheetName val="자재대"/>
      <sheetName val="INPUT"/>
      <sheetName val="1호맨홀토공"/>
      <sheetName val="데리네이타현황"/>
      <sheetName val="고시단가"/>
      <sheetName val="45,46"/>
      <sheetName val="설계"/>
      <sheetName val="용수량(생활용수)"/>
      <sheetName val="변수값"/>
      <sheetName val="중기상차"/>
      <sheetName val="AS복구"/>
      <sheetName val="중기터파기"/>
      <sheetName val="순서도"/>
      <sheetName val="지급자재"/>
      <sheetName val="품셈TABLE"/>
      <sheetName val="범용개발순소요비용"/>
      <sheetName val="집계표"/>
      <sheetName val="일위목록"/>
      <sheetName val="단가목록"/>
      <sheetName val="자재목록"/>
      <sheetName val="역T형교대(말뚝기초)"/>
      <sheetName val="공사개요"/>
      <sheetName val="Sheet1 (2)"/>
      <sheetName val="내역서(을 )-"/>
      <sheetName val="8.PILE  (돌출)"/>
      <sheetName val="노임단가"/>
      <sheetName val="실행내역"/>
      <sheetName val="직노"/>
      <sheetName val="단위수량"/>
      <sheetName val="신호등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개거및 box단위수량"/>
      <sheetName val="Sheet1"/>
      <sheetName val="직접경비"/>
      <sheetName val="직접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숫자"/>
      <sheetName val="전압강하율"/>
      <sheetName val="개소별명세표 "/>
      <sheetName val="인공"/>
      <sheetName val="도면치수"/>
      <sheetName val="마지막일위대가표"/>
      <sheetName val="설계산출기초 (2)"/>
      <sheetName val="도급예산내역서총괄표"/>
      <sheetName val="공사원가계산서"/>
      <sheetName val="설계산출기초"/>
      <sheetName val="관급자재조서"/>
      <sheetName val="도급예산내역서"/>
      <sheetName val="도급예산내역서봉투"/>
      <sheetName val="도급예산내역서표지"/>
      <sheetName val="1"/>
      <sheetName val="수량조서"/>
      <sheetName val="수량계산서"/>
      <sheetName val="연습1"/>
      <sheetName val="연습2"/>
      <sheetName val="연습3"/>
      <sheetName val="연습4"/>
      <sheetName val="케이블신설"/>
      <sheetName val="케이블철거"/>
      <sheetName val="강관전주신설"/>
      <sheetName val="옥외등신설"/>
      <sheetName val="옥외등철거"/>
      <sheetName val="변압기신설-200"/>
      <sheetName val="변압기신설-100"/>
      <sheetName val="변압기신설-50"/>
      <sheetName val="변압기철거"/>
      <sheetName val="배전반신설"/>
      <sheetName val="기중개폐기신설"/>
      <sheetName val="기중개폐기철거"/>
      <sheetName val="접지장치신설"/>
      <sheetName val="철거발생품"/>
      <sheetName val="단가단출기초 "/>
      <sheetName val="수량산출근거"/>
      <sheetName val="단가산출표지"/>
      <sheetName val="설계산출표지"/>
      <sheetName val="설계산출표지 (2)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공사재료사정조서 (2)"/>
      <sheetName val="개소별명세"/>
      <sheetName val="강관전주구조도"/>
      <sheetName val="도면2"/>
      <sheetName val="도면표제"/>
      <sheetName val="전력재료재고현황"/>
      <sheetName val="전력재료재고현황 (2)"/>
      <sheetName val="전력재료재고현황 (3)"/>
      <sheetName val="철주연습"/>
      <sheetName val="공사원가계산서 (2)"/>
      <sheetName val="연습13-2가짜"/>
      <sheetName val="철주도색30m용"/>
      <sheetName val="철주도색15m용"/>
      <sheetName val="도급예산내역서1)"/>
      <sheetName val="연습4가짜"/>
      <sheetName val="케이블신설-2"/>
      <sheetName val="연습3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갑지"/>
      <sheetName val="목차간지"/>
      <sheetName val="설계설명서"/>
      <sheetName val="주요자재"/>
      <sheetName val="예정공정,동원인력"/>
      <sheetName val="설계예산서갑지"/>
      <sheetName val="원가계산서"/>
      <sheetName val="설계예산서"/>
      <sheetName val="표지 (2)"/>
      <sheetName val="시방서"/>
      <sheetName val="각형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기계경비(시간당)"/>
      <sheetName val="램머"/>
      <sheetName val="일위대가목록"/>
      <sheetName val="초기화면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직접인건비"/>
      <sheetName val="공수"/>
      <sheetName val="산근"/>
      <sheetName val="5)수리분석내역 "/>
      <sheetName val="내역서"/>
      <sheetName val="측량단가"/>
      <sheetName val="공사비"/>
      <sheetName val="요율"/>
      <sheetName val="사통"/>
      <sheetName val="설계예산서"/>
      <sheetName val="내역서 "/>
      <sheetName val="공구"/>
      <sheetName val="(당평)자재"/>
      <sheetName val="직접경비산출근거"/>
      <sheetName val="계산서(곡선부)"/>
      <sheetName val="-치수표(곡선부)"/>
      <sheetName val="기초자료입력"/>
      <sheetName val="현장경비"/>
      <sheetName val="구천"/>
      <sheetName val="2003상반기노임기준"/>
      <sheetName val="#REF"/>
      <sheetName val="설계명세서"/>
      <sheetName val="청천내"/>
      <sheetName val=""/>
      <sheetName val="자료"/>
      <sheetName val="재료비"/>
      <sheetName val="자재일람"/>
      <sheetName val="96보완계획7.12"/>
      <sheetName val="설계기준"/>
      <sheetName val="토목"/>
      <sheetName val="현장조사"/>
      <sheetName val="조건표 (2)"/>
      <sheetName val="단가산출(T)"/>
      <sheetName val="자재단가비교표"/>
      <sheetName val="산출서"/>
      <sheetName val="토목공사"/>
      <sheetName val="우수공,맨홀,집수정"/>
      <sheetName val="자재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재"/>
      <sheetName val="노임"/>
      <sheetName val="중기"/>
      <sheetName val="설비"/>
      <sheetName val="일위대가-1"/>
      <sheetName val="각형맨홀"/>
      <sheetName val="영흥TL(UP,DOWN) "/>
      <sheetName val="산출내역서"/>
      <sheetName val="data"/>
      <sheetName val="평가데이터"/>
      <sheetName val="노임단가"/>
      <sheetName val="1.시험비"/>
      <sheetName val="물가자료"/>
      <sheetName val="Sens&amp;Anal"/>
      <sheetName val="IS&lt;양식27&gt;"/>
      <sheetName val="총투자비산정"/>
      <sheetName val="유지관리비등"/>
      <sheetName val="SANBAISU"/>
      <sheetName val="용수량(생활용수)"/>
      <sheetName val="산출내역"/>
      <sheetName val="DATE"/>
      <sheetName val="설계내역서"/>
      <sheetName val="보완결과_(2)"/>
      <sheetName val="잔공계획_(2)"/>
      <sheetName val="추가편입내역_(2)"/>
      <sheetName val="공종 "/>
      <sheetName val="급(배)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</sheetDataSet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  <sheetName val="설비"/>
      <sheetName val="효성CB 1P기초"/>
      <sheetName val="범례표"/>
      <sheetName val="경산"/>
      <sheetName val="노임단가표"/>
      <sheetName val="평가데이터"/>
      <sheetName val="기계경비(시간당)"/>
      <sheetName val="램머"/>
      <sheetName val="원가계산서"/>
    </sheetNames>
    <sheetDataSet>
      <sheetData sheetId="0" refreshError="1">
        <row r="6">
          <cell r="A6" t="str">
            <v>2 . 포   장   공</v>
          </cell>
          <cell r="B6">
            <v>1</v>
          </cell>
          <cell r="C6">
            <v>1</v>
          </cell>
          <cell r="D6" t="str">
            <v>식</v>
          </cell>
          <cell r="E6">
            <v>14662810</v>
          </cell>
          <cell r="F6">
            <v>3428460</v>
          </cell>
          <cell r="G6">
            <v>18875415</v>
          </cell>
          <cell r="H6">
            <v>14662810</v>
          </cell>
          <cell r="I6"/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B7">
            <v>1</v>
          </cell>
          <cell r="C7">
            <v>1</v>
          </cell>
          <cell r="D7" t="str">
            <v>식</v>
          </cell>
          <cell r="E7">
            <v>44681923</v>
          </cell>
          <cell r="F7">
            <v>1517065</v>
          </cell>
          <cell r="G7">
            <v>47390932</v>
          </cell>
          <cell r="H7">
            <v>44681923</v>
          </cell>
          <cell r="I7"/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B8">
            <v>1</v>
          </cell>
          <cell r="C8">
            <v>1</v>
          </cell>
          <cell r="D8" t="str">
            <v>식</v>
          </cell>
          <cell r="E8">
            <v>7352814</v>
          </cell>
          <cell r="F8">
            <v>10188123</v>
          </cell>
          <cell r="G8">
            <v>32430512</v>
          </cell>
          <cell r="H8">
            <v>7352814</v>
          </cell>
          <cell r="I8"/>
          <cell r="J8">
            <v>14889575</v>
          </cell>
          <cell r="K8">
            <v>32430512</v>
          </cell>
        </row>
        <row r="9">
          <cell r="A9" t="str">
            <v>계</v>
          </cell>
          <cell r="B9">
            <v>17966172</v>
          </cell>
          <cell r="C9">
            <v>343311748</v>
          </cell>
          <cell r="D9">
            <v>23834383</v>
          </cell>
          <cell r="E9">
            <v>385112303</v>
          </cell>
          <cell r="F9">
            <v>17966172</v>
          </cell>
          <cell r="G9"/>
          <cell r="H9">
            <v>343311748</v>
          </cell>
          <cell r="I9"/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B10">
            <v>1</v>
          </cell>
          <cell r="C10">
            <v>1</v>
          </cell>
          <cell r="D10" t="str">
            <v>식</v>
          </cell>
          <cell r="E10"/>
          <cell r="F10"/>
          <cell r="G10"/>
          <cell r="H10"/>
          <cell r="I10"/>
          <cell r="J10"/>
          <cell r="K10">
            <v>48060000</v>
          </cell>
        </row>
        <row r="11">
          <cell r="A11" t="str">
            <v>6 . 산재 보험료</v>
          </cell>
          <cell r="B11">
            <v>1</v>
          </cell>
          <cell r="C11">
            <v>1</v>
          </cell>
          <cell r="D11" t="str">
            <v>식</v>
          </cell>
          <cell r="E11"/>
          <cell r="F11"/>
          <cell r="G11"/>
          <cell r="H11"/>
          <cell r="I11"/>
          <cell r="J11"/>
          <cell r="K11">
            <v>0</v>
          </cell>
        </row>
        <row r="12">
          <cell r="A12" t="str">
            <v>7 . 안전 관리비</v>
          </cell>
          <cell r="B12">
            <v>1</v>
          </cell>
          <cell r="C12">
            <v>1</v>
          </cell>
          <cell r="D12" t="str">
            <v>식</v>
          </cell>
          <cell r="E12"/>
          <cell r="F12"/>
          <cell r="G12"/>
          <cell r="H12"/>
          <cell r="I12"/>
          <cell r="J12"/>
          <cell r="K12">
            <v>0</v>
          </cell>
        </row>
        <row r="13">
          <cell r="A13" t="str">
            <v>8 . 기 타 경 비</v>
          </cell>
          <cell r="B13">
            <v>1</v>
          </cell>
          <cell r="C13">
            <v>1</v>
          </cell>
          <cell r="D13" t="str">
            <v>식</v>
          </cell>
          <cell r="E13"/>
          <cell r="F13"/>
          <cell r="G13"/>
          <cell r="H13"/>
          <cell r="I13"/>
          <cell r="J13"/>
          <cell r="K13">
            <v>14730000</v>
          </cell>
        </row>
        <row r="14">
          <cell r="A14" t="str">
            <v xml:space="preserve">   순 공 사 비</v>
          </cell>
          <cell r="B14">
            <v>447902303</v>
          </cell>
          <cell r="C14"/>
          <cell r="D14"/>
          <cell r="E14"/>
          <cell r="F14"/>
          <cell r="G14"/>
          <cell r="H14"/>
          <cell r="I14"/>
          <cell r="J14"/>
          <cell r="K14">
            <v>447902303</v>
          </cell>
        </row>
        <row r="15">
          <cell r="A15" t="str">
            <v>9 . 일반 관리비</v>
          </cell>
          <cell r="B15">
            <v>1</v>
          </cell>
          <cell r="C15">
            <v>1</v>
          </cell>
          <cell r="D15" t="str">
            <v>식</v>
          </cell>
          <cell r="E15"/>
          <cell r="F15"/>
          <cell r="G15"/>
          <cell r="H15"/>
          <cell r="I15"/>
          <cell r="J15"/>
          <cell r="K15">
            <v>24630000</v>
          </cell>
        </row>
        <row r="16">
          <cell r="A16" t="str">
            <v>10. 이       윤</v>
          </cell>
          <cell r="B16">
            <v>1</v>
          </cell>
          <cell r="C16">
            <v>1</v>
          </cell>
          <cell r="D16" t="str">
            <v>식</v>
          </cell>
          <cell r="E16"/>
          <cell r="F16"/>
          <cell r="G16"/>
          <cell r="H16"/>
          <cell r="I16"/>
          <cell r="J16"/>
          <cell r="K16">
            <v>68146709.649999991</v>
          </cell>
        </row>
        <row r="17">
          <cell r="A17" t="str">
            <v>11. 사급 자재비</v>
          </cell>
          <cell r="B17">
            <v>1</v>
          </cell>
          <cell r="C17">
            <v>1</v>
          </cell>
          <cell r="D17" t="str">
            <v>식</v>
          </cell>
          <cell r="E17"/>
          <cell r="F17"/>
          <cell r="G17"/>
          <cell r="H17"/>
          <cell r="I17"/>
          <cell r="J17"/>
          <cell r="K17">
            <v>4956951</v>
          </cell>
        </row>
        <row r="18">
          <cell r="A18" t="str">
            <v xml:space="preserve">   공 급 가 액</v>
          </cell>
          <cell r="B18">
            <v>545635963.64999998</v>
          </cell>
          <cell r="C18"/>
          <cell r="D18"/>
          <cell r="E18"/>
          <cell r="F18"/>
          <cell r="G18"/>
          <cell r="H18"/>
          <cell r="I18"/>
          <cell r="J18"/>
          <cell r="K18">
            <v>545635963.64999998</v>
          </cell>
        </row>
        <row r="19">
          <cell r="A19" t="str">
            <v>12. 부가 가치세</v>
          </cell>
          <cell r="B19">
            <v>1</v>
          </cell>
          <cell r="C19">
            <v>1</v>
          </cell>
          <cell r="D19" t="str">
            <v>식</v>
          </cell>
          <cell r="E19"/>
          <cell r="F19"/>
          <cell r="G19"/>
          <cell r="H19"/>
          <cell r="I19"/>
          <cell r="J19"/>
          <cell r="K19">
            <v>54563597</v>
          </cell>
        </row>
        <row r="20">
          <cell r="A20" t="str">
            <v>13.폐기물처리비</v>
          </cell>
          <cell r="B20">
            <v>1</v>
          </cell>
          <cell r="C20">
            <v>1</v>
          </cell>
          <cell r="D20" t="str">
            <v>식</v>
          </cell>
          <cell r="E20"/>
          <cell r="F20"/>
          <cell r="G20"/>
          <cell r="H20"/>
          <cell r="I20"/>
          <cell r="J20"/>
          <cell r="K20">
            <v>5956800</v>
          </cell>
        </row>
        <row r="21">
          <cell r="A21" t="str">
            <v>도   급   비</v>
          </cell>
          <cell r="B21">
            <v>606156360.64999998</v>
          </cell>
          <cell r="C21"/>
          <cell r="D21"/>
          <cell r="E21"/>
          <cell r="F21"/>
          <cell r="G21"/>
          <cell r="H21"/>
          <cell r="I21"/>
          <cell r="J21"/>
          <cell r="K21">
            <v>606156360.64999998</v>
          </cell>
        </row>
        <row r="22">
          <cell r="A22" t="str">
            <v>14.관급 자재비</v>
          </cell>
          <cell r="B22">
            <v>1</v>
          </cell>
          <cell r="C22">
            <v>1</v>
          </cell>
          <cell r="D22" t="str">
            <v>식</v>
          </cell>
          <cell r="E22"/>
          <cell r="F22"/>
          <cell r="G22"/>
          <cell r="H22"/>
          <cell r="I22"/>
          <cell r="J22"/>
          <cell r="K22">
            <v>46500000</v>
          </cell>
        </row>
        <row r="23">
          <cell r="A23" t="str">
            <v>15.도로 복구비</v>
          </cell>
          <cell r="B23">
            <v>1</v>
          </cell>
          <cell r="C23">
            <v>1</v>
          </cell>
          <cell r="D23" t="str">
            <v>식</v>
          </cell>
          <cell r="E23"/>
          <cell r="F23"/>
          <cell r="G23"/>
          <cell r="H23"/>
          <cell r="I23"/>
          <cell r="J23"/>
          <cell r="K23">
            <v>46500000</v>
          </cell>
        </row>
        <row r="24">
          <cell r="A24" t="str">
            <v>16.기타 이설비</v>
          </cell>
          <cell r="B24">
            <v>1</v>
          </cell>
          <cell r="C24">
            <v>1</v>
          </cell>
          <cell r="D24" t="str">
            <v>식</v>
          </cell>
          <cell r="E24"/>
          <cell r="F24"/>
          <cell r="G24"/>
          <cell r="H24"/>
          <cell r="I24"/>
          <cell r="J24"/>
          <cell r="K24">
            <v>46500000</v>
          </cell>
        </row>
        <row r="25">
          <cell r="A25" t="str">
            <v>총 공 사 비</v>
          </cell>
          <cell r="B25">
            <v>652656360.64999998</v>
          </cell>
          <cell r="C25"/>
          <cell r="D25"/>
          <cell r="E25"/>
          <cell r="F25"/>
          <cell r="G25"/>
          <cell r="H25"/>
          <cell r="I25"/>
          <cell r="J25"/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E30">
            <v>0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E34">
            <v>0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C68" t="str">
            <v>M^3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C69" t="str">
            <v>M^3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C70" t="str">
            <v>M^3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C71" t="str">
            <v>M^3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C72" t="str">
            <v>M^3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I147">
            <v>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I148">
            <v>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I149">
            <v>0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C153" t="str">
            <v/>
          </cell>
          <cell r="D153">
            <v>2832524</v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B164">
            <v>0</v>
          </cell>
          <cell r="C164"/>
          <cell r="D164"/>
          <cell r="E164"/>
          <cell r="F164"/>
          <cell r="G164"/>
          <cell r="H164"/>
          <cell r="I164"/>
          <cell r="J164"/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E178">
            <v>0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E179">
            <v>0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E180">
            <v>0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E181">
            <v>0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E182">
            <v>0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E221">
            <v>0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E222">
            <v>0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E225">
            <v>0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E226">
            <v>0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E227">
            <v>0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E228">
            <v>0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E229">
            <v>0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E230">
            <v>0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E231">
            <v>0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E232">
            <v>0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E233">
            <v>0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E234">
            <v>0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E235">
            <v>0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E236">
            <v>0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E237">
            <v>0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E238">
            <v>0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E239">
            <v>0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E240">
            <v>0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E241">
            <v>0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E242">
            <v>0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E243">
            <v>0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E244">
            <v>0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E245">
            <v>0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E246">
            <v>0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B327">
            <v>2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B370">
            <v>1517065</v>
          </cell>
          <cell r="C370">
            <v>44681923</v>
          </cell>
          <cell r="D370">
            <v>1191944</v>
          </cell>
          <cell r="E370">
            <v>47400242</v>
          </cell>
          <cell r="F370">
            <v>1517065</v>
          </cell>
          <cell r="G370"/>
          <cell r="H370">
            <v>44681923</v>
          </cell>
          <cell r="I370"/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B407">
            <v>5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C410" t="str">
            <v/>
          </cell>
          <cell r="D410" t="str">
            <v/>
          </cell>
          <cell r="E410">
            <v>7352814</v>
          </cell>
          <cell r="F410">
            <v>10188123</v>
          </cell>
          <cell r="G410">
            <v>32430512</v>
          </cell>
          <cell r="H410">
            <v>7352814</v>
          </cell>
          <cell r="I410"/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B412">
            <v>1</v>
          </cell>
          <cell r="C412">
            <v>1</v>
          </cell>
          <cell r="D412" t="str">
            <v>식</v>
          </cell>
          <cell r="E412"/>
          <cell r="F412"/>
          <cell r="G412"/>
          <cell r="H412"/>
          <cell r="I412"/>
          <cell r="J412"/>
          <cell r="K412">
            <v>48060000</v>
          </cell>
        </row>
        <row r="413">
          <cell r="A413" t="str">
            <v>6. 기 타 경 비</v>
          </cell>
          <cell r="B413">
            <v>1</v>
          </cell>
          <cell r="C413">
            <v>1</v>
          </cell>
          <cell r="D413" t="str">
            <v>식</v>
          </cell>
          <cell r="E413"/>
          <cell r="F413"/>
          <cell r="G413"/>
          <cell r="H413"/>
          <cell r="I413"/>
          <cell r="J413"/>
          <cell r="K413">
            <v>14730000</v>
          </cell>
        </row>
        <row r="414">
          <cell r="A414" t="str">
            <v>순   공  사  비</v>
          </cell>
          <cell r="B414">
            <v>447902303</v>
          </cell>
          <cell r="C414"/>
          <cell r="D414"/>
          <cell r="E414"/>
          <cell r="F414"/>
          <cell r="G414"/>
          <cell r="H414"/>
          <cell r="I414"/>
          <cell r="J414"/>
          <cell r="K414">
            <v>447902303</v>
          </cell>
        </row>
        <row r="415">
          <cell r="A415" t="str">
            <v>7. 일반관리비</v>
          </cell>
          <cell r="B415">
            <v>1</v>
          </cell>
          <cell r="C415">
            <v>1</v>
          </cell>
          <cell r="D415" t="str">
            <v>식</v>
          </cell>
          <cell r="E415"/>
          <cell r="F415"/>
          <cell r="G415"/>
          <cell r="H415"/>
          <cell r="I415"/>
          <cell r="J415"/>
          <cell r="K415">
            <v>24630000</v>
          </cell>
        </row>
        <row r="416">
          <cell r="A416" t="str">
            <v>8. 이      윤</v>
          </cell>
          <cell r="B416">
            <v>1</v>
          </cell>
          <cell r="C416">
            <v>1</v>
          </cell>
          <cell r="D416" t="str">
            <v>식</v>
          </cell>
          <cell r="E416"/>
          <cell r="F416"/>
          <cell r="G416"/>
          <cell r="H416"/>
          <cell r="I416"/>
          <cell r="J416"/>
          <cell r="K416">
            <v>68146709.649999991</v>
          </cell>
        </row>
        <row r="417">
          <cell r="A417" t="str">
            <v>9. 사급자재비</v>
          </cell>
          <cell r="B417">
            <v>1</v>
          </cell>
          <cell r="C417">
            <v>1</v>
          </cell>
          <cell r="D417" t="str">
            <v>식</v>
          </cell>
          <cell r="E417"/>
          <cell r="F417"/>
          <cell r="G417"/>
          <cell r="H417"/>
          <cell r="I417"/>
          <cell r="J417"/>
          <cell r="K417">
            <v>4956951</v>
          </cell>
        </row>
        <row r="418">
          <cell r="A418" t="str">
            <v>공  급  가  액</v>
          </cell>
          <cell r="B418">
            <v>545635963.64999998</v>
          </cell>
          <cell r="C418"/>
          <cell r="D418"/>
          <cell r="E418"/>
          <cell r="F418"/>
          <cell r="G418"/>
          <cell r="H418"/>
          <cell r="I418"/>
          <cell r="J418"/>
          <cell r="K418">
            <v>545635963.64999998</v>
          </cell>
        </row>
        <row r="419">
          <cell r="A419" t="str">
            <v>10. 부가가치세</v>
          </cell>
          <cell r="B419">
            <v>1</v>
          </cell>
          <cell r="C419">
            <v>1</v>
          </cell>
          <cell r="D419" t="str">
            <v>식</v>
          </cell>
          <cell r="E419"/>
          <cell r="F419"/>
          <cell r="G419"/>
          <cell r="H419"/>
          <cell r="I419"/>
          <cell r="J419"/>
          <cell r="K419">
            <v>54563597</v>
          </cell>
        </row>
        <row r="420">
          <cell r="A420" t="str">
            <v>11. 폐기물처리비</v>
          </cell>
          <cell r="B420">
            <v>1</v>
          </cell>
          <cell r="C420">
            <v>1</v>
          </cell>
          <cell r="D420" t="str">
            <v>식</v>
          </cell>
          <cell r="E420"/>
          <cell r="F420"/>
          <cell r="G420"/>
          <cell r="H420"/>
          <cell r="I420"/>
          <cell r="J420"/>
          <cell r="K420">
            <v>5956800</v>
          </cell>
        </row>
        <row r="421">
          <cell r="A421" t="str">
            <v>도   급   액</v>
          </cell>
          <cell r="B421">
            <v>606156360.64999998</v>
          </cell>
          <cell r="C421"/>
          <cell r="D421"/>
          <cell r="E421"/>
          <cell r="F421"/>
          <cell r="G421"/>
          <cell r="H421"/>
          <cell r="I421"/>
          <cell r="J421"/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G423">
            <v>31600</v>
          </cell>
          <cell r="H423"/>
          <cell r="I423"/>
          <cell r="J423"/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G424">
            <v>85000</v>
          </cell>
          <cell r="H424"/>
          <cell r="I424"/>
          <cell r="J424"/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G425">
            <v>9600</v>
          </cell>
          <cell r="H425"/>
          <cell r="I425"/>
          <cell r="J425"/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G426">
            <v>8560</v>
          </cell>
          <cell r="H426"/>
          <cell r="I426"/>
          <cell r="J426"/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G427">
            <v>26100</v>
          </cell>
          <cell r="H427"/>
          <cell r="I427"/>
          <cell r="J427"/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G428">
            <v>5540</v>
          </cell>
          <cell r="H428"/>
          <cell r="I428"/>
          <cell r="J428"/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G429">
            <v>9644</v>
          </cell>
          <cell r="H429"/>
          <cell r="I429"/>
          <cell r="J429"/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G430">
            <v>14434</v>
          </cell>
          <cell r="H430"/>
          <cell r="I430"/>
          <cell r="J430"/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G431">
            <v>15963</v>
          </cell>
          <cell r="H431"/>
          <cell r="I431"/>
          <cell r="J431"/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G432">
            <v>49146</v>
          </cell>
          <cell r="H432"/>
          <cell r="I432"/>
          <cell r="J432"/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G433">
            <v>52043</v>
          </cell>
          <cell r="H433"/>
          <cell r="I433"/>
          <cell r="J433"/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G434">
            <v>4251</v>
          </cell>
          <cell r="H434"/>
          <cell r="I434"/>
          <cell r="J434"/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G435">
            <v>4277</v>
          </cell>
          <cell r="H435"/>
          <cell r="I435"/>
          <cell r="J435"/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G436">
            <v>4665</v>
          </cell>
          <cell r="H436"/>
          <cell r="I436"/>
          <cell r="J436"/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G437">
            <v>5708</v>
          </cell>
          <cell r="H437"/>
          <cell r="I437"/>
          <cell r="J437"/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G438">
            <v>11556</v>
          </cell>
          <cell r="H438"/>
          <cell r="I438"/>
          <cell r="J438"/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G439">
            <v>4951</v>
          </cell>
          <cell r="H439"/>
          <cell r="I439"/>
          <cell r="J439"/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G440">
            <v>5991</v>
          </cell>
          <cell r="H440"/>
          <cell r="I440"/>
          <cell r="J440"/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G441">
            <v>12033</v>
          </cell>
          <cell r="H441"/>
          <cell r="I441"/>
          <cell r="J441"/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G442">
            <v>15124</v>
          </cell>
          <cell r="H442"/>
          <cell r="I442"/>
          <cell r="J442"/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G443">
            <v>5234</v>
          </cell>
          <cell r="H443"/>
          <cell r="I443"/>
          <cell r="J443"/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G444">
            <v>6274</v>
          </cell>
          <cell r="H444"/>
          <cell r="I444"/>
          <cell r="J444"/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G445">
            <v>12510</v>
          </cell>
          <cell r="H445"/>
          <cell r="I445"/>
          <cell r="J445"/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G446">
            <v>15562</v>
          </cell>
          <cell r="H446"/>
          <cell r="I446"/>
          <cell r="J446"/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G447">
            <v>7609</v>
          </cell>
          <cell r="H447"/>
          <cell r="I447"/>
          <cell r="J447"/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G448">
            <v>13864</v>
          </cell>
          <cell r="H448"/>
          <cell r="I448"/>
          <cell r="J448"/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G449">
            <v>16923</v>
          </cell>
          <cell r="H449"/>
          <cell r="I449"/>
          <cell r="J449"/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G450">
            <v>6882</v>
          </cell>
          <cell r="H450"/>
          <cell r="I450"/>
          <cell r="J450"/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G451">
            <v>5900</v>
          </cell>
          <cell r="H451"/>
          <cell r="I451"/>
          <cell r="J451"/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G452">
            <v>11892</v>
          </cell>
          <cell r="H452"/>
          <cell r="I452"/>
          <cell r="J452"/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G453">
            <v>15708</v>
          </cell>
          <cell r="H453"/>
          <cell r="I453"/>
          <cell r="J453"/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G454">
            <v>6800</v>
          </cell>
          <cell r="H454"/>
          <cell r="I454"/>
          <cell r="J454"/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G455">
            <v>50400</v>
          </cell>
          <cell r="H455"/>
          <cell r="I455"/>
          <cell r="J455"/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G456">
            <v>10800</v>
          </cell>
          <cell r="H456"/>
          <cell r="I456"/>
          <cell r="J456"/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G457">
            <v>4800</v>
          </cell>
          <cell r="H457"/>
          <cell r="I457"/>
          <cell r="J457"/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G458">
            <v>5800</v>
          </cell>
          <cell r="H458"/>
          <cell r="I458"/>
          <cell r="J458"/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G459">
            <v>3800</v>
          </cell>
          <cell r="H459"/>
          <cell r="I459"/>
          <cell r="J459"/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G460">
            <v>2800</v>
          </cell>
          <cell r="H460"/>
          <cell r="I460"/>
          <cell r="J460"/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G461">
            <v>1800</v>
          </cell>
          <cell r="H461"/>
          <cell r="I461"/>
          <cell r="J461"/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G462">
            <v>900</v>
          </cell>
          <cell r="H462"/>
          <cell r="I462"/>
          <cell r="J462"/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G463">
            <v>920</v>
          </cell>
          <cell r="H463"/>
          <cell r="I463"/>
          <cell r="J463"/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G464">
            <v>2360</v>
          </cell>
          <cell r="H464"/>
          <cell r="I464"/>
          <cell r="J464"/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G465">
            <v>2940</v>
          </cell>
          <cell r="H465"/>
          <cell r="I465"/>
          <cell r="J465"/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G466">
            <v>5680</v>
          </cell>
          <cell r="H466"/>
          <cell r="I466"/>
          <cell r="J466"/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G467">
            <v>3930</v>
          </cell>
          <cell r="H467"/>
          <cell r="I467"/>
          <cell r="J467"/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G468">
            <v>3648</v>
          </cell>
          <cell r="H468"/>
          <cell r="I468"/>
          <cell r="J468"/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G469">
            <v>3250</v>
          </cell>
          <cell r="H469"/>
          <cell r="I469"/>
          <cell r="J469"/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G470">
            <v>3616</v>
          </cell>
          <cell r="H470"/>
          <cell r="I470"/>
          <cell r="J470"/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G471">
            <v>320</v>
          </cell>
          <cell r="H471"/>
          <cell r="I471"/>
          <cell r="J471"/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G472">
            <v>420</v>
          </cell>
          <cell r="H472"/>
          <cell r="I472"/>
          <cell r="J472"/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G473">
            <v>530</v>
          </cell>
          <cell r="H473"/>
          <cell r="I473"/>
          <cell r="J473"/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G474">
            <v>10560</v>
          </cell>
          <cell r="H474"/>
          <cell r="I474"/>
          <cell r="J474"/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G475">
            <v>9020</v>
          </cell>
          <cell r="H475"/>
          <cell r="I475"/>
          <cell r="J475"/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G476">
            <v>441000</v>
          </cell>
          <cell r="H476"/>
          <cell r="I476"/>
          <cell r="J476"/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G477">
            <v>96000</v>
          </cell>
          <cell r="H477"/>
          <cell r="I477"/>
          <cell r="J477"/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G478">
            <v>42600</v>
          </cell>
          <cell r="H478"/>
          <cell r="I478"/>
          <cell r="J478"/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G479">
            <v>6100</v>
          </cell>
          <cell r="H479"/>
          <cell r="I479"/>
          <cell r="J479"/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G480">
            <v>88300</v>
          </cell>
          <cell r="H480"/>
          <cell r="I480"/>
          <cell r="J480"/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G481">
            <v>67000</v>
          </cell>
          <cell r="H481"/>
          <cell r="I481"/>
          <cell r="J481"/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G482">
            <v>372</v>
          </cell>
          <cell r="H482"/>
          <cell r="I482"/>
          <cell r="J482"/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G483">
            <v>878</v>
          </cell>
          <cell r="H483"/>
          <cell r="I483"/>
          <cell r="J483"/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G484">
            <v>912</v>
          </cell>
          <cell r="H484"/>
          <cell r="I484"/>
          <cell r="J484"/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G485">
            <v>1240</v>
          </cell>
          <cell r="H485"/>
          <cell r="I485"/>
          <cell r="J485"/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G486">
            <v>1251</v>
          </cell>
          <cell r="H486"/>
          <cell r="I486"/>
          <cell r="J486"/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G487">
            <v>1569</v>
          </cell>
          <cell r="H487"/>
          <cell r="I487"/>
          <cell r="J487"/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G488">
            <v>5000</v>
          </cell>
          <cell r="H488"/>
          <cell r="I488"/>
          <cell r="J488"/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G489">
            <v>5230</v>
          </cell>
          <cell r="H489"/>
          <cell r="I489"/>
          <cell r="J489"/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G490">
            <v>1770</v>
          </cell>
          <cell r="H490"/>
          <cell r="I490"/>
          <cell r="J490"/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G491">
            <v>1873</v>
          </cell>
          <cell r="H491"/>
          <cell r="I491"/>
          <cell r="J491"/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G492">
            <v>6100</v>
          </cell>
          <cell r="H492"/>
          <cell r="I492"/>
          <cell r="J492"/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G493">
            <v>6210</v>
          </cell>
          <cell r="H493"/>
          <cell r="I493"/>
          <cell r="J493"/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G494">
            <v>3000</v>
          </cell>
          <cell r="H494"/>
          <cell r="I494"/>
          <cell r="J494"/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G495">
            <v>1800</v>
          </cell>
          <cell r="H495"/>
          <cell r="I495"/>
          <cell r="J495"/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G496">
            <v>308</v>
          </cell>
          <cell r="H496"/>
          <cell r="I496"/>
          <cell r="J496"/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G497">
            <v>499</v>
          </cell>
          <cell r="H497"/>
          <cell r="I497"/>
          <cell r="J497"/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G498">
            <v>534</v>
          </cell>
          <cell r="H498"/>
          <cell r="I498"/>
          <cell r="J498"/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G499">
            <v>629</v>
          </cell>
          <cell r="H499"/>
          <cell r="I499"/>
          <cell r="J499"/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G500">
            <v>2100</v>
          </cell>
          <cell r="H500"/>
          <cell r="I500"/>
          <cell r="J500"/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G501">
            <v>2400</v>
          </cell>
          <cell r="H501"/>
          <cell r="I501"/>
          <cell r="J501"/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G502">
            <v>2920</v>
          </cell>
          <cell r="H502"/>
          <cell r="I502"/>
          <cell r="J502"/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G503">
            <v>420</v>
          </cell>
          <cell r="H503"/>
          <cell r="I503"/>
          <cell r="J503"/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G504">
            <v>530</v>
          </cell>
          <cell r="H504"/>
          <cell r="I504"/>
          <cell r="J504"/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G505">
            <v>10560</v>
          </cell>
          <cell r="H505"/>
          <cell r="I505"/>
          <cell r="J505"/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G506">
            <v>9020</v>
          </cell>
          <cell r="H506"/>
          <cell r="I506"/>
          <cell r="J506"/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G507">
            <v>4320</v>
          </cell>
          <cell r="H507"/>
          <cell r="I507"/>
          <cell r="J507"/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G508">
            <v>4460</v>
          </cell>
          <cell r="H508"/>
          <cell r="I508"/>
          <cell r="J508"/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G509">
            <v>16900</v>
          </cell>
          <cell r="H509"/>
          <cell r="I509"/>
          <cell r="J509"/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G510">
            <v>40260</v>
          </cell>
          <cell r="H510"/>
          <cell r="I510"/>
          <cell r="J510"/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G511">
            <v>9510</v>
          </cell>
          <cell r="H511"/>
          <cell r="I511"/>
          <cell r="J511"/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G512">
            <v>24130</v>
          </cell>
          <cell r="H512"/>
          <cell r="I512"/>
          <cell r="J512"/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G513">
            <v>10560</v>
          </cell>
          <cell r="H513"/>
          <cell r="I513"/>
          <cell r="J513"/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G514">
            <v>26000</v>
          </cell>
          <cell r="H514"/>
          <cell r="I514"/>
          <cell r="J514"/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G515">
            <v>4859</v>
          </cell>
          <cell r="H515"/>
          <cell r="I515"/>
          <cell r="J515"/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G516">
            <v>9810</v>
          </cell>
          <cell r="H516"/>
          <cell r="I516"/>
          <cell r="J516"/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G517">
            <v>170</v>
          </cell>
          <cell r="H517"/>
          <cell r="I517"/>
          <cell r="J517"/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G518">
            <v>200</v>
          </cell>
          <cell r="H518"/>
          <cell r="I518"/>
          <cell r="J518"/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G519">
            <v>330</v>
          </cell>
          <cell r="H519"/>
          <cell r="I519"/>
          <cell r="J519"/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G520">
            <v>420</v>
          </cell>
          <cell r="H520"/>
          <cell r="I520"/>
          <cell r="J520"/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G521">
            <v>500</v>
          </cell>
          <cell r="H521"/>
          <cell r="I521"/>
          <cell r="J521"/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G522">
            <v>800</v>
          </cell>
          <cell r="H522"/>
          <cell r="I522"/>
          <cell r="J522"/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G523">
            <v>200</v>
          </cell>
          <cell r="H523"/>
          <cell r="I523"/>
          <cell r="J523"/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G524">
            <v>240</v>
          </cell>
          <cell r="H524"/>
          <cell r="I524"/>
          <cell r="J524"/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G525">
            <v>340</v>
          </cell>
          <cell r="H525"/>
          <cell r="I525"/>
          <cell r="J525"/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G526">
            <v>430</v>
          </cell>
          <cell r="H526"/>
          <cell r="I526"/>
          <cell r="J526"/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G527">
            <v>620</v>
          </cell>
          <cell r="H527"/>
          <cell r="I527"/>
          <cell r="J527"/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G528">
            <v>740</v>
          </cell>
          <cell r="H528"/>
          <cell r="I528"/>
          <cell r="J528"/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G529">
            <v>74800</v>
          </cell>
          <cell r="H529"/>
          <cell r="I529"/>
          <cell r="J529"/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G530">
            <v>53600</v>
          </cell>
          <cell r="H530"/>
          <cell r="I530"/>
          <cell r="J530"/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G531">
            <v>34160</v>
          </cell>
          <cell r="H531"/>
          <cell r="I531"/>
          <cell r="J531"/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G532">
            <v>65080</v>
          </cell>
          <cell r="H532"/>
          <cell r="I532"/>
          <cell r="J532"/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G533">
            <v>50180</v>
          </cell>
          <cell r="H533"/>
          <cell r="I533"/>
          <cell r="J533"/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I534">
            <v>974120</v>
          </cell>
          <cell r="J534">
            <v>0</v>
          </cell>
          <cell r="K534">
            <v>974120</v>
          </cell>
          <cell r="L534"/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G535">
            <v>415520</v>
          </cell>
          <cell r="H535"/>
          <cell r="I535"/>
          <cell r="J535"/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G536">
            <v>320760</v>
          </cell>
          <cell r="H536"/>
          <cell r="I536"/>
          <cell r="J536"/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G537">
            <v>510440</v>
          </cell>
          <cell r="H537"/>
          <cell r="I537"/>
          <cell r="J537"/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G538">
            <v>10120</v>
          </cell>
          <cell r="H538"/>
          <cell r="I538"/>
          <cell r="J538"/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G539">
            <v>4160</v>
          </cell>
          <cell r="H539"/>
          <cell r="I539"/>
          <cell r="J539"/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G540">
            <v>2960</v>
          </cell>
          <cell r="H540"/>
          <cell r="I540"/>
          <cell r="J540"/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G541">
            <v>4640</v>
          </cell>
          <cell r="H541"/>
          <cell r="I541"/>
          <cell r="J541"/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G542">
            <v>85820</v>
          </cell>
          <cell r="H542"/>
          <cell r="I542"/>
          <cell r="J542"/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G543">
            <v>68900</v>
          </cell>
          <cell r="H543"/>
          <cell r="I543"/>
          <cell r="J543"/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G544">
            <v>57120</v>
          </cell>
          <cell r="H544"/>
          <cell r="I544"/>
          <cell r="J544"/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G545">
            <v>35460</v>
          </cell>
          <cell r="H545"/>
          <cell r="I545"/>
          <cell r="J545"/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G546">
            <v>46662</v>
          </cell>
          <cell r="H546"/>
          <cell r="I546"/>
          <cell r="J546"/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G547">
            <v>22506</v>
          </cell>
          <cell r="H547"/>
          <cell r="I547"/>
          <cell r="J547"/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G548">
            <v>11649</v>
          </cell>
          <cell r="H548"/>
          <cell r="I548"/>
          <cell r="J548"/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G549">
            <v>31350</v>
          </cell>
          <cell r="H549"/>
          <cell r="I549"/>
          <cell r="J549"/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G550">
            <v>4880</v>
          </cell>
          <cell r="H550"/>
          <cell r="I550"/>
          <cell r="J550"/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G551">
            <v>21200</v>
          </cell>
          <cell r="H551"/>
          <cell r="I551"/>
          <cell r="J551"/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G552">
            <v>8100</v>
          </cell>
          <cell r="H552"/>
          <cell r="I552"/>
          <cell r="J552"/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G553">
            <v>39700</v>
          </cell>
          <cell r="H553"/>
          <cell r="I553"/>
          <cell r="J553"/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G554">
            <v>20450</v>
          </cell>
          <cell r="H554"/>
          <cell r="I554"/>
          <cell r="J554"/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G555">
            <v>27250</v>
          </cell>
          <cell r="H555"/>
          <cell r="I555"/>
          <cell r="J555"/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G556">
            <v>34050</v>
          </cell>
          <cell r="H556"/>
          <cell r="I556"/>
          <cell r="J556"/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G557">
            <v>85400</v>
          </cell>
          <cell r="H557"/>
          <cell r="I557"/>
          <cell r="J557"/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G558">
            <v>95600</v>
          </cell>
          <cell r="H558"/>
          <cell r="I558"/>
          <cell r="J558"/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G559">
            <v>75430</v>
          </cell>
          <cell r="H559"/>
          <cell r="I559"/>
          <cell r="J559"/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G560">
            <v>85600</v>
          </cell>
          <cell r="H560"/>
          <cell r="I560"/>
          <cell r="J560"/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G561">
            <v>63200</v>
          </cell>
          <cell r="H561"/>
          <cell r="I561"/>
          <cell r="J561"/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G562">
            <v>70000</v>
          </cell>
          <cell r="H562"/>
          <cell r="I562"/>
          <cell r="J562"/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G563">
            <v>126200</v>
          </cell>
          <cell r="H563"/>
          <cell r="I563"/>
          <cell r="J563"/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G564">
            <v>56127</v>
          </cell>
          <cell r="H564"/>
          <cell r="I564"/>
          <cell r="J564"/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G565">
            <v>102000</v>
          </cell>
          <cell r="H565"/>
          <cell r="I565"/>
          <cell r="J565"/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G566">
            <v>1640</v>
          </cell>
          <cell r="H566"/>
          <cell r="I566"/>
          <cell r="J566"/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G567">
            <v>120000</v>
          </cell>
          <cell r="H567"/>
          <cell r="I567"/>
          <cell r="J567"/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G568">
            <v>130000</v>
          </cell>
          <cell r="H568"/>
          <cell r="I568"/>
          <cell r="J568"/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G569">
            <v>11206</v>
          </cell>
          <cell r="H569"/>
          <cell r="I569"/>
          <cell r="J569"/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G570">
            <v>10539</v>
          </cell>
          <cell r="H570"/>
          <cell r="I570"/>
          <cell r="J570"/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G571">
            <v>37142</v>
          </cell>
          <cell r="H571"/>
          <cell r="I571"/>
          <cell r="J571"/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G572">
            <v>45346</v>
          </cell>
          <cell r="H572"/>
          <cell r="I572"/>
          <cell r="J572"/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G573">
            <v>65230</v>
          </cell>
          <cell r="H573"/>
          <cell r="I573"/>
          <cell r="J573"/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G574">
            <v>73920</v>
          </cell>
          <cell r="H574"/>
          <cell r="I574"/>
          <cell r="J574"/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G575">
            <v>79860</v>
          </cell>
          <cell r="H575"/>
          <cell r="I575"/>
          <cell r="J575"/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G576">
            <v>28906</v>
          </cell>
          <cell r="H576"/>
          <cell r="I576"/>
          <cell r="J576"/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G577">
            <v>32400</v>
          </cell>
          <cell r="H577"/>
          <cell r="I577"/>
          <cell r="J577"/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G578">
            <v>38796</v>
          </cell>
          <cell r="H578"/>
          <cell r="I578"/>
          <cell r="J578"/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G579">
            <v>43560</v>
          </cell>
          <cell r="H579"/>
          <cell r="I579"/>
          <cell r="J579"/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G580">
            <v>40268</v>
          </cell>
          <cell r="H580"/>
          <cell r="I580"/>
          <cell r="J580"/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G581">
            <v>49143</v>
          </cell>
          <cell r="H581"/>
          <cell r="I581"/>
          <cell r="J581"/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G582">
            <v>52100</v>
          </cell>
          <cell r="H582"/>
          <cell r="I582"/>
          <cell r="J582"/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G583">
            <v>56747</v>
          </cell>
          <cell r="H583"/>
          <cell r="I583"/>
          <cell r="J583"/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G584">
            <v>54435</v>
          </cell>
          <cell r="H584"/>
          <cell r="I584"/>
          <cell r="J584"/>
          <cell r="K584">
            <v>54435</v>
          </cell>
        </row>
        <row r="585">
          <cell r="A585" t="str">
            <v>계</v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>
            <v>4956951</v>
          </cell>
          <cell r="G585"/>
          <cell r="H585"/>
          <cell r="I585"/>
          <cell r="J585"/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I587">
            <v>224000</v>
          </cell>
          <cell r="J587">
            <v>0</v>
          </cell>
          <cell r="K587">
            <v>224000</v>
          </cell>
          <cell r="L587"/>
          <cell r="M587">
            <v>0</v>
          </cell>
        </row>
        <row r="588">
          <cell r="A588" t="str">
            <v>콘크리트잔재운반비</v>
          </cell>
          <cell r="B588">
            <v>8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G588"/>
          <cell r="H588"/>
          <cell r="I588"/>
          <cell r="J588"/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G589">
            <v>32000</v>
          </cell>
          <cell r="H589"/>
          <cell r="I589"/>
          <cell r="J589"/>
          <cell r="K589">
            <v>32000</v>
          </cell>
        </row>
        <row r="590">
          <cell r="A590" t="str">
            <v>아스팔트잔재운반비</v>
          </cell>
          <cell r="B590">
            <v>4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G590"/>
          <cell r="H590"/>
          <cell r="I590"/>
          <cell r="J590"/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G591">
            <v>176000</v>
          </cell>
          <cell r="H591"/>
          <cell r="I591"/>
          <cell r="J591"/>
          <cell r="K591">
            <v>176000</v>
          </cell>
        </row>
        <row r="592">
          <cell r="A592" t="str">
            <v>기타잔재운반비</v>
          </cell>
          <cell r="B592">
            <v>1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G592"/>
          <cell r="H592"/>
          <cell r="I592"/>
          <cell r="J592"/>
          <cell r="K592">
            <v>12000</v>
          </cell>
        </row>
        <row r="593">
          <cell r="A593" t="str">
            <v>계</v>
          </cell>
          <cell r="B593">
            <v>588000</v>
          </cell>
          <cell r="C593">
            <v>588000</v>
          </cell>
          <cell r="D593"/>
          <cell r="E593"/>
          <cell r="F593">
            <v>588000</v>
          </cell>
          <cell r="G593"/>
          <cell r="H593"/>
          <cell r="I593"/>
          <cell r="J593"/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G595">
            <v>4183470</v>
          </cell>
          <cell r="H595"/>
          <cell r="I595"/>
          <cell r="J595"/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G596">
            <v>1085750</v>
          </cell>
          <cell r="H596"/>
          <cell r="I596"/>
          <cell r="J596"/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G597">
            <v>156195</v>
          </cell>
          <cell r="H597"/>
          <cell r="I597"/>
          <cell r="J597"/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G598">
            <v>1668480</v>
          </cell>
          <cell r="H598"/>
          <cell r="I598"/>
          <cell r="J598"/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G599">
            <v>1753430</v>
          </cell>
          <cell r="H599"/>
          <cell r="I599"/>
          <cell r="J599"/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G600">
            <v>4670820</v>
          </cell>
          <cell r="H600"/>
          <cell r="I600"/>
          <cell r="J600"/>
          <cell r="K600">
            <v>4670820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접경비"/>
      <sheetName val="직접인건비"/>
      <sheetName val="범례표"/>
      <sheetName val="도급내역"/>
      <sheetName val="도급내역5+800"/>
      <sheetName val="도급금액"/>
      <sheetName val="재노경"/>
      <sheetName val="DATE"/>
      <sheetName val="설비"/>
      <sheetName val="총괄내역서"/>
      <sheetName val="용수량(생활용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내역서01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  <cell r="B4" t="str">
            <v>되메우기(토사)</v>
          </cell>
          <cell r="C4" t="str">
            <v>불도쟈19Ton</v>
          </cell>
          <cell r="D4">
            <v>14315</v>
          </cell>
          <cell r="E4">
            <v>11366</v>
          </cell>
          <cell r="F4">
            <v>23289</v>
          </cell>
          <cell r="G4">
            <v>103.15</v>
          </cell>
          <cell r="H4" t="str">
            <v>㎥</v>
          </cell>
          <cell r="I4">
            <v>138</v>
          </cell>
          <cell r="J4">
            <v>110</v>
          </cell>
          <cell r="K4">
            <v>225</v>
          </cell>
          <cell r="L4">
            <v>473</v>
          </cell>
        </row>
        <row r="5">
          <cell r="A5">
            <v>2</v>
          </cell>
          <cell r="B5" t="str">
            <v>되메우기(토사)</v>
          </cell>
          <cell r="C5" t="str">
            <v>백호우1.0㎥</v>
          </cell>
          <cell r="D5">
            <v>14315</v>
          </cell>
          <cell r="E5">
            <v>8320</v>
          </cell>
          <cell r="F5">
            <v>20406</v>
          </cell>
          <cell r="G5">
            <v>92.97</v>
          </cell>
          <cell r="H5" t="str">
            <v>㎥</v>
          </cell>
          <cell r="I5">
            <v>153</v>
          </cell>
          <cell r="J5">
            <v>89</v>
          </cell>
          <cell r="K5">
            <v>219</v>
          </cell>
          <cell r="L5">
            <v>461</v>
          </cell>
        </row>
        <row r="6">
          <cell r="A6">
            <v>3</v>
          </cell>
          <cell r="B6" t="str">
            <v>되메우기(토사)</v>
          </cell>
          <cell r="C6" t="str">
            <v>백호우0.7㎥</v>
          </cell>
          <cell r="D6">
            <v>14315</v>
          </cell>
          <cell r="E6">
            <v>4935</v>
          </cell>
          <cell r="F6">
            <v>16654</v>
          </cell>
          <cell r="G6">
            <v>71.28</v>
          </cell>
          <cell r="H6" t="str">
            <v>㎥</v>
          </cell>
          <cell r="I6">
            <v>200</v>
          </cell>
          <cell r="J6">
            <v>69</v>
          </cell>
          <cell r="K6">
            <v>233</v>
          </cell>
          <cell r="L6">
            <v>502</v>
          </cell>
        </row>
        <row r="7">
          <cell r="A7">
            <v>4</v>
          </cell>
          <cell r="B7" t="str">
            <v>되메움(토사)</v>
          </cell>
          <cell r="C7" t="str">
            <v>백호우0.4㎥</v>
          </cell>
          <cell r="D7">
            <v>14315</v>
          </cell>
          <cell r="E7">
            <v>4230</v>
          </cell>
          <cell r="F7">
            <v>10938</v>
          </cell>
          <cell r="G7">
            <v>45.26</v>
          </cell>
          <cell r="H7" t="str">
            <v>㎥</v>
          </cell>
          <cell r="I7">
            <v>316</v>
          </cell>
          <cell r="J7">
            <v>93</v>
          </cell>
          <cell r="K7">
            <v>241</v>
          </cell>
          <cell r="L7">
            <v>650</v>
          </cell>
        </row>
        <row r="8">
          <cell r="A8">
            <v>5</v>
          </cell>
          <cell r="B8" t="str">
            <v>표토제거(토사)</v>
          </cell>
          <cell r="C8" t="str">
            <v>불도쟈19Ton</v>
          </cell>
          <cell r="D8">
            <v>14315</v>
          </cell>
          <cell r="E8">
            <v>11366</v>
          </cell>
          <cell r="F8">
            <v>23289</v>
          </cell>
          <cell r="G8">
            <v>62.44</v>
          </cell>
          <cell r="H8" t="str">
            <v>㎥</v>
          </cell>
          <cell r="I8">
            <v>229</v>
          </cell>
          <cell r="J8">
            <v>182</v>
          </cell>
          <cell r="K8">
            <v>372</v>
          </cell>
          <cell r="L8">
            <v>783</v>
          </cell>
        </row>
        <row r="9">
          <cell r="A9">
            <v>6</v>
          </cell>
          <cell r="B9" t="str">
            <v>표토제거(토사)</v>
          </cell>
          <cell r="C9" t="str">
            <v>백호우0.7㎥</v>
          </cell>
          <cell r="D9">
            <v>14315</v>
          </cell>
          <cell r="E9">
            <v>4935</v>
          </cell>
          <cell r="F9">
            <v>16654</v>
          </cell>
          <cell r="G9">
            <v>47.52</v>
          </cell>
          <cell r="H9" t="str">
            <v>㎥</v>
          </cell>
          <cell r="I9">
            <v>301</v>
          </cell>
          <cell r="J9">
            <v>103</v>
          </cell>
          <cell r="K9">
            <v>350</v>
          </cell>
          <cell r="L9">
            <v>754</v>
          </cell>
        </row>
        <row r="10">
          <cell r="A10">
            <v>7</v>
          </cell>
          <cell r="B10" t="str">
            <v>표토제거(토사)</v>
          </cell>
          <cell r="C10" t="str">
            <v>백호우1.0㎥</v>
          </cell>
          <cell r="D10">
            <v>14315</v>
          </cell>
          <cell r="E10">
            <v>8320</v>
          </cell>
          <cell r="F10">
            <v>20406</v>
          </cell>
          <cell r="G10">
            <v>61.98</v>
          </cell>
          <cell r="H10" t="str">
            <v>㎥</v>
          </cell>
          <cell r="I10">
            <v>230</v>
          </cell>
          <cell r="J10">
            <v>134</v>
          </cell>
          <cell r="K10">
            <v>329</v>
          </cell>
          <cell r="L10">
            <v>693</v>
          </cell>
        </row>
        <row r="11">
          <cell r="A11">
            <v>8</v>
          </cell>
          <cell r="B11" t="str">
            <v>흙깍기(토사)</v>
          </cell>
          <cell r="C11" t="str">
            <v>불도쟈19Ton</v>
          </cell>
          <cell r="D11">
            <v>14315</v>
          </cell>
          <cell r="E11">
            <v>11366</v>
          </cell>
          <cell r="F11">
            <v>23289</v>
          </cell>
          <cell r="G11">
            <v>81.17</v>
          </cell>
          <cell r="H11" t="str">
            <v>㎥</v>
          </cell>
          <cell r="I11">
            <v>176</v>
          </cell>
          <cell r="J11">
            <v>140</v>
          </cell>
          <cell r="K11">
            <v>286</v>
          </cell>
          <cell r="L11">
            <v>602</v>
          </cell>
        </row>
        <row r="12">
          <cell r="A12">
            <v>9</v>
          </cell>
          <cell r="B12" t="str">
            <v>흙깍기(풍화대)</v>
          </cell>
          <cell r="C12" t="str">
            <v>불도쟈19Ton</v>
          </cell>
          <cell r="D12">
            <v>14315</v>
          </cell>
          <cell r="E12">
            <v>11366</v>
          </cell>
          <cell r="F12">
            <v>23289</v>
          </cell>
          <cell r="G12">
            <v>72.98</v>
          </cell>
          <cell r="H12" t="str">
            <v>㎥</v>
          </cell>
          <cell r="I12">
            <v>196</v>
          </cell>
          <cell r="J12">
            <v>155</v>
          </cell>
          <cell r="K12">
            <v>319</v>
          </cell>
          <cell r="L12">
            <v>670</v>
          </cell>
        </row>
        <row r="13">
          <cell r="A13">
            <v>10</v>
          </cell>
          <cell r="B13" t="str">
            <v>흙깍기(토사,습지)</v>
          </cell>
          <cell r="C13" t="str">
            <v>불도쟈13Ton</v>
          </cell>
          <cell r="D13">
            <v>14315</v>
          </cell>
          <cell r="E13">
            <v>7213</v>
          </cell>
          <cell r="F13">
            <v>21116</v>
          </cell>
          <cell r="G13">
            <v>38.4</v>
          </cell>
          <cell r="H13" t="str">
            <v>㎥</v>
          </cell>
          <cell r="I13">
            <v>372</v>
          </cell>
          <cell r="J13">
            <v>187</v>
          </cell>
          <cell r="K13">
            <v>549</v>
          </cell>
          <cell r="L13">
            <v>1108</v>
          </cell>
        </row>
        <row r="14">
          <cell r="A14">
            <v>11</v>
          </cell>
          <cell r="B14" t="str">
            <v>흙깍기(토사)</v>
          </cell>
          <cell r="C14" t="str">
            <v>백호우0.7㎥</v>
          </cell>
          <cell r="D14">
            <v>14315</v>
          </cell>
          <cell r="E14">
            <v>4935</v>
          </cell>
          <cell r="F14">
            <v>16654</v>
          </cell>
          <cell r="G14">
            <v>60.48</v>
          </cell>
          <cell r="H14" t="str">
            <v>㎥</v>
          </cell>
          <cell r="I14">
            <v>236</v>
          </cell>
          <cell r="J14">
            <v>81</v>
          </cell>
          <cell r="K14">
            <v>275</v>
          </cell>
          <cell r="L14">
            <v>592</v>
          </cell>
        </row>
        <row r="15">
          <cell r="A15">
            <v>12</v>
          </cell>
          <cell r="B15" t="str">
            <v>흙깍기(토사)</v>
          </cell>
          <cell r="C15" t="str">
            <v>백호우1.0㎥</v>
          </cell>
          <cell r="D15">
            <v>14315</v>
          </cell>
          <cell r="E15">
            <v>8320</v>
          </cell>
          <cell r="F15">
            <v>20406</v>
          </cell>
          <cell r="G15">
            <v>78.89</v>
          </cell>
          <cell r="H15" t="str">
            <v>㎥</v>
          </cell>
          <cell r="I15">
            <v>181</v>
          </cell>
          <cell r="J15">
            <v>105</v>
          </cell>
          <cell r="K15">
            <v>258</v>
          </cell>
          <cell r="L15">
            <v>544</v>
          </cell>
        </row>
        <row r="16">
          <cell r="A16">
            <v>13</v>
          </cell>
          <cell r="B16" t="str">
            <v>흙깍기(풍화대)</v>
          </cell>
          <cell r="C16" t="str">
            <v>백호우0.7㎥</v>
          </cell>
          <cell r="D16">
            <v>14315</v>
          </cell>
          <cell r="E16">
            <v>4935</v>
          </cell>
          <cell r="F16">
            <v>17972</v>
          </cell>
          <cell r="G16">
            <v>42.84</v>
          </cell>
          <cell r="H16" t="str">
            <v>㎥</v>
          </cell>
          <cell r="I16">
            <v>334</v>
          </cell>
          <cell r="J16">
            <v>115</v>
          </cell>
          <cell r="K16">
            <v>419</v>
          </cell>
          <cell r="L16">
            <v>868</v>
          </cell>
        </row>
        <row r="17">
          <cell r="A17">
            <v>14</v>
          </cell>
          <cell r="B17" t="str">
            <v>흙깍기(풍화대)</v>
          </cell>
          <cell r="C17" t="str">
            <v>백호우1.0㎥</v>
          </cell>
          <cell r="D17">
            <v>14315</v>
          </cell>
          <cell r="E17">
            <v>8320</v>
          </cell>
          <cell r="F17">
            <v>22021</v>
          </cell>
          <cell r="G17">
            <v>55.88</v>
          </cell>
          <cell r="H17" t="str">
            <v>㎥</v>
          </cell>
          <cell r="I17">
            <v>256</v>
          </cell>
          <cell r="J17">
            <v>148</v>
          </cell>
          <cell r="K17">
            <v>394</v>
          </cell>
          <cell r="L17">
            <v>798</v>
          </cell>
        </row>
        <row r="18">
          <cell r="A18">
            <v>15</v>
          </cell>
          <cell r="B18" t="str">
            <v>터파기(토사)</v>
          </cell>
          <cell r="C18" t="str">
            <v>백호우0.7㎥</v>
          </cell>
          <cell r="D18">
            <v>14315</v>
          </cell>
          <cell r="E18">
            <v>4935</v>
          </cell>
          <cell r="F18">
            <v>16654</v>
          </cell>
          <cell r="G18">
            <v>56.16</v>
          </cell>
          <cell r="H18" t="str">
            <v>㎥</v>
          </cell>
          <cell r="I18">
            <v>254</v>
          </cell>
          <cell r="J18">
            <v>87</v>
          </cell>
          <cell r="K18">
            <v>296</v>
          </cell>
          <cell r="L18">
            <v>637</v>
          </cell>
        </row>
        <row r="19">
          <cell r="A19">
            <v>16</v>
          </cell>
          <cell r="B19" t="str">
            <v>터파기(풍화대)</v>
          </cell>
          <cell r="C19" t="str">
            <v>백호우0.7㎥</v>
          </cell>
          <cell r="D19">
            <v>14315</v>
          </cell>
          <cell r="E19">
            <v>4935</v>
          </cell>
          <cell r="F19">
            <v>17972</v>
          </cell>
          <cell r="G19">
            <v>39.270000000000003</v>
          </cell>
          <cell r="H19" t="str">
            <v>㎥</v>
          </cell>
          <cell r="I19">
            <v>364</v>
          </cell>
          <cell r="J19">
            <v>125</v>
          </cell>
          <cell r="K19">
            <v>457</v>
          </cell>
          <cell r="L19">
            <v>946</v>
          </cell>
        </row>
        <row r="20">
          <cell r="A20">
            <v>17</v>
          </cell>
          <cell r="B20" t="str">
            <v>터파기(전석)</v>
          </cell>
          <cell r="C20" t="str">
            <v>백호우0.7㎥</v>
          </cell>
          <cell r="D20">
            <v>14315</v>
          </cell>
          <cell r="E20">
            <v>4935</v>
          </cell>
          <cell r="F20">
            <v>17972</v>
          </cell>
          <cell r="G20">
            <v>18.48</v>
          </cell>
          <cell r="H20" t="str">
            <v>㎥</v>
          </cell>
          <cell r="I20">
            <v>774</v>
          </cell>
          <cell r="J20">
            <v>267</v>
          </cell>
          <cell r="K20">
            <v>972</v>
          </cell>
          <cell r="L20">
            <v>2013</v>
          </cell>
        </row>
        <row r="21">
          <cell r="A21">
            <v>18</v>
          </cell>
          <cell r="B21" t="str">
            <v>터파기(토사)</v>
          </cell>
          <cell r="C21" t="str">
            <v>백호우0.4㎥</v>
          </cell>
          <cell r="D21">
            <v>14315</v>
          </cell>
          <cell r="E21">
            <v>4230</v>
          </cell>
          <cell r="F21">
            <v>10938</v>
          </cell>
          <cell r="G21">
            <v>42.12</v>
          </cell>
          <cell r="H21" t="str">
            <v>㎥</v>
          </cell>
          <cell r="I21">
            <v>339</v>
          </cell>
          <cell r="J21">
            <v>100</v>
          </cell>
          <cell r="K21">
            <v>259</v>
          </cell>
          <cell r="L21">
            <v>698</v>
          </cell>
        </row>
        <row r="22">
          <cell r="A22">
            <v>19</v>
          </cell>
          <cell r="B22" t="str">
            <v>터파기(토사,습지)</v>
          </cell>
          <cell r="C22" t="str">
            <v>백호우0.7㎥</v>
          </cell>
          <cell r="D22">
            <v>14315</v>
          </cell>
          <cell r="E22">
            <v>4935</v>
          </cell>
          <cell r="F22">
            <v>17287</v>
          </cell>
          <cell r="G22">
            <v>56.16</v>
          </cell>
          <cell r="H22" t="str">
            <v>㎥</v>
          </cell>
          <cell r="I22">
            <v>254</v>
          </cell>
          <cell r="J22">
            <v>87</v>
          </cell>
          <cell r="K22">
            <v>307</v>
          </cell>
          <cell r="L22">
            <v>648</v>
          </cell>
        </row>
        <row r="23">
          <cell r="A23">
            <v>20</v>
          </cell>
          <cell r="B23" t="str">
            <v>집석</v>
          </cell>
          <cell r="C23" t="str">
            <v>불도쟈19Ton</v>
          </cell>
          <cell r="D23">
            <v>14315</v>
          </cell>
          <cell r="E23">
            <v>11366</v>
          </cell>
          <cell r="F23">
            <v>23289</v>
          </cell>
          <cell r="G23">
            <v>42.07</v>
          </cell>
          <cell r="H23" t="str">
            <v>㎥</v>
          </cell>
          <cell r="I23">
            <v>340</v>
          </cell>
          <cell r="J23">
            <v>270</v>
          </cell>
          <cell r="K23">
            <v>553</v>
          </cell>
          <cell r="L23">
            <v>1163</v>
          </cell>
        </row>
        <row r="24">
          <cell r="A24">
            <v>21</v>
          </cell>
          <cell r="B24" t="str">
            <v>유용토운반(토사,L=25m)</v>
          </cell>
          <cell r="C24" t="str">
            <v>경운기</v>
          </cell>
          <cell r="D24">
            <v>7747</v>
          </cell>
          <cell r="E24">
            <v>47.753999999999998</v>
          </cell>
          <cell r="F24">
            <v>558</v>
          </cell>
          <cell r="G24">
            <v>2.15</v>
          </cell>
          <cell r="H24" t="str">
            <v>㎥</v>
          </cell>
          <cell r="I24">
            <v>3603</v>
          </cell>
          <cell r="J24">
            <v>22</v>
          </cell>
          <cell r="K24">
            <v>259</v>
          </cell>
          <cell r="L24">
            <v>3884</v>
          </cell>
        </row>
        <row r="25">
          <cell r="A25">
            <v>22</v>
          </cell>
          <cell r="B25" t="str">
            <v>유용토운반(토사,L=45m)</v>
          </cell>
          <cell r="C25" t="str">
            <v>경운기</v>
          </cell>
          <cell r="D25">
            <v>7747</v>
          </cell>
          <cell r="E25">
            <v>84.896000000000001</v>
          </cell>
          <cell r="F25">
            <v>558</v>
          </cell>
          <cell r="G25">
            <v>2.04</v>
          </cell>
          <cell r="H25" t="str">
            <v>㎥</v>
          </cell>
          <cell r="I25">
            <v>3797</v>
          </cell>
          <cell r="J25">
            <v>41</v>
          </cell>
          <cell r="K25">
            <v>273</v>
          </cell>
          <cell r="L25">
            <v>4111</v>
          </cell>
        </row>
        <row r="26">
          <cell r="A26">
            <v>23</v>
          </cell>
          <cell r="B26" t="str">
            <v>유용토운반(토사,L=112m)</v>
          </cell>
          <cell r="C26" t="str">
            <v>경운기</v>
          </cell>
          <cell r="D26">
            <v>7747</v>
          </cell>
          <cell r="E26">
            <v>184.19399999999999</v>
          </cell>
          <cell r="F26">
            <v>558</v>
          </cell>
          <cell r="G26">
            <v>1.74</v>
          </cell>
          <cell r="H26" t="str">
            <v>㎥</v>
          </cell>
          <cell r="I26">
            <v>4452</v>
          </cell>
          <cell r="J26">
            <v>105</v>
          </cell>
          <cell r="K26">
            <v>320</v>
          </cell>
          <cell r="L26">
            <v>4877</v>
          </cell>
        </row>
        <row r="27">
          <cell r="A27">
            <v>24</v>
          </cell>
          <cell r="B27" t="str">
            <v>잔토처리</v>
          </cell>
          <cell r="C27" t="str">
            <v>백호우0.7㎥</v>
          </cell>
          <cell r="D27">
            <v>14315</v>
          </cell>
          <cell r="E27">
            <v>4935</v>
          </cell>
          <cell r="F27">
            <v>16654</v>
          </cell>
          <cell r="G27">
            <v>79.2</v>
          </cell>
          <cell r="H27" t="str">
            <v>㎥</v>
          </cell>
          <cell r="I27">
            <v>180</v>
          </cell>
          <cell r="J27">
            <v>62</v>
          </cell>
          <cell r="K27">
            <v>210</v>
          </cell>
          <cell r="L27">
            <v>452</v>
          </cell>
        </row>
        <row r="28">
          <cell r="A28">
            <v>25</v>
          </cell>
          <cell r="B28" t="str">
            <v>잔토처리</v>
          </cell>
          <cell r="C28" t="str">
            <v>백호우0.4㎥</v>
          </cell>
          <cell r="D28">
            <v>14315</v>
          </cell>
          <cell r="E28">
            <v>4230</v>
          </cell>
          <cell r="F28">
            <v>10938</v>
          </cell>
          <cell r="G28">
            <v>45.26</v>
          </cell>
          <cell r="H28" t="str">
            <v>㎥</v>
          </cell>
          <cell r="I28">
            <v>316</v>
          </cell>
          <cell r="J28">
            <v>93</v>
          </cell>
          <cell r="K28">
            <v>241</v>
          </cell>
          <cell r="L28">
            <v>650</v>
          </cell>
        </row>
        <row r="29">
          <cell r="A29">
            <v>26</v>
          </cell>
          <cell r="B29" t="str">
            <v>뒷채움(토사)</v>
          </cell>
          <cell r="C29" t="str">
            <v>불도쟈19Ton</v>
          </cell>
          <cell r="D29">
            <v>14315</v>
          </cell>
          <cell r="E29">
            <v>11366</v>
          </cell>
          <cell r="F29">
            <v>23289</v>
          </cell>
          <cell r="G29">
            <v>114.61</v>
          </cell>
          <cell r="H29" t="str">
            <v>㎥</v>
          </cell>
          <cell r="I29">
            <v>124</v>
          </cell>
          <cell r="J29">
            <v>99</v>
          </cell>
          <cell r="K29">
            <v>203</v>
          </cell>
          <cell r="L29">
            <v>426</v>
          </cell>
        </row>
        <row r="30">
          <cell r="A30">
            <v>27</v>
          </cell>
          <cell r="B30" t="str">
            <v>뒷채움(토사)</v>
          </cell>
          <cell r="C30" t="str">
            <v>백호우1.0㎥</v>
          </cell>
          <cell r="D30">
            <v>14315</v>
          </cell>
          <cell r="E30">
            <v>8320</v>
          </cell>
          <cell r="F30">
            <v>20406</v>
          </cell>
          <cell r="G30">
            <v>103.3</v>
          </cell>
          <cell r="H30" t="str">
            <v>㎥</v>
          </cell>
          <cell r="I30">
            <v>138</v>
          </cell>
          <cell r="J30">
            <v>80</v>
          </cell>
          <cell r="K30">
            <v>197</v>
          </cell>
          <cell r="L30">
            <v>415</v>
          </cell>
        </row>
        <row r="31">
          <cell r="A31">
            <v>28</v>
          </cell>
          <cell r="B31" t="str">
            <v>뒷채움(토사)</v>
          </cell>
          <cell r="C31" t="str">
            <v>백호우0.7㎥</v>
          </cell>
          <cell r="D31">
            <v>14315</v>
          </cell>
          <cell r="E31">
            <v>4935</v>
          </cell>
          <cell r="F31">
            <v>16654</v>
          </cell>
          <cell r="G31">
            <v>79.2</v>
          </cell>
          <cell r="H31" t="str">
            <v>㎥</v>
          </cell>
          <cell r="I31">
            <v>180</v>
          </cell>
          <cell r="J31">
            <v>62</v>
          </cell>
          <cell r="K31">
            <v>210</v>
          </cell>
          <cell r="L31">
            <v>452</v>
          </cell>
        </row>
        <row r="32">
          <cell r="A32">
            <v>29</v>
          </cell>
          <cell r="B32" t="str">
            <v>콘크리트캇타</v>
          </cell>
          <cell r="D32">
            <v>9131</v>
          </cell>
          <cell r="E32">
            <v>6722</v>
          </cell>
          <cell r="F32">
            <v>1228</v>
          </cell>
          <cell r="G32">
            <v>30</v>
          </cell>
          <cell r="H32" t="str">
            <v>M</v>
          </cell>
          <cell r="I32">
            <v>304</v>
          </cell>
          <cell r="J32">
            <v>224</v>
          </cell>
          <cell r="K32">
            <v>40</v>
          </cell>
          <cell r="L32">
            <v>568</v>
          </cell>
        </row>
        <row r="33">
          <cell r="A33">
            <v>30</v>
          </cell>
          <cell r="B33" t="str">
            <v>단면유용</v>
          </cell>
          <cell r="C33" t="str">
            <v>불도쟈19Ton</v>
          </cell>
          <cell r="D33">
            <v>14315</v>
          </cell>
          <cell r="E33">
            <v>11366</v>
          </cell>
          <cell r="F33">
            <v>23289</v>
          </cell>
          <cell r="G33">
            <v>96</v>
          </cell>
          <cell r="H33" t="str">
            <v>㎥</v>
          </cell>
          <cell r="I33">
            <v>149</v>
          </cell>
          <cell r="J33">
            <v>118</v>
          </cell>
          <cell r="K33">
            <v>242</v>
          </cell>
          <cell r="L33">
            <v>509</v>
          </cell>
        </row>
        <row r="34">
          <cell r="A34">
            <v>31</v>
          </cell>
          <cell r="B34" t="str">
            <v>종단유용(L=00m)</v>
          </cell>
          <cell r="C34" t="str">
            <v>불도쟈19Ton</v>
          </cell>
          <cell r="D34">
            <v>14315</v>
          </cell>
          <cell r="E34">
            <v>11366</v>
          </cell>
          <cell r="F34">
            <v>23289</v>
          </cell>
          <cell r="G34">
            <v>88.56</v>
          </cell>
          <cell r="H34" t="str">
            <v>㎥</v>
          </cell>
          <cell r="I34">
            <v>161</v>
          </cell>
          <cell r="J34">
            <v>128</v>
          </cell>
          <cell r="K34">
            <v>262</v>
          </cell>
          <cell r="L34">
            <v>551</v>
          </cell>
        </row>
        <row r="35">
          <cell r="A35">
            <v>32</v>
          </cell>
          <cell r="B35" t="str">
            <v>종단유용(L=45m)</v>
          </cell>
          <cell r="C35" t="str">
            <v>불도쟈19Ton</v>
          </cell>
          <cell r="D35">
            <v>14315</v>
          </cell>
          <cell r="E35">
            <v>11366</v>
          </cell>
          <cell r="F35">
            <v>23289</v>
          </cell>
          <cell r="G35">
            <v>42.84</v>
          </cell>
          <cell r="H35" t="str">
            <v>㎥</v>
          </cell>
          <cell r="I35">
            <v>334</v>
          </cell>
          <cell r="J35">
            <v>265</v>
          </cell>
          <cell r="K35">
            <v>543</v>
          </cell>
          <cell r="L35">
            <v>1142</v>
          </cell>
        </row>
        <row r="36">
          <cell r="A36">
            <v>33</v>
          </cell>
          <cell r="B36" t="str">
            <v>종단유용(L=112m)</v>
          </cell>
          <cell r="C36" t="str">
            <v>백호우0.7㎥</v>
          </cell>
          <cell r="D36">
            <v>14315</v>
          </cell>
          <cell r="E36">
            <v>4935</v>
          </cell>
          <cell r="F36">
            <v>16654</v>
          </cell>
          <cell r="G36">
            <v>62.07</v>
          </cell>
          <cell r="H36" t="str">
            <v>㎥</v>
          </cell>
          <cell r="I36">
            <v>230</v>
          </cell>
          <cell r="J36">
            <v>79</v>
          </cell>
          <cell r="K36">
            <v>268</v>
          </cell>
          <cell r="L36">
            <v>577</v>
          </cell>
        </row>
        <row r="37">
          <cell r="A37">
            <v>34</v>
          </cell>
          <cell r="C37" t="str">
            <v>덤프8Ton</v>
          </cell>
          <cell r="D37">
            <v>8437</v>
          </cell>
          <cell r="E37">
            <v>6714</v>
          </cell>
          <cell r="F37">
            <v>7563</v>
          </cell>
          <cell r="G37">
            <v>33.53</v>
          </cell>
          <cell r="H37" t="str">
            <v>㎥</v>
          </cell>
          <cell r="I37">
            <v>251</v>
          </cell>
          <cell r="J37">
            <v>200</v>
          </cell>
          <cell r="K37">
            <v>225</v>
          </cell>
          <cell r="L37">
            <v>676</v>
          </cell>
        </row>
        <row r="38">
          <cell r="A38">
            <v>35</v>
          </cell>
          <cell r="B38" t="str">
            <v>순성토(용수로)</v>
          </cell>
          <cell r="C38" t="str">
            <v>백호우1.0㎥</v>
          </cell>
          <cell r="D38">
            <v>14315</v>
          </cell>
          <cell r="E38">
            <v>8320</v>
          </cell>
          <cell r="F38">
            <v>20406</v>
          </cell>
          <cell r="G38">
            <v>114.15</v>
          </cell>
          <cell r="H38" t="str">
            <v>㎥</v>
          </cell>
          <cell r="I38">
            <v>125</v>
          </cell>
          <cell r="J38">
            <v>72</v>
          </cell>
          <cell r="K38">
            <v>178</v>
          </cell>
          <cell r="L38">
            <v>375</v>
          </cell>
        </row>
        <row r="39">
          <cell r="A39">
            <v>36</v>
          </cell>
          <cell r="C39" t="str">
            <v>덤프8Ton</v>
          </cell>
          <cell r="D39">
            <v>8437</v>
          </cell>
          <cell r="E39">
            <v>6714</v>
          </cell>
          <cell r="F39">
            <v>7563</v>
          </cell>
          <cell r="G39">
            <v>7.64</v>
          </cell>
          <cell r="H39" t="str">
            <v>㎥</v>
          </cell>
          <cell r="I39">
            <v>1104</v>
          </cell>
          <cell r="J39">
            <v>878</v>
          </cell>
          <cell r="K39">
            <v>989</v>
          </cell>
          <cell r="L39">
            <v>2971</v>
          </cell>
        </row>
        <row r="40">
          <cell r="A40">
            <v>37</v>
          </cell>
          <cell r="B40" t="str">
            <v>블럭운반</v>
          </cell>
          <cell r="C40" t="str">
            <v>경운기</v>
          </cell>
          <cell r="D40">
            <v>7747</v>
          </cell>
          <cell r="E40">
            <v>140.22999999999999</v>
          </cell>
          <cell r="F40">
            <v>558</v>
          </cell>
          <cell r="G40">
            <v>16.239999999999998</v>
          </cell>
          <cell r="H40" t="str">
            <v>㎡</v>
          </cell>
          <cell r="I40">
            <v>477</v>
          </cell>
          <cell r="J40">
            <v>8</v>
          </cell>
          <cell r="K40">
            <v>34</v>
          </cell>
          <cell r="L40">
            <v>519</v>
          </cell>
          <cell r="M40">
            <v>0.01</v>
          </cell>
        </row>
        <row r="41">
          <cell r="A41">
            <v>38</v>
          </cell>
          <cell r="B41" t="str">
            <v>콤팩터다짐</v>
          </cell>
          <cell r="C41" t="str">
            <v>프레이트콤팩터</v>
          </cell>
          <cell r="D41">
            <v>7747</v>
          </cell>
          <cell r="E41">
            <v>1200</v>
          </cell>
          <cell r="F41">
            <v>545</v>
          </cell>
          <cell r="G41">
            <v>9</v>
          </cell>
          <cell r="H41" t="str">
            <v>㎥</v>
          </cell>
          <cell r="I41">
            <v>860</v>
          </cell>
          <cell r="J41">
            <v>133</v>
          </cell>
          <cell r="K41">
            <v>60</v>
          </cell>
          <cell r="L41">
            <v>1053</v>
          </cell>
        </row>
        <row r="42">
          <cell r="A42">
            <v>39</v>
          </cell>
          <cell r="B42" t="str">
            <v>사리부설및다짐</v>
          </cell>
          <cell r="C42" t="str">
            <v>불도쟈12Ton</v>
          </cell>
          <cell r="D42">
            <v>14315</v>
          </cell>
          <cell r="E42">
            <v>6638</v>
          </cell>
          <cell r="F42">
            <v>19393</v>
          </cell>
          <cell r="G42">
            <v>112</v>
          </cell>
          <cell r="H42" t="str">
            <v>㎥</v>
          </cell>
          <cell r="I42">
            <v>127</v>
          </cell>
          <cell r="J42">
            <v>59</v>
          </cell>
          <cell r="K42">
            <v>173</v>
          </cell>
          <cell r="L42">
            <v>359</v>
          </cell>
        </row>
        <row r="43">
          <cell r="A43">
            <v>40</v>
          </cell>
          <cell r="B43" t="str">
            <v>사리부설(부설)</v>
          </cell>
          <cell r="C43" t="str">
            <v>모터그레이더3.6m</v>
          </cell>
          <cell r="D43">
            <v>14315</v>
          </cell>
          <cell r="E43">
            <v>16736</v>
          </cell>
          <cell r="F43">
            <v>19376</v>
          </cell>
          <cell r="G43">
            <v>133.16</v>
          </cell>
          <cell r="H43" t="str">
            <v>㎥</v>
          </cell>
          <cell r="I43">
            <v>107</v>
          </cell>
          <cell r="J43">
            <v>125</v>
          </cell>
          <cell r="K43">
            <v>145</v>
          </cell>
          <cell r="L43">
            <v>377</v>
          </cell>
        </row>
        <row r="44">
          <cell r="A44">
            <v>41</v>
          </cell>
          <cell r="B44" t="str">
            <v>사리부설(다짐)</v>
          </cell>
          <cell r="C44" t="str">
            <v>진동로울러10T</v>
          </cell>
          <cell r="D44">
            <v>11059</v>
          </cell>
          <cell r="E44">
            <v>6379</v>
          </cell>
          <cell r="F44">
            <v>24256</v>
          </cell>
          <cell r="G44">
            <v>114</v>
          </cell>
          <cell r="H44" t="str">
            <v>㎥</v>
          </cell>
          <cell r="I44">
            <v>97</v>
          </cell>
          <cell r="J44">
            <v>55</v>
          </cell>
          <cell r="K44">
            <v>212</v>
          </cell>
          <cell r="L44">
            <v>364</v>
          </cell>
        </row>
        <row r="45">
          <cell r="A45">
            <v>42</v>
          </cell>
          <cell r="B45" t="str">
            <v>선별및집석</v>
          </cell>
          <cell r="C45" t="str">
            <v>백호1.0㎥</v>
          </cell>
          <cell r="D45">
            <v>14315</v>
          </cell>
          <cell r="E45">
            <v>8320</v>
          </cell>
          <cell r="F45">
            <v>23636</v>
          </cell>
          <cell r="G45">
            <v>26.82</v>
          </cell>
          <cell r="H45" t="str">
            <v>㎥</v>
          </cell>
          <cell r="I45">
            <v>533</v>
          </cell>
          <cell r="J45">
            <v>310</v>
          </cell>
          <cell r="K45">
            <v>881</v>
          </cell>
          <cell r="L45">
            <v>1724</v>
          </cell>
        </row>
        <row r="46">
          <cell r="A46">
            <v>43</v>
          </cell>
          <cell r="B46" t="str">
            <v>사석(적재)</v>
          </cell>
          <cell r="C46" t="str">
            <v>백호1.0㎥</v>
          </cell>
          <cell r="D46">
            <v>14315</v>
          </cell>
          <cell r="E46">
            <v>8320</v>
          </cell>
          <cell r="F46">
            <v>23636</v>
          </cell>
          <cell r="G46">
            <v>37.76</v>
          </cell>
          <cell r="H46" t="str">
            <v>㎥</v>
          </cell>
          <cell r="I46">
            <v>379</v>
          </cell>
          <cell r="J46">
            <v>220</v>
          </cell>
          <cell r="K46">
            <v>625</v>
          </cell>
          <cell r="L46">
            <v>1224</v>
          </cell>
        </row>
        <row r="47">
          <cell r="A47">
            <v>44</v>
          </cell>
          <cell r="B47" t="str">
            <v>순사석(운반)</v>
          </cell>
          <cell r="C47" t="str">
            <v>덤프15.0Ton</v>
          </cell>
          <cell r="D47">
            <v>9131</v>
          </cell>
          <cell r="E47">
            <v>9334.2249999999985</v>
          </cell>
          <cell r="F47">
            <v>16578</v>
          </cell>
          <cell r="G47">
            <v>4.37</v>
          </cell>
          <cell r="H47" t="str">
            <v>㎥</v>
          </cell>
          <cell r="I47">
            <v>2089</v>
          </cell>
          <cell r="J47">
            <v>2135</v>
          </cell>
          <cell r="K47">
            <v>3793</v>
          </cell>
          <cell r="L47">
            <v>8017</v>
          </cell>
        </row>
        <row r="48">
          <cell r="A48">
            <v>45</v>
          </cell>
          <cell r="B48" t="str">
            <v>사석(투하)</v>
          </cell>
          <cell r="C48" t="str">
            <v>백호1.0㎥</v>
          </cell>
          <cell r="D48">
            <v>14315</v>
          </cell>
          <cell r="E48">
            <v>8320</v>
          </cell>
          <cell r="F48">
            <v>23636</v>
          </cell>
          <cell r="G48">
            <v>29.37</v>
          </cell>
          <cell r="H48" t="str">
            <v>㎥</v>
          </cell>
          <cell r="I48">
            <v>487</v>
          </cell>
          <cell r="J48">
            <v>283</v>
          </cell>
          <cell r="K48">
            <v>804</v>
          </cell>
          <cell r="L48">
            <v>1574</v>
          </cell>
        </row>
        <row r="49">
          <cell r="A49">
            <v>46</v>
          </cell>
          <cell r="B49" t="str">
            <v>가체절쌓기</v>
          </cell>
          <cell r="C49" t="str">
            <v>불도쟈19Ton</v>
          </cell>
          <cell r="D49">
            <v>14315</v>
          </cell>
          <cell r="E49">
            <v>11366</v>
          </cell>
          <cell r="F49">
            <v>23289</v>
          </cell>
          <cell r="G49">
            <v>73.06</v>
          </cell>
          <cell r="H49" t="str">
            <v>㎥</v>
          </cell>
          <cell r="I49">
            <v>195</v>
          </cell>
          <cell r="J49">
            <v>155</v>
          </cell>
          <cell r="K49">
            <v>318</v>
          </cell>
          <cell r="L49">
            <v>668</v>
          </cell>
        </row>
        <row r="50">
          <cell r="A50">
            <v>47</v>
          </cell>
          <cell r="B50" t="str">
            <v>가체절헐기</v>
          </cell>
          <cell r="C50" t="str">
            <v>불도쟈19Ton</v>
          </cell>
          <cell r="D50">
            <v>14315</v>
          </cell>
          <cell r="E50">
            <v>11366</v>
          </cell>
          <cell r="F50">
            <v>23289</v>
          </cell>
          <cell r="G50">
            <v>87.42</v>
          </cell>
          <cell r="H50" t="str">
            <v>㎥</v>
          </cell>
          <cell r="I50">
            <v>163</v>
          </cell>
          <cell r="J50">
            <v>130</v>
          </cell>
          <cell r="K50">
            <v>266</v>
          </cell>
          <cell r="L50">
            <v>559</v>
          </cell>
        </row>
        <row r="51">
          <cell r="A51">
            <v>48</v>
          </cell>
          <cell r="B51" t="str">
            <v>사토장고르기(토사)</v>
          </cell>
          <cell r="C51" t="str">
            <v>불도쟈19Ton</v>
          </cell>
          <cell r="D51">
            <v>14315</v>
          </cell>
          <cell r="E51">
            <v>11366</v>
          </cell>
          <cell r="F51">
            <v>23289</v>
          </cell>
          <cell r="G51">
            <v>122.8</v>
          </cell>
          <cell r="H51" t="str">
            <v>㎥</v>
          </cell>
          <cell r="I51">
            <v>116</v>
          </cell>
          <cell r="J51">
            <v>92</v>
          </cell>
          <cell r="K51">
            <v>189</v>
          </cell>
          <cell r="L51">
            <v>397</v>
          </cell>
        </row>
        <row r="52">
          <cell r="A52">
            <v>49</v>
          </cell>
          <cell r="B52" t="str">
            <v>사토(적재)</v>
          </cell>
          <cell r="C52" t="str">
            <v>백호1.0㎥</v>
          </cell>
          <cell r="D52">
            <v>14315</v>
          </cell>
          <cell r="E52">
            <v>8320</v>
          </cell>
          <cell r="F52">
            <v>20406</v>
          </cell>
          <cell r="G52">
            <v>88.7</v>
          </cell>
          <cell r="H52" t="str">
            <v>㎥</v>
          </cell>
          <cell r="I52">
            <v>161</v>
          </cell>
          <cell r="J52">
            <v>93</v>
          </cell>
          <cell r="K52">
            <v>230</v>
          </cell>
          <cell r="L52">
            <v>484</v>
          </cell>
        </row>
        <row r="53">
          <cell r="A53">
            <v>50</v>
          </cell>
          <cell r="B53" t="str">
            <v>사토(운반)</v>
          </cell>
          <cell r="C53" t="str">
            <v>덤프10.5Ton</v>
          </cell>
          <cell r="D53">
            <v>8437</v>
          </cell>
          <cell r="E53">
            <v>10180</v>
          </cell>
          <cell r="F53">
            <v>8399</v>
          </cell>
          <cell r="G53">
            <v>42.81</v>
          </cell>
          <cell r="H53" t="str">
            <v>㎥</v>
          </cell>
          <cell r="I53">
            <v>197</v>
          </cell>
          <cell r="J53">
            <v>237</v>
          </cell>
          <cell r="K53">
            <v>196</v>
          </cell>
          <cell r="L53">
            <v>630</v>
          </cell>
        </row>
        <row r="54">
          <cell r="A54">
            <v>51</v>
          </cell>
          <cell r="B54" t="str">
            <v>폐기물처리비(철근CON'C)</v>
          </cell>
          <cell r="C54" t="str">
            <v>적재 백호1.0</v>
          </cell>
          <cell r="D54">
            <v>14315</v>
          </cell>
          <cell r="E54">
            <v>8320</v>
          </cell>
          <cell r="F54">
            <v>20406</v>
          </cell>
          <cell r="G54">
            <v>79.2</v>
          </cell>
          <cell r="H54" t="str">
            <v>ton</v>
          </cell>
          <cell r="I54">
            <v>180</v>
          </cell>
          <cell r="J54">
            <v>105</v>
          </cell>
          <cell r="K54">
            <v>257</v>
          </cell>
          <cell r="L54">
            <v>542</v>
          </cell>
        </row>
      </sheetData>
      <sheetData sheetId="4" refreshError="1"/>
      <sheetData sheetId="5" refreshError="1"/>
    </sheetDataSet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예정공정표"/>
      <sheetName val="설명서"/>
      <sheetName val="1용량산출"/>
      <sheetName val="서정 거주인구"/>
      <sheetName val="갑지1 "/>
      <sheetName val="총비"/>
      <sheetName val="내력서"/>
      <sheetName val="일위대가집계표1"/>
      <sheetName val="일위 1"/>
      <sheetName val="노임단가"/>
      <sheetName val="물집"/>
      <sheetName val="공토공단위당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국장)"/>
      <sheetName val="갑지(과장)"/>
      <sheetName val="내역총괄"/>
      <sheetName val="내역서"/>
      <sheetName val="측량(일위대가)"/>
      <sheetName val="측량인원(도로)"/>
      <sheetName val="측량인원(수도)"/>
      <sheetName val="실시설계용역비"/>
      <sheetName val="개략공사비 산출서"/>
      <sheetName val="건설부문의 요율"/>
      <sheetName val="공제요율표"/>
      <sheetName val="노임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DATE"/>
      <sheetName val="XXXXXX"/>
      <sheetName val="원가계산서"/>
      <sheetName val="집계표"/>
      <sheetName val="내역서"/>
      <sheetName val="조명시설"/>
      <sheetName val="맨홀수량산출(A-LINE)"/>
      <sheetName val="교사기준면적(초등)"/>
      <sheetName val="수량산출서"/>
      <sheetName val="청천내"/>
      <sheetName val="수량집계"/>
      <sheetName val="0.단가"/>
      <sheetName val="ABUT수량-A1"/>
      <sheetName val="계수시트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단면가정"/>
      <sheetName val="이형관"/>
      <sheetName val="이토변실(A3-LINE)"/>
      <sheetName val="수량산출"/>
      <sheetName val="측구터파기공수량집계"/>
      <sheetName val="배수공 시멘트 및 골재량 산출"/>
      <sheetName val="구조물터파기수량집계"/>
      <sheetName val="일위대가표"/>
      <sheetName val="관접합및부설"/>
      <sheetName val="단가"/>
      <sheetName val="내역서01"/>
      <sheetName val="Sheet6"/>
      <sheetName val="파일의이용"/>
      <sheetName val="기계경비(시간당)"/>
      <sheetName val="램머"/>
      <sheetName val="총예상원가"/>
      <sheetName val="관로토공"/>
      <sheetName val="단위수량산출"/>
      <sheetName val="tggwan(mac)"/>
      <sheetName val="(당평)자재"/>
      <sheetName val="당초명세(평)"/>
      <sheetName val="요율"/>
      <sheetName val="자재대"/>
      <sheetName val="가시설단위수량"/>
      <sheetName val="SORCE1"/>
      <sheetName val="물집"/>
      <sheetName val="4차공사"/>
      <sheetName val="실행철강하도"/>
      <sheetName val="토목"/>
      <sheetName val="G.R300경비"/>
      <sheetName val="신당동집계표"/>
      <sheetName val="쌍송교"/>
      <sheetName val="#REF"/>
      <sheetName val="대로근거"/>
      <sheetName val="데리네이타현황"/>
      <sheetName val="맨홀수량산출"/>
      <sheetName val="INPUT"/>
      <sheetName val="70%"/>
      <sheetName val="노임"/>
      <sheetName val="3BL공동구 수량"/>
      <sheetName val="총괄내역서"/>
      <sheetName val="가압장구체수량산출서"/>
      <sheetName val="우수관로집계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간지"/>
      <sheetName val="1.토공집계"/>
      <sheetName val="2.관대집계표"/>
      <sheetName val="접합"/>
      <sheetName val="3.구조물공"/>
      <sheetName val="7.폐기물집계"/>
      <sheetName val="1호맨홀토공"/>
      <sheetName val="8.PILE  (돌출)"/>
      <sheetName val="MOTOR"/>
      <sheetName val="일위대가"/>
      <sheetName val="단가대비표"/>
      <sheetName val="일위대가(가설)"/>
      <sheetName val="노임단가"/>
      <sheetName val="단위별용량계산"/>
      <sheetName val="일위대가목차"/>
      <sheetName val="Sheet1"/>
      <sheetName val="Sheet2"/>
      <sheetName val="Sheet3"/>
      <sheetName val="준검 내역서"/>
      <sheetName val="우배수"/>
      <sheetName val="계산식"/>
      <sheetName val="말뚝지지력산정"/>
      <sheetName val="관경별내역서"/>
      <sheetName val="기본토사"/>
      <sheetName val="단위중량"/>
      <sheetName val="장비집계"/>
      <sheetName val="단위수량목록표"/>
      <sheetName val="이름정의"/>
      <sheetName val="견적서"/>
      <sheetName val="진주방향"/>
      <sheetName val="마산방향"/>
      <sheetName val="DATA 입력란"/>
      <sheetName val="접속도로집계"/>
      <sheetName val="가시설(TYPE-A)"/>
      <sheetName val="1-1평균터파기고(1)"/>
      <sheetName val="3련 BOX"/>
      <sheetName val="수리계산(2021)"/>
      <sheetName val="용수량(생활용수)"/>
      <sheetName val="실행대비"/>
      <sheetName val="지장물C"/>
      <sheetName val="산정표"/>
      <sheetName val="정부노임단가"/>
      <sheetName val="노무비"/>
      <sheetName val="14공제"/>
      <sheetName val="6맨홀H"/>
      <sheetName val="GI-LIST"/>
      <sheetName val="파일구성"/>
      <sheetName val="경산"/>
      <sheetName val="내역(신례)"/>
      <sheetName val="피해빈도"/>
      <sheetName val="평가데이터"/>
      <sheetName val="투찰금액"/>
      <sheetName val="토건"/>
      <sheetName val="공사비예산서(토목분)"/>
      <sheetName val="기자재비"/>
      <sheetName val="냉난방(부대공사)"/>
      <sheetName val="용산1(해보)"/>
      <sheetName val="단위수량"/>
      <sheetName val="인부노임"/>
      <sheetName val="건축"/>
      <sheetName val="관급자재비"/>
      <sheetName val="사급자재비"/>
      <sheetName val="범례표"/>
      <sheetName val="계산중"/>
      <sheetName val="횡배위치"/>
      <sheetName val="수원공사비"/>
      <sheetName val="구조물토적"/>
      <sheetName val="설계예시"/>
      <sheetName val="신규(방류시설)"/>
      <sheetName val="공토공단위당"/>
      <sheetName val="용역비내역-진짜"/>
      <sheetName val="5지구단위"/>
      <sheetName val="용도별 급수사용량(년)-평택 통계연보"/>
      <sheetName val="적점"/>
      <sheetName val="공사개요"/>
      <sheetName val="기기리스트"/>
      <sheetName val="토사_PE_"/>
      <sheetName val="Sheet1 (2)"/>
      <sheetName val="우수"/>
      <sheetName val=" "/>
      <sheetName val="약품공급2"/>
      <sheetName val="H-PILE수량집계"/>
      <sheetName val="설계예산서 (2)"/>
      <sheetName val="조건"/>
      <sheetName val="효성CB 1P기초"/>
      <sheetName val="단가산출(T)"/>
      <sheetName val="H PILE수량"/>
      <sheetName val="횡배수관집현황(2공구)"/>
      <sheetName val="Sheet10"/>
      <sheetName val="발주설계서(당초)"/>
      <sheetName val="중로근거"/>
      <sheetName val="공종목록표"/>
      <sheetName val="CTEMCOST"/>
      <sheetName val="DATA"/>
      <sheetName val="총투입계"/>
      <sheetName val="단가조사"/>
      <sheetName val="데이타"/>
      <sheetName val="총괄표"/>
      <sheetName val="일위목록"/>
      <sheetName val="부대집계"/>
      <sheetName val="공종단가"/>
      <sheetName val="강관파일내역"/>
      <sheetName val="마산방향철근집계"/>
      <sheetName val="6PILE  (돌출)"/>
      <sheetName val="수안보-MBR1"/>
      <sheetName val="내역"/>
      <sheetName val="Y-WORK"/>
      <sheetName val="입력DATA"/>
      <sheetName val="바닥판"/>
      <sheetName val="과속방지턱위치조서"/>
      <sheetName val="COPING"/>
      <sheetName val="포장공자재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규(방류시설)"/>
      <sheetName val="마성처리장"/>
      <sheetName val="신규(방류시설)(발췌본)"/>
      <sheetName val="마성처리장(토목신규)"/>
      <sheetName val="Module1"/>
      <sheetName val="토사(PE)"/>
    </sheetNames>
    <sheetDataSet>
      <sheetData sheetId="0" refreshError="1">
        <row r="3">
          <cell r="A3" t="str">
            <v>○ 마성 하수종말처리시설 공사비</v>
          </cell>
          <cell r="B3"/>
          <cell r="C3">
            <v>1</v>
          </cell>
          <cell r="D3" t="str">
            <v>식</v>
          </cell>
          <cell r="E3"/>
          <cell r="F3">
            <v>451570797</v>
          </cell>
          <cell r="G3"/>
          <cell r="H3">
            <v>1163711914</v>
          </cell>
          <cell r="I3"/>
          <cell r="J3">
            <v>361888045</v>
          </cell>
          <cell r="K3"/>
          <cell r="L3">
            <v>1977170756</v>
          </cell>
        </row>
        <row r="4">
          <cell r="A4" t="str">
            <v>1. 토공</v>
          </cell>
          <cell r="B4"/>
          <cell r="C4">
            <v>1</v>
          </cell>
          <cell r="D4" t="str">
            <v>식</v>
          </cell>
          <cell r="E4">
            <v>158214562</v>
          </cell>
          <cell r="F4">
            <v>158214562</v>
          </cell>
          <cell r="G4">
            <v>202535427</v>
          </cell>
          <cell r="H4">
            <v>202535427</v>
          </cell>
          <cell r="I4">
            <v>224346530</v>
          </cell>
          <cell r="J4">
            <v>224346530</v>
          </cell>
          <cell r="K4">
            <v>585096519</v>
          </cell>
          <cell r="L4">
            <v>585096519</v>
          </cell>
        </row>
        <row r="5">
          <cell r="A5" t="str">
            <v>2. 방류시설공</v>
          </cell>
          <cell r="B5"/>
          <cell r="C5">
            <v>1</v>
          </cell>
          <cell r="D5" t="str">
            <v>식</v>
          </cell>
          <cell r="E5">
            <v>192264180</v>
          </cell>
          <cell r="F5">
            <v>192264180</v>
          </cell>
          <cell r="G5">
            <v>894614296</v>
          </cell>
          <cell r="H5">
            <v>894614296</v>
          </cell>
          <cell r="I5">
            <v>92767545</v>
          </cell>
          <cell r="J5">
            <v>92767545</v>
          </cell>
          <cell r="K5">
            <v>1179646021</v>
          </cell>
          <cell r="L5">
            <v>1179646021</v>
          </cell>
        </row>
        <row r="6">
          <cell r="A6" t="str">
            <v>3. 진입도로</v>
          </cell>
          <cell r="B6"/>
          <cell r="C6">
            <v>1</v>
          </cell>
          <cell r="D6" t="str">
            <v>식</v>
          </cell>
          <cell r="E6">
            <v>60473229</v>
          </cell>
          <cell r="F6">
            <v>60473229</v>
          </cell>
          <cell r="G6">
            <v>66562191</v>
          </cell>
          <cell r="H6">
            <v>66562191</v>
          </cell>
          <cell r="I6">
            <v>44773970</v>
          </cell>
          <cell r="J6">
            <v>44773970</v>
          </cell>
          <cell r="K6">
            <v>171809390</v>
          </cell>
          <cell r="L6">
            <v>171809390</v>
          </cell>
        </row>
        <row r="7">
          <cell r="A7" t="str">
            <v>4. 주요자재비</v>
          </cell>
          <cell r="B7"/>
          <cell r="C7">
            <v>1</v>
          </cell>
          <cell r="D7" t="str">
            <v>식</v>
          </cell>
          <cell r="E7">
            <v>40618826</v>
          </cell>
          <cell r="F7">
            <v>40618826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40618826</v>
          </cell>
          <cell r="L7">
            <v>40618826</v>
          </cell>
        </row>
        <row r="9">
          <cell r="A9" t="str">
            <v>1. 토공</v>
          </cell>
          <cell r="B9"/>
          <cell r="C9">
            <v>1</v>
          </cell>
          <cell r="D9" t="str">
            <v>식</v>
          </cell>
          <cell r="E9"/>
          <cell r="F9">
            <v>158214562</v>
          </cell>
          <cell r="G9"/>
          <cell r="H9">
            <v>202535427</v>
          </cell>
          <cell r="I9"/>
          <cell r="J9">
            <v>224346530</v>
          </cell>
          <cell r="K9"/>
          <cell r="L9">
            <v>585096519</v>
          </cell>
        </row>
        <row r="10">
          <cell r="A10" t="str">
            <v>1.1 방류시설</v>
          </cell>
          <cell r="B10"/>
          <cell r="C10">
            <v>0</v>
          </cell>
          <cell r="D10"/>
          <cell r="E10">
            <v>0</v>
          </cell>
          <cell r="F10">
            <v>158214562</v>
          </cell>
          <cell r="G10">
            <v>0</v>
          </cell>
          <cell r="H10">
            <v>202535427</v>
          </cell>
          <cell r="I10">
            <v>0</v>
          </cell>
          <cell r="J10">
            <v>224346530</v>
          </cell>
          <cell r="K10">
            <v>0</v>
          </cell>
          <cell r="L10">
            <v>585096519</v>
          </cell>
        </row>
        <row r="11">
          <cell r="A11" t="str">
            <v>가설도로용흙운반(토사)(신규)</v>
          </cell>
          <cell r="B11"/>
          <cell r="C11">
            <v>24644.560000000001</v>
          </cell>
          <cell r="D11" t="str">
            <v>M3</v>
          </cell>
          <cell r="E11">
            <v>1317</v>
          </cell>
          <cell r="F11">
            <v>32456885</v>
          </cell>
          <cell r="G11">
            <v>1044</v>
          </cell>
          <cell r="H11">
            <v>25728921</v>
          </cell>
          <cell r="I11">
            <v>1249</v>
          </cell>
          <cell r="J11">
            <v>30781055</v>
          </cell>
          <cell r="K11">
            <v>3610</v>
          </cell>
          <cell r="L11">
            <v>88966861</v>
          </cell>
          <cell r="M11" t="str">
            <v>#.1</v>
          </cell>
        </row>
        <row r="12">
          <cell r="A12" t="str">
            <v>터파기:토사</v>
          </cell>
          <cell r="B12" t="str">
            <v>B.H 1.0㎥</v>
          </cell>
          <cell r="C12">
            <v>1392.46</v>
          </cell>
          <cell r="D12" t="str">
            <v>M3</v>
          </cell>
          <cell r="E12">
            <v>155</v>
          </cell>
          <cell r="F12">
            <v>215831</v>
          </cell>
          <cell r="G12">
            <v>217</v>
          </cell>
          <cell r="H12">
            <v>302164</v>
          </cell>
          <cell r="I12">
            <v>236</v>
          </cell>
          <cell r="J12">
            <v>328620</v>
          </cell>
          <cell r="K12">
            <v>608</v>
          </cell>
          <cell r="L12">
            <v>846615</v>
          </cell>
          <cell r="M12" t="str">
            <v>#.2</v>
          </cell>
        </row>
        <row r="13">
          <cell r="A13" t="str">
            <v>터파기:연암(집토및상차)</v>
          </cell>
          <cell r="B13" t="str">
            <v>B.H 0.7㎥+대형브레이카</v>
          </cell>
          <cell r="C13">
            <v>1586.52</v>
          </cell>
          <cell r="D13" t="str">
            <v>M3</v>
          </cell>
          <cell r="E13">
            <v>2784</v>
          </cell>
          <cell r="F13">
            <v>4416872</v>
          </cell>
          <cell r="G13">
            <v>6239</v>
          </cell>
          <cell r="H13">
            <v>9898298</v>
          </cell>
          <cell r="I13">
            <v>8593</v>
          </cell>
          <cell r="J13">
            <v>13632966</v>
          </cell>
          <cell r="K13">
            <v>17616</v>
          </cell>
          <cell r="L13">
            <v>27948136</v>
          </cell>
          <cell r="M13" t="str">
            <v>#.3</v>
          </cell>
        </row>
        <row r="14">
          <cell r="A14" t="str">
            <v>터파기:자갈섞인전석</v>
          </cell>
          <cell r="B14" t="str">
            <v>B.H 1.0㎥(신규)</v>
          </cell>
          <cell r="C14">
            <v>20264.98</v>
          </cell>
          <cell r="D14" t="str">
            <v>M3</v>
          </cell>
          <cell r="E14">
            <v>508</v>
          </cell>
          <cell r="F14">
            <v>10294610</v>
          </cell>
          <cell r="G14">
            <v>709</v>
          </cell>
          <cell r="H14">
            <v>14367871</v>
          </cell>
          <cell r="I14">
            <v>773</v>
          </cell>
          <cell r="J14">
            <v>15664829</v>
          </cell>
          <cell r="K14">
            <v>1990</v>
          </cell>
          <cell r="L14">
            <v>40327310</v>
          </cell>
          <cell r="M14" t="str">
            <v>No.1</v>
          </cell>
        </row>
        <row r="15">
          <cell r="A15" t="str">
            <v>터파기:경암(집토및상차)</v>
          </cell>
          <cell r="B15" t="str">
            <v>B.H 0.7㎥+대형브레이카</v>
          </cell>
          <cell r="C15">
            <v>7336.79</v>
          </cell>
          <cell r="D15" t="str">
            <v>M3</v>
          </cell>
          <cell r="E15">
            <v>6217</v>
          </cell>
          <cell r="F15">
            <v>45612823</v>
          </cell>
          <cell r="G15">
            <v>11572</v>
          </cell>
          <cell r="H15">
            <v>84901334</v>
          </cell>
          <cell r="I15">
            <v>15368</v>
          </cell>
          <cell r="J15">
            <v>112751789</v>
          </cell>
          <cell r="K15">
            <v>33157</v>
          </cell>
          <cell r="L15">
            <v>243265946</v>
          </cell>
          <cell r="M15" t="str">
            <v>No.2</v>
          </cell>
        </row>
        <row r="16">
          <cell r="A16" t="str">
            <v>되메우기(기계)</v>
          </cell>
          <cell r="B16" t="str">
            <v>B.H 1.0 + 콤펙터</v>
          </cell>
          <cell r="C16">
            <v>22246.41</v>
          </cell>
          <cell r="D16" t="str">
            <v>M3</v>
          </cell>
          <cell r="E16">
            <v>317</v>
          </cell>
          <cell r="F16">
            <v>7052112</v>
          </cell>
          <cell r="G16">
            <v>1328</v>
          </cell>
          <cell r="H16">
            <v>29543232</v>
          </cell>
          <cell r="I16">
            <v>308</v>
          </cell>
          <cell r="J16">
            <v>6851894</v>
          </cell>
          <cell r="K16">
            <v>1953</v>
          </cell>
          <cell r="L16">
            <v>43447238</v>
          </cell>
          <cell r="M16" t="str">
            <v>#.4</v>
          </cell>
        </row>
        <row r="17">
          <cell r="A17" t="str">
            <v>사토운반:토사(10km)(신규)</v>
          </cell>
          <cell r="B17" t="str">
            <v>B.H 1.0+D.T 15</v>
          </cell>
          <cell r="C17">
            <v>18267.84</v>
          </cell>
          <cell r="D17" t="str">
            <v>M3</v>
          </cell>
          <cell r="E17">
            <v>1918</v>
          </cell>
          <cell r="F17">
            <v>35037717</v>
          </cell>
          <cell r="G17">
            <v>1242</v>
          </cell>
          <cell r="H17">
            <v>22688657</v>
          </cell>
          <cell r="I17">
            <v>1457</v>
          </cell>
          <cell r="J17">
            <v>26616243</v>
          </cell>
          <cell r="K17">
            <v>4617</v>
          </cell>
          <cell r="L17">
            <v>84342617</v>
          </cell>
          <cell r="M17" t="str">
            <v>#.5</v>
          </cell>
        </row>
        <row r="18">
          <cell r="A18" t="str">
            <v>사토운반:암(10.0km)(신규)</v>
          </cell>
          <cell r="B18" t="str">
            <v>B.H 1.0+D.T 15</v>
          </cell>
          <cell r="C18">
            <v>8880</v>
          </cell>
          <cell r="D18" t="str">
            <v>M3</v>
          </cell>
          <cell r="E18">
            <v>2592</v>
          </cell>
          <cell r="F18">
            <v>23016960</v>
          </cell>
          <cell r="G18">
            <v>1678</v>
          </cell>
          <cell r="H18">
            <v>14900640</v>
          </cell>
          <cell r="I18">
            <v>1966</v>
          </cell>
          <cell r="J18">
            <v>17458080</v>
          </cell>
          <cell r="K18">
            <v>6236</v>
          </cell>
          <cell r="L18">
            <v>55375680</v>
          </cell>
          <cell r="M18" t="str">
            <v>#.6</v>
          </cell>
        </row>
        <row r="19">
          <cell r="A19" t="str">
            <v>아스팔트포장파취</v>
          </cell>
          <cell r="B19"/>
          <cell r="C19">
            <v>40.229999999999997</v>
          </cell>
          <cell r="D19" t="str">
            <v>M3</v>
          </cell>
          <cell r="E19">
            <v>2749</v>
          </cell>
          <cell r="F19">
            <v>110592</v>
          </cell>
          <cell r="G19">
            <v>5073</v>
          </cell>
          <cell r="H19">
            <v>204087</v>
          </cell>
          <cell r="I19">
            <v>6483</v>
          </cell>
          <cell r="J19">
            <v>260811</v>
          </cell>
          <cell r="K19">
            <v>14305</v>
          </cell>
          <cell r="L19">
            <v>575490</v>
          </cell>
          <cell r="M19" t="str">
            <v>#.7</v>
          </cell>
        </row>
        <row r="20">
          <cell r="A20" t="str">
            <v>관부사:양질토사</v>
          </cell>
          <cell r="B20" t="str">
            <v>B.H 1.0(신규)</v>
          </cell>
          <cell r="C20">
            <v>1.38</v>
          </cell>
          <cell r="D20" t="str">
            <v>M3</v>
          </cell>
          <cell r="E20">
            <v>116</v>
          </cell>
          <cell r="F20">
            <v>160</v>
          </cell>
          <cell r="G20">
            <v>162</v>
          </cell>
          <cell r="H20">
            <v>223</v>
          </cell>
          <cell r="I20">
            <v>176</v>
          </cell>
          <cell r="J20">
            <v>243</v>
          </cell>
          <cell r="K20">
            <v>454</v>
          </cell>
          <cell r="L20">
            <v>626</v>
          </cell>
          <cell r="M20" t="str">
            <v>#.8</v>
          </cell>
        </row>
        <row r="21">
          <cell r="C21">
            <v>0</v>
          </cell>
          <cell r="D21"/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32">
          <cell r="A32" t="str">
            <v>2. 방류시설공</v>
          </cell>
          <cell r="B32"/>
          <cell r="C32">
            <v>1</v>
          </cell>
          <cell r="D32" t="str">
            <v>식</v>
          </cell>
          <cell r="E32"/>
          <cell r="F32">
            <v>192264180</v>
          </cell>
          <cell r="G32"/>
          <cell r="H32">
            <v>894614296</v>
          </cell>
          <cell r="I32"/>
          <cell r="J32">
            <v>92767545</v>
          </cell>
          <cell r="K32"/>
          <cell r="L32">
            <v>1179646021</v>
          </cell>
        </row>
        <row r="33">
          <cell r="A33" t="str">
            <v>1)구조물공</v>
          </cell>
          <cell r="B33"/>
          <cell r="C33">
            <v>0</v>
          </cell>
          <cell r="D33"/>
          <cell r="E33">
            <v>0</v>
          </cell>
          <cell r="F33">
            <v>45557393</v>
          </cell>
          <cell r="G33">
            <v>0</v>
          </cell>
          <cell r="H33">
            <v>273267104</v>
          </cell>
          <cell r="I33">
            <v>0</v>
          </cell>
          <cell r="J33">
            <v>2681674</v>
          </cell>
          <cell r="K33">
            <v>0</v>
          </cell>
          <cell r="L33">
            <v>321506171</v>
          </cell>
        </row>
        <row r="34">
          <cell r="A34" t="str">
            <v>레미콘타설(철근)</v>
          </cell>
          <cell r="B34" t="str">
            <v>25-180-15</v>
          </cell>
          <cell r="C34">
            <v>4204.57</v>
          </cell>
          <cell r="D34" t="str">
            <v>M3</v>
          </cell>
          <cell r="E34">
            <v>208</v>
          </cell>
          <cell r="F34">
            <v>874550</v>
          </cell>
          <cell r="G34">
            <v>21677</v>
          </cell>
          <cell r="H34">
            <v>91142464</v>
          </cell>
          <cell r="I34">
            <v>34</v>
          </cell>
          <cell r="J34">
            <v>142955</v>
          </cell>
          <cell r="K34">
            <v>21919</v>
          </cell>
          <cell r="L34">
            <v>92159969</v>
          </cell>
          <cell r="M34" t="str">
            <v>No.3</v>
          </cell>
        </row>
        <row r="35">
          <cell r="A35" t="str">
            <v>레미콘타설(철근)</v>
          </cell>
          <cell r="B35" t="str">
            <v>25-210-15</v>
          </cell>
          <cell r="C35">
            <v>201.73</v>
          </cell>
          <cell r="D35" t="str">
            <v>M3</v>
          </cell>
          <cell r="E35">
            <v>208</v>
          </cell>
          <cell r="F35">
            <v>41960</v>
          </cell>
          <cell r="G35">
            <v>21677</v>
          </cell>
          <cell r="H35">
            <v>4372901</v>
          </cell>
          <cell r="I35">
            <v>34</v>
          </cell>
          <cell r="J35">
            <v>6858</v>
          </cell>
          <cell r="K35">
            <v>21919</v>
          </cell>
          <cell r="L35">
            <v>4421719</v>
          </cell>
          <cell r="M35" t="str">
            <v>No.4</v>
          </cell>
        </row>
        <row r="36">
          <cell r="A36" t="str">
            <v>레미콘타설(무근)</v>
          </cell>
          <cell r="B36" t="str">
            <v>40-180-12</v>
          </cell>
          <cell r="C36">
            <v>9.64</v>
          </cell>
          <cell r="D36" t="str">
            <v>M3</v>
          </cell>
          <cell r="E36">
            <v>0</v>
          </cell>
          <cell r="F36">
            <v>0</v>
          </cell>
          <cell r="G36">
            <v>19650</v>
          </cell>
          <cell r="H36">
            <v>189426</v>
          </cell>
          <cell r="I36">
            <v>0</v>
          </cell>
          <cell r="J36">
            <v>0</v>
          </cell>
          <cell r="K36">
            <v>19650</v>
          </cell>
          <cell r="L36">
            <v>189426</v>
          </cell>
          <cell r="M36" t="str">
            <v>No.5</v>
          </cell>
        </row>
        <row r="37">
          <cell r="A37" t="str">
            <v>레미콘타설(무근)</v>
          </cell>
          <cell r="B37" t="str">
            <v>40-150-12</v>
          </cell>
          <cell r="C37">
            <v>20.100000000000001</v>
          </cell>
          <cell r="D37" t="str">
            <v>M3</v>
          </cell>
          <cell r="E37">
            <v>0</v>
          </cell>
          <cell r="F37">
            <v>0</v>
          </cell>
          <cell r="G37">
            <v>19650</v>
          </cell>
          <cell r="H37">
            <v>394965</v>
          </cell>
          <cell r="I37">
            <v>0</v>
          </cell>
          <cell r="J37">
            <v>0</v>
          </cell>
          <cell r="K37">
            <v>19650</v>
          </cell>
          <cell r="L37">
            <v>394965</v>
          </cell>
          <cell r="M37" t="str">
            <v>No.6</v>
          </cell>
        </row>
        <row r="38">
          <cell r="A38" t="str">
            <v>PE맨홀거푸집(기초및슬라브:</v>
          </cell>
          <cell r="B38" t="str">
            <v>(Φ1200,T=250)</v>
          </cell>
          <cell r="C38">
            <v>86</v>
          </cell>
          <cell r="D38" t="str">
            <v>개소</v>
          </cell>
          <cell r="E38">
            <v>17200</v>
          </cell>
          <cell r="F38">
            <v>1479200</v>
          </cell>
          <cell r="G38">
            <v>27279</v>
          </cell>
          <cell r="H38">
            <v>2345994</v>
          </cell>
          <cell r="I38">
            <v>0</v>
          </cell>
          <cell r="J38">
            <v>0</v>
          </cell>
          <cell r="K38">
            <v>44479</v>
          </cell>
          <cell r="L38">
            <v>3825194</v>
          </cell>
          <cell r="M38" t="str">
            <v>No.7</v>
          </cell>
        </row>
        <row r="39">
          <cell r="A39" t="str">
            <v>PE거푸집손료(벽체)</v>
          </cell>
          <cell r="B39" t="str">
            <v>D=900mm,H=1.2m,B형(신규)</v>
          </cell>
          <cell r="C39">
            <v>86</v>
          </cell>
          <cell r="D39" t="str">
            <v>회</v>
          </cell>
          <cell r="E39">
            <v>42000</v>
          </cell>
          <cell r="F39">
            <v>3612000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42000</v>
          </cell>
          <cell r="L39">
            <v>3612000</v>
          </cell>
          <cell r="M39" t="str">
            <v>No.8</v>
          </cell>
        </row>
        <row r="40">
          <cell r="A40" t="str">
            <v>PE거푸집손료(벽체)</v>
          </cell>
          <cell r="B40" t="str">
            <v>D=900mm,H=0.6m,B형(신규)</v>
          </cell>
          <cell r="C40">
            <v>43</v>
          </cell>
          <cell r="D40" t="str">
            <v>회</v>
          </cell>
          <cell r="E40">
            <v>25200</v>
          </cell>
          <cell r="F40">
            <v>1083600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25200</v>
          </cell>
          <cell r="L40">
            <v>1083600</v>
          </cell>
          <cell r="M40" t="str">
            <v>No.9</v>
          </cell>
        </row>
        <row r="41">
          <cell r="A41" t="str">
            <v>연결관링거푸집</v>
          </cell>
          <cell r="B41" t="str">
            <v>PE10회용흄관φ800(B형)</v>
          </cell>
          <cell r="C41">
            <v>86</v>
          </cell>
          <cell r="D41" t="str">
            <v>EA</v>
          </cell>
          <cell r="E41">
            <v>52000</v>
          </cell>
          <cell r="F41">
            <v>4472000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52000</v>
          </cell>
          <cell r="L41">
            <v>4472000</v>
          </cell>
        </row>
        <row r="42">
          <cell r="A42" t="str">
            <v>합판거푸집(4회)</v>
          </cell>
          <cell r="B42" t="str">
            <v>0 - 7.0 M</v>
          </cell>
          <cell r="C42">
            <v>40.9</v>
          </cell>
          <cell r="D42" t="str">
            <v>M2</v>
          </cell>
          <cell r="E42">
            <v>3392</v>
          </cell>
          <cell r="F42">
            <v>138732</v>
          </cell>
          <cell r="G42">
            <v>10489</v>
          </cell>
          <cell r="H42">
            <v>429000</v>
          </cell>
          <cell r="I42">
            <v>0</v>
          </cell>
          <cell r="J42">
            <v>0</v>
          </cell>
          <cell r="K42">
            <v>13881</v>
          </cell>
          <cell r="L42">
            <v>567732</v>
          </cell>
          <cell r="M42" t="str">
            <v>No.10</v>
          </cell>
        </row>
        <row r="43">
          <cell r="A43" t="str">
            <v>합판거푸집(6회)</v>
          </cell>
          <cell r="B43" t="str">
            <v>0 - 7.0 M</v>
          </cell>
          <cell r="C43">
            <v>8105.47</v>
          </cell>
          <cell r="D43" t="str">
            <v>M2</v>
          </cell>
          <cell r="E43">
            <v>2935</v>
          </cell>
          <cell r="F43">
            <v>23789554</v>
          </cell>
          <cell r="G43">
            <v>8391</v>
          </cell>
          <cell r="H43">
            <v>68012999</v>
          </cell>
          <cell r="I43">
            <v>0</v>
          </cell>
          <cell r="J43">
            <v>0</v>
          </cell>
          <cell r="K43">
            <v>11326</v>
          </cell>
          <cell r="L43">
            <v>91802553</v>
          </cell>
          <cell r="M43" t="str">
            <v>No.11</v>
          </cell>
        </row>
        <row r="44">
          <cell r="A44" t="str">
            <v>강관비계</v>
          </cell>
          <cell r="B44" t="str">
            <v>3개월</v>
          </cell>
          <cell r="C44">
            <v>629.09</v>
          </cell>
          <cell r="D44" t="str">
            <v>M2</v>
          </cell>
          <cell r="E44">
            <v>625</v>
          </cell>
          <cell r="F44">
            <v>393181</v>
          </cell>
          <cell r="G44">
            <v>6764</v>
          </cell>
          <cell r="H44">
            <v>4255165</v>
          </cell>
          <cell r="I44">
            <v>338</v>
          </cell>
          <cell r="J44">
            <v>212632</v>
          </cell>
          <cell r="K44">
            <v>7727</v>
          </cell>
          <cell r="L44">
            <v>4860978</v>
          </cell>
          <cell r="M44" t="str">
            <v>No.12</v>
          </cell>
        </row>
        <row r="45">
          <cell r="A45" t="str">
            <v>강관동바리(3개월)</v>
          </cell>
          <cell r="B45" t="str">
            <v>H=0-4.2M</v>
          </cell>
          <cell r="C45">
            <v>92.02</v>
          </cell>
          <cell r="D45" t="str">
            <v>공M3</v>
          </cell>
          <cell r="E45">
            <v>167</v>
          </cell>
          <cell r="F45">
            <v>15367</v>
          </cell>
          <cell r="G45">
            <v>6277</v>
          </cell>
          <cell r="H45">
            <v>577609</v>
          </cell>
          <cell r="I45">
            <v>0</v>
          </cell>
          <cell r="J45">
            <v>0</v>
          </cell>
          <cell r="K45">
            <v>6444</v>
          </cell>
          <cell r="L45">
            <v>592976</v>
          </cell>
          <cell r="M45" t="str">
            <v>No.13</v>
          </cell>
        </row>
        <row r="46">
          <cell r="A46" t="str">
            <v>지수판설치(시공이음)</v>
          </cell>
          <cell r="B46" t="str">
            <v>(PVC,B=200*5T)</v>
          </cell>
          <cell r="C46">
            <v>196.08</v>
          </cell>
          <cell r="D46" t="str">
            <v>M</v>
          </cell>
          <cell r="E46">
            <v>3918</v>
          </cell>
          <cell r="F46">
            <v>768241</v>
          </cell>
          <cell r="G46">
            <v>12073</v>
          </cell>
          <cell r="H46">
            <v>2367274</v>
          </cell>
          <cell r="I46">
            <v>362</v>
          </cell>
          <cell r="J46">
            <v>70981</v>
          </cell>
          <cell r="K46">
            <v>16353</v>
          </cell>
          <cell r="L46">
            <v>3206496</v>
          </cell>
          <cell r="M46" t="str">
            <v>No.14</v>
          </cell>
        </row>
        <row r="47">
          <cell r="A47" t="str">
            <v>밀폐형맨홀</v>
          </cell>
          <cell r="B47"/>
          <cell r="C47">
            <v>43</v>
          </cell>
          <cell r="D47" t="str">
            <v>개소</v>
          </cell>
          <cell r="E47">
            <v>61967</v>
          </cell>
          <cell r="F47">
            <v>2664581</v>
          </cell>
          <cell r="G47">
            <v>211436</v>
          </cell>
          <cell r="H47">
            <v>9091748</v>
          </cell>
          <cell r="I47">
            <v>4747</v>
          </cell>
          <cell r="J47">
            <v>204121</v>
          </cell>
          <cell r="K47">
            <v>278150</v>
          </cell>
          <cell r="L47">
            <v>11960450</v>
          </cell>
          <cell r="M47" t="str">
            <v>No.15</v>
          </cell>
        </row>
        <row r="48">
          <cell r="A48" t="str">
            <v>사다리(B형)</v>
          </cell>
          <cell r="B48" t="str">
            <v>Φ19(강재+레진)</v>
          </cell>
          <cell r="C48">
            <v>387</v>
          </cell>
          <cell r="D48" t="str">
            <v>EA</v>
          </cell>
          <cell r="E48">
            <v>10500</v>
          </cell>
          <cell r="F48">
            <v>4063500</v>
          </cell>
          <cell r="G48">
            <v>185</v>
          </cell>
          <cell r="H48">
            <v>71595</v>
          </cell>
          <cell r="I48">
            <v>315</v>
          </cell>
          <cell r="J48">
            <v>121905</v>
          </cell>
          <cell r="K48">
            <v>11000</v>
          </cell>
          <cell r="L48">
            <v>4257000</v>
          </cell>
          <cell r="M48" t="str">
            <v>No.16</v>
          </cell>
        </row>
        <row r="49">
          <cell r="A49" t="str">
            <v>파이프슬리브설치</v>
          </cell>
          <cell r="B49" t="str">
            <v>(VR관,D=800mm)</v>
          </cell>
          <cell r="C49">
            <v>172</v>
          </cell>
          <cell r="D49" t="str">
            <v>EA</v>
          </cell>
          <cell r="E49">
            <v>6609</v>
          </cell>
          <cell r="F49">
            <v>1136748</v>
          </cell>
          <cell r="G49">
            <v>1838</v>
          </cell>
          <cell r="H49">
            <v>316136</v>
          </cell>
          <cell r="I49">
            <v>0</v>
          </cell>
          <cell r="J49">
            <v>0</v>
          </cell>
          <cell r="K49">
            <v>8447</v>
          </cell>
          <cell r="L49">
            <v>1452884</v>
          </cell>
          <cell r="M49" t="str">
            <v>No.17</v>
          </cell>
        </row>
        <row r="50">
          <cell r="A50" t="str">
            <v>시공이음면정리</v>
          </cell>
          <cell r="B50"/>
          <cell r="C50">
            <v>49.02</v>
          </cell>
          <cell r="D50" t="str">
            <v>M2</v>
          </cell>
          <cell r="E50">
            <v>0</v>
          </cell>
          <cell r="F50">
            <v>0</v>
          </cell>
          <cell r="G50">
            <v>19566</v>
          </cell>
          <cell r="H50">
            <v>959125</v>
          </cell>
          <cell r="I50">
            <v>587</v>
          </cell>
          <cell r="J50">
            <v>28775</v>
          </cell>
          <cell r="K50">
            <v>20153</v>
          </cell>
          <cell r="L50">
            <v>987900</v>
          </cell>
          <cell r="M50" t="str">
            <v>No.18</v>
          </cell>
        </row>
        <row r="51">
          <cell r="A51" t="str">
            <v>체어블럭</v>
          </cell>
          <cell r="B51" t="str">
            <v>T=50㎜</v>
          </cell>
          <cell r="C51">
            <v>215</v>
          </cell>
          <cell r="D51" t="str">
            <v>EA</v>
          </cell>
          <cell r="E51">
            <v>35</v>
          </cell>
          <cell r="F51">
            <v>7525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35</v>
          </cell>
          <cell r="L51">
            <v>7525</v>
          </cell>
        </row>
        <row r="52">
          <cell r="A52" t="str">
            <v>스페이서</v>
          </cell>
          <cell r="B52" t="str">
            <v>T=50㎜</v>
          </cell>
          <cell r="C52">
            <v>989</v>
          </cell>
          <cell r="D52" t="str">
            <v>EA</v>
          </cell>
          <cell r="E52">
            <v>35</v>
          </cell>
          <cell r="F52">
            <v>34615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35</v>
          </cell>
          <cell r="L52">
            <v>34615</v>
          </cell>
        </row>
        <row r="53">
          <cell r="A53" t="str">
            <v>철근콘크리트 깨기</v>
          </cell>
          <cell r="B53" t="str">
            <v>대형B.K+산소절단기(신규)</v>
          </cell>
          <cell r="C53">
            <v>11.3</v>
          </cell>
          <cell r="D53" t="str">
            <v>M3</v>
          </cell>
          <cell r="E53">
            <v>7269</v>
          </cell>
          <cell r="F53">
            <v>82140</v>
          </cell>
          <cell r="G53">
            <v>16995</v>
          </cell>
          <cell r="H53">
            <v>192043</v>
          </cell>
          <cell r="I53">
            <v>10836</v>
          </cell>
          <cell r="J53">
            <v>122447</v>
          </cell>
          <cell r="K53">
            <v>35100</v>
          </cell>
          <cell r="L53">
            <v>396630</v>
          </cell>
          <cell r="M53" t="str">
            <v>No.19</v>
          </cell>
        </row>
        <row r="54">
          <cell r="A54" t="str">
            <v>철근가공및조립</v>
          </cell>
          <cell r="B54" t="str">
            <v>보통</v>
          </cell>
          <cell r="C54">
            <v>264.20999999999998</v>
          </cell>
          <cell r="D54" t="str">
            <v>TON</v>
          </cell>
          <cell r="E54">
            <v>3406</v>
          </cell>
          <cell r="F54">
            <v>899899</v>
          </cell>
          <cell r="G54">
            <v>335145</v>
          </cell>
          <cell r="H54">
            <v>88548660</v>
          </cell>
          <cell r="I54">
            <v>6703</v>
          </cell>
          <cell r="J54">
            <v>1771000</v>
          </cell>
          <cell r="K54">
            <v>345254</v>
          </cell>
          <cell r="L54">
            <v>91219559</v>
          </cell>
          <cell r="M54" t="str">
            <v>No.20</v>
          </cell>
        </row>
        <row r="55">
          <cell r="A55" t="str">
            <v>2) 배관공</v>
          </cell>
          <cell r="B55"/>
          <cell r="C55">
            <v>0</v>
          </cell>
          <cell r="D55"/>
          <cell r="E55">
            <v>0</v>
          </cell>
          <cell r="F55">
            <v>4377765</v>
          </cell>
          <cell r="G55">
            <v>0</v>
          </cell>
          <cell r="H55">
            <v>152767650</v>
          </cell>
          <cell r="I55">
            <v>0</v>
          </cell>
          <cell r="J55">
            <v>23116779</v>
          </cell>
          <cell r="K55">
            <v>0</v>
          </cell>
          <cell r="L55">
            <v>180262194</v>
          </cell>
        </row>
        <row r="56">
          <cell r="A56" t="str">
            <v>VR관접합및부설</v>
          </cell>
          <cell r="B56" t="str">
            <v>(D=800mm:기계)</v>
          </cell>
          <cell r="C56">
            <v>1211</v>
          </cell>
          <cell r="D56" t="str">
            <v>본</v>
          </cell>
          <cell r="E56">
            <v>3615</v>
          </cell>
          <cell r="F56">
            <v>4377765</v>
          </cell>
          <cell r="G56">
            <v>126150</v>
          </cell>
          <cell r="H56">
            <v>152767650</v>
          </cell>
          <cell r="I56">
            <v>19089</v>
          </cell>
          <cell r="J56">
            <v>23116779</v>
          </cell>
          <cell r="K56">
            <v>148854</v>
          </cell>
          <cell r="L56">
            <v>180262194</v>
          </cell>
          <cell r="M56" t="str">
            <v>No.21</v>
          </cell>
        </row>
        <row r="57">
          <cell r="A57" t="str">
            <v>3) 부대공</v>
          </cell>
          <cell r="B57"/>
          <cell r="C57">
            <v>0</v>
          </cell>
          <cell r="D57"/>
          <cell r="E57">
            <v>0</v>
          </cell>
          <cell r="F57">
            <v>142329022</v>
          </cell>
          <cell r="G57">
            <v>0</v>
          </cell>
          <cell r="H57">
            <v>468579542</v>
          </cell>
          <cell r="I57">
            <v>0</v>
          </cell>
          <cell r="J57">
            <v>66969092</v>
          </cell>
          <cell r="K57">
            <v>0</v>
          </cell>
          <cell r="L57">
            <v>677877656</v>
          </cell>
        </row>
        <row r="58">
          <cell r="A58" t="str">
            <v>물푸기(방류맨홀)</v>
          </cell>
          <cell r="B58" t="str">
            <v>(150㎜*3대)</v>
          </cell>
          <cell r="C58">
            <v>1042</v>
          </cell>
          <cell r="D58" t="str">
            <v>일</v>
          </cell>
          <cell r="E58">
            <v>22119</v>
          </cell>
          <cell r="F58">
            <v>23047998</v>
          </cell>
          <cell r="G58">
            <v>0</v>
          </cell>
          <cell r="H58">
            <v>0</v>
          </cell>
          <cell r="I58">
            <v>15384</v>
          </cell>
          <cell r="J58">
            <v>16030128</v>
          </cell>
          <cell r="K58">
            <v>37503</v>
          </cell>
          <cell r="L58">
            <v>39078126</v>
          </cell>
          <cell r="M58" t="str">
            <v>#.9</v>
          </cell>
        </row>
        <row r="59">
          <cell r="A59" t="str">
            <v>물푸기(펌프운전)</v>
          </cell>
          <cell r="B59" t="str">
            <v>(상시배수)</v>
          </cell>
          <cell r="C59">
            <v>1042</v>
          </cell>
          <cell r="D59" t="str">
            <v>일</v>
          </cell>
          <cell r="E59">
            <v>0</v>
          </cell>
          <cell r="F59">
            <v>0</v>
          </cell>
          <cell r="G59">
            <v>8053</v>
          </cell>
          <cell r="H59">
            <v>8391226</v>
          </cell>
          <cell r="I59">
            <v>0</v>
          </cell>
          <cell r="J59">
            <v>0</v>
          </cell>
          <cell r="K59">
            <v>8053</v>
          </cell>
          <cell r="L59">
            <v>8391226</v>
          </cell>
          <cell r="M59" t="str">
            <v>No.22</v>
          </cell>
        </row>
        <row r="60">
          <cell r="A60" t="str">
            <v>철근운반</v>
          </cell>
          <cell r="B60" t="str">
            <v>(대구하치장⇒현장)</v>
          </cell>
          <cell r="C60">
            <v>272.14</v>
          </cell>
          <cell r="D60" t="str">
            <v>TON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37173</v>
          </cell>
          <cell r="J60">
            <v>10116260</v>
          </cell>
          <cell r="K60">
            <v>37173</v>
          </cell>
          <cell r="L60">
            <v>10116260</v>
          </cell>
          <cell r="M60" t="str">
            <v>#.10</v>
          </cell>
        </row>
        <row r="61">
          <cell r="A61" t="str">
            <v>비닐깔기</v>
          </cell>
          <cell r="B61" t="str">
            <v>(t=0.2mm)</v>
          </cell>
          <cell r="C61">
            <v>4118.7299999999996</v>
          </cell>
          <cell r="D61" t="str">
            <v>M2</v>
          </cell>
          <cell r="E61">
            <v>754</v>
          </cell>
          <cell r="F61">
            <v>3105522</v>
          </cell>
          <cell r="G61">
            <v>390</v>
          </cell>
          <cell r="H61">
            <v>1606305</v>
          </cell>
          <cell r="I61">
            <v>0</v>
          </cell>
          <cell r="J61">
            <v>0</v>
          </cell>
          <cell r="K61">
            <v>1144</v>
          </cell>
          <cell r="L61">
            <v>4711827</v>
          </cell>
          <cell r="M61" t="str">
            <v>No.23</v>
          </cell>
        </row>
        <row r="62">
          <cell r="A62" t="str">
            <v>돌망태 설치(잡석)</v>
          </cell>
          <cell r="B62"/>
          <cell r="C62">
            <v>875.31</v>
          </cell>
          <cell r="D62" t="str">
            <v>㎡</v>
          </cell>
          <cell r="E62">
            <v>6250</v>
          </cell>
          <cell r="F62">
            <v>5470687</v>
          </cell>
          <cell r="G62">
            <v>7780</v>
          </cell>
          <cell r="H62">
            <v>6809912</v>
          </cell>
          <cell r="I62">
            <v>0</v>
          </cell>
          <cell r="J62">
            <v>0</v>
          </cell>
          <cell r="K62">
            <v>14030</v>
          </cell>
          <cell r="L62">
            <v>12280599</v>
          </cell>
          <cell r="M62" t="str">
            <v>#.11</v>
          </cell>
        </row>
        <row r="63">
          <cell r="A63" t="str">
            <v>돌망태 헐기(잡석)</v>
          </cell>
          <cell r="B63"/>
          <cell r="C63">
            <v>126.48</v>
          </cell>
          <cell r="D63" t="str">
            <v>㎡</v>
          </cell>
          <cell r="E63">
            <v>3125</v>
          </cell>
          <cell r="F63">
            <v>395250</v>
          </cell>
          <cell r="G63">
            <v>3890</v>
          </cell>
          <cell r="H63">
            <v>492007</v>
          </cell>
          <cell r="I63">
            <v>0</v>
          </cell>
          <cell r="J63">
            <v>0</v>
          </cell>
          <cell r="K63">
            <v>7015</v>
          </cell>
          <cell r="L63">
            <v>887257</v>
          </cell>
          <cell r="M63" t="str">
            <v>No.24</v>
          </cell>
        </row>
        <row r="64">
          <cell r="A64" t="str">
            <v>VR관운반(D=800mm)</v>
          </cell>
          <cell r="B64"/>
          <cell r="C64">
            <v>1319</v>
          </cell>
          <cell r="D64" t="str">
            <v>본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20440</v>
          </cell>
          <cell r="J64">
            <v>26960360</v>
          </cell>
          <cell r="K64">
            <v>20440</v>
          </cell>
          <cell r="L64">
            <v>26960360</v>
          </cell>
          <cell r="M64" t="str">
            <v>#.12</v>
          </cell>
        </row>
        <row r="65">
          <cell r="A65" t="str">
            <v>PP마대쌓기및헐기</v>
          </cell>
          <cell r="B65" t="str">
            <v>(신규)</v>
          </cell>
          <cell r="C65">
            <v>4118.7299999999996</v>
          </cell>
          <cell r="D65" t="str">
            <v>M3</v>
          </cell>
          <cell r="E65">
            <v>10080</v>
          </cell>
          <cell r="F65">
            <v>41516798</v>
          </cell>
          <cell r="G65">
            <v>47902</v>
          </cell>
          <cell r="H65">
            <v>197295404</v>
          </cell>
          <cell r="I65">
            <v>0</v>
          </cell>
          <cell r="J65">
            <v>0</v>
          </cell>
          <cell r="K65">
            <v>57982</v>
          </cell>
          <cell r="L65">
            <v>238812202</v>
          </cell>
          <cell r="M65" t="str">
            <v>#.13</v>
          </cell>
        </row>
        <row r="66">
          <cell r="A66" t="str">
            <v>방진구 공사(암)</v>
          </cell>
          <cell r="B66"/>
          <cell r="C66">
            <v>1</v>
          </cell>
          <cell r="D66" t="str">
            <v>식</v>
          </cell>
          <cell r="E66">
            <v>68728087</v>
          </cell>
          <cell r="F66">
            <v>68728087</v>
          </cell>
          <cell r="G66">
            <v>253958651</v>
          </cell>
          <cell r="H66">
            <v>253958651</v>
          </cell>
          <cell r="I66">
            <v>13861824</v>
          </cell>
          <cell r="J66">
            <v>13861824</v>
          </cell>
          <cell r="K66">
            <v>336548562</v>
          </cell>
          <cell r="L66">
            <v>336548562</v>
          </cell>
        </row>
        <row r="67">
          <cell r="A67" t="str">
            <v>신,구콘크리트접착제바르기</v>
          </cell>
          <cell r="B67" t="str">
            <v>(신규)</v>
          </cell>
          <cell r="C67">
            <v>3.85</v>
          </cell>
          <cell r="D67" t="str">
            <v>㎡</v>
          </cell>
          <cell r="E67">
            <v>16800</v>
          </cell>
          <cell r="F67">
            <v>64680</v>
          </cell>
          <cell r="G67">
            <v>6763</v>
          </cell>
          <cell r="H67">
            <v>26037</v>
          </cell>
          <cell r="I67">
            <v>135</v>
          </cell>
          <cell r="J67">
            <v>520</v>
          </cell>
          <cell r="K67">
            <v>23698</v>
          </cell>
          <cell r="L67">
            <v>91237</v>
          </cell>
          <cell r="M67" t="str">
            <v>No.25</v>
          </cell>
        </row>
        <row r="68">
          <cell r="C68">
            <v>0</v>
          </cell>
          <cell r="D68"/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78">
          <cell r="A78" t="str">
            <v>3. 진입도로</v>
          </cell>
          <cell r="B78"/>
          <cell r="C78">
            <v>1</v>
          </cell>
          <cell r="D78" t="str">
            <v>식</v>
          </cell>
          <cell r="E78"/>
          <cell r="F78">
            <v>60473229</v>
          </cell>
          <cell r="G78"/>
          <cell r="H78">
            <v>66562191</v>
          </cell>
          <cell r="I78"/>
          <cell r="J78">
            <v>44773970</v>
          </cell>
          <cell r="K78"/>
          <cell r="L78">
            <v>171809390</v>
          </cell>
        </row>
        <row r="79">
          <cell r="A79" t="str">
            <v>1) 레미콘</v>
          </cell>
          <cell r="B79"/>
          <cell r="C79">
            <v>0</v>
          </cell>
          <cell r="D79"/>
          <cell r="E79">
            <v>0</v>
          </cell>
          <cell r="F79">
            <v>60473229</v>
          </cell>
          <cell r="G79">
            <v>0</v>
          </cell>
          <cell r="H79">
            <v>66562191</v>
          </cell>
          <cell r="I79">
            <v>0</v>
          </cell>
          <cell r="J79">
            <v>44773970</v>
          </cell>
          <cell r="K79">
            <v>0</v>
          </cell>
          <cell r="L79">
            <v>171809390</v>
          </cell>
        </row>
        <row r="80">
          <cell r="A80" t="str">
            <v>표토제거</v>
          </cell>
          <cell r="B80" t="str">
            <v>(신규)</v>
          </cell>
          <cell r="C80">
            <v>735.3</v>
          </cell>
          <cell r="D80" t="str">
            <v>M2</v>
          </cell>
          <cell r="E80">
            <v>31</v>
          </cell>
          <cell r="F80">
            <v>22794</v>
          </cell>
          <cell r="G80">
            <v>33</v>
          </cell>
          <cell r="H80">
            <v>24265</v>
          </cell>
          <cell r="I80">
            <v>40</v>
          </cell>
          <cell r="J80">
            <v>29412</v>
          </cell>
          <cell r="K80">
            <v>104</v>
          </cell>
          <cell r="L80">
            <v>76471</v>
          </cell>
          <cell r="M80" t="str">
            <v>#.14</v>
          </cell>
        </row>
        <row r="81">
          <cell r="A81" t="str">
            <v>절취:토사</v>
          </cell>
          <cell r="B81" t="str">
            <v>B.D 19 ton</v>
          </cell>
          <cell r="C81">
            <v>594</v>
          </cell>
          <cell r="D81" t="str">
            <v>M3</v>
          </cell>
          <cell r="E81">
            <v>209</v>
          </cell>
          <cell r="F81">
            <v>124146</v>
          </cell>
          <cell r="G81">
            <v>219</v>
          </cell>
          <cell r="H81">
            <v>130086</v>
          </cell>
          <cell r="I81">
            <v>266</v>
          </cell>
          <cell r="J81">
            <v>158004</v>
          </cell>
          <cell r="K81">
            <v>694</v>
          </cell>
          <cell r="L81">
            <v>412236</v>
          </cell>
          <cell r="M81" t="str">
            <v>#.15</v>
          </cell>
        </row>
        <row r="82">
          <cell r="A82" t="str">
            <v>성토(토사)</v>
          </cell>
          <cell r="B82" t="str">
            <v>L=14.0Km(신규)</v>
          </cell>
          <cell r="C82">
            <v>6187.24</v>
          </cell>
          <cell r="D82" t="str">
            <v>M3</v>
          </cell>
          <cell r="E82">
            <v>2436</v>
          </cell>
          <cell r="F82">
            <v>15072117</v>
          </cell>
          <cell r="G82">
            <v>1572</v>
          </cell>
          <cell r="H82">
            <v>9726341</v>
          </cell>
          <cell r="I82">
            <v>1843</v>
          </cell>
          <cell r="J82">
            <v>11403083</v>
          </cell>
          <cell r="K82">
            <v>5851</v>
          </cell>
          <cell r="L82">
            <v>36201541</v>
          </cell>
          <cell r="M82" t="str">
            <v>#.16</v>
          </cell>
        </row>
        <row r="83">
          <cell r="A83" t="str">
            <v>터파기:토사</v>
          </cell>
          <cell r="B83" t="str">
            <v>B.H 1.0㎥</v>
          </cell>
          <cell r="C83">
            <v>310.24</v>
          </cell>
          <cell r="D83" t="str">
            <v>M3</v>
          </cell>
          <cell r="E83">
            <v>155</v>
          </cell>
          <cell r="F83">
            <v>48087</v>
          </cell>
          <cell r="G83">
            <v>217</v>
          </cell>
          <cell r="H83">
            <v>67322</v>
          </cell>
          <cell r="I83">
            <v>236</v>
          </cell>
          <cell r="J83">
            <v>73216</v>
          </cell>
          <cell r="K83">
            <v>608</v>
          </cell>
          <cell r="L83">
            <v>188625</v>
          </cell>
          <cell r="M83" t="str">
            <v>#.2</v>
          </cell>
        </row>
        <row r="84">
          <cell r="A84" t="str">
            <v>되메우기(기계)</v>
          </cell>
          <cell r="B84" t="str">
            <v>B.H 1.0 + 콤펙터</v>
          </cell>
          <cell r="C84">
            <v>143.16</v>
          </cell>
          <cell r="D84" t="str">
            <v>M3</v>
          </cell>
          <cell r="E84">
            <v>317</v>
          </cell>
          <cell r="F84">
            <v>45382</v>
          </cell>
          <cell r="G84">
            <v>1328</v>
          </cell>
          <cell r="H84">
            <v>190116</v>
          </cell>
          <cell r="I84">
            <v>308</v>
          </cell>
          <cell r="J84">
            <v>44093</v>
          </cell>
          <cell r="K84">
            <v>1953</v>
          </cell>
          <cell r="L84">
            <v>279591</v>
          </cell>
          <cell r="M84" t="str">
            <v>#.4</v>
          </cell>
        </row>
        <row r="85">
          <cell r="A85" t="str">
            <v>사토운반:토사(10km)</v>
          </cell>
          <cell r="B85" t="str">
            <v>B.H 1.0+D.T 15</v>
          </cell>
          <cell r="C85">
            <v>4517.7</v>
          </cell>
          <cell r="D85" t="str">
            <v>M3</v>
          </cell>
          <cell r="E85">
            <v>1918</v>
          </cell>
          <cell r="F85">
            <v>8664948</v>
          </cell>
          <cell r="G85">
            <v>1242</v>
          </cell>
          <cell r="H85">
            <v>5610983</v>
          </cell>
          <cell r="I85">
            <v>1457</v>
          </cell>
          <cell r="J85">
            <v>6582289</v>
          </cell>
          <cell r="K85">
            <v>4617</v>
          </cell>
          <cell r="L85">
            <v>20858220</v>
          </cell>
          <cell r="M85" t="str">
            <v>#.5</v>
          </cell>
        </row>
        <row r="86">
          <cell r="A86" t="str">
            <v>떼붙임(줄떼)</v>
          </cell>
          <cell r="B86"/>
          <cell r="C86">
            <v>3899.8</v>
          </cell>
          <cell r="D86" t="str">
            <v>M2</v>
          </cell>
          <cell r="E86">
            <v>565</v>
          </cell>
          <cell r="F86">
            <v>2203387</v>
          </cell>
          <cell r="G86">
            <v>2576</v>
          </cell>
          <cell r="H86">
            <v>10045884</v>
          </cell>
          <cell r="I86">
            <v>0</v>
          </cell>
          <cell r="J86">
            <v>0</v>
          </cell>
          <cell r="K86">
            <v>3141</v>
          </cell>
          <cell r="L86">
            <v>12249271</v>
          </cell>
          <cell r="M86" t="str">
            <v>#.17</v>
          </cell>
        </row>
        <row r="87">
          <cell r="A87" t="str">
            <v>성토면고르기</v>
          </cell>
          <cell r="B87" t="str">
            <v>(신규)</v>
          </cell>
          <cell r="C87">
            <v>3899.8</v>
          </cell>
          <cell r="D87" t="str">
            <v>M2</v>
          </cell>
          <cell r="E87">
            <v>0</v>
          </cell>
          <cell r="F87">
            <v>0</v>
          </cell>
          <cell r="G87">
            <v>703</v>
          </cell>
          <cell r="H87">
            <v>2741559</v>
          </cell>
          <cell r="I87">
            <v>0</v>
          </cell>
          <cell r="J87">
            <v>0</v>
          </cell>
          <cell r="K87">
            <v>703</v>
          </cell>
          <cell r="L87">
            <v>2741559</v>
          </cell>
          <cell r="M87" t="str">
            <v>No.26</v>
          </cell>
        </row>
        <row r="88">
          <cell r="A88" t="str">
            <v>치환토</v>
          </cell>
          <cell r="B88" t="str">
            <v>(잡석다짐)(신규)</v>
          </cell>
          <cell r="C88">
            <v>3782.4</v>
          </cell>
          <cell r="D88" t="str">
            <v>M3</v>
          </cell>
          <cell r="E88">
            <v>155</v>
          </cell>
          <cell r="F88">
            <v>586272</v>
          </cell>
          <cell r="G88">
            <v>177</v>
          </cell>
          <cell r="H88">
            <v>669485</v>
          </cell>
          <cell r="I88">
            <v>232</v>
          </cell>
          <cell r="J88">
            <v>877516</v>
          </cell>
          <cell r="K88">
            <v>564</v>
          </cell>
          <cell r="L88">
            <v>2133273</v>
          </cell>
          <cell r="M88" t="str">
            <v>#.18</v>
          </cell>
        </row>
        <row r="89">
          <cell r="A89" t="str">
            <v>잡석운반</v>
          </cell>
          <cell r="B89" t="str">
            <v>(신기쇄석장⇒현장)(신규)</v>
          </cell>
          <cell r="C89">
            <v>3933.7</v>
          </cell>
          <cell r="D89" t="str">
            <v>M3</v>
          </cell>
          <cell r="E89">
            <v>4168</v>
          </cell>
          <cell r="F89">
            <v>16395662</v>
          </cell>
          <cell r="G89">
            <v>2656</v>
          </cell>
          <cell r="H89">
            <v>10447907</v>
          </cell>
          <cell r="I89">
            <v>3109</v>
          </cell>
          <cell r="J89">
            <v>12229873</v>
          </cell>
          <cell r="K89">
            <v>9933</v>
          </cell>
          <cell r="L89">
            <v>39073442</v>
          </cell>
          <cell r="M89" t="str">
            <v>#.19</v>
          </cell>
        </row>
        <row r="90">
          <cell r="A90" t="str">
            <v>레미콘타설(무근)</v>
          </cell>
          <cell r="B90" t="str">
            <v>40-150-12</v>
          </cell>
          <cell r="C90">
            <v>0.46</v>
          </cell>
          <cell r="D90" t="str">
            <v>M3</v>
          </cell>
          <cell r="E90">
            <v>0</v>
          </cell>
          <cell r="F90">
            <v>0</v>
          </cell>
          <cell r="G90">
            <v>19650</v>
          </cell>
          <cell r="H90">
            <v>9039</v>
          </cell>
          <cell r="I90">
            <v>0</v>
          </cell>
          <cell r="J90">
            <v>0</v>
          </cell>
          <cell r="K90">
            <v>19650</v>
          </cell>
          <cell r="L90">
            <v>9039</v>
          </cell>
          <cell r="M90" t="str">
            <v>No.6</v>
          </cell>
        </row>
        <row r="91">
          <cell r="A91" t="str">
            <v>레미콘타설(무근)</v>
          </cell>
          <cell r="B91" t="str">
            <v>40-180-12</v>
          </cell>
          <cell r="C91">
            <v>64.819999999999993</v>
          </cell>
          <cell r="D91" t="str">
            <v>M3</v>
          </cell>
          <cell r="E91">
            <v>0</v>
          </cell>
          <cell r="F91">
            <v>0</v>
          </cell>
          <cell r="G91">
            <v>19650</v>
          </cell>
          <cell r="H91">
            <v>1273713</v>
          </cell>
          <cell r="I91">
            <v>0</v>
          </cell>
          <cell r="J91">
            <v>0</v>
          </cell>
          <cell r="K91">
            <v>19650</v>
          </cell>
          <cell r="L91">
            <v>1273713</v>
          </cell>
          <cell r="M91" t="str">
            <v>No.5</v>
          </cell>
        </row>
        <row r="92">
          <cell r="A92" t="str">
            <v>레미콘타설(철근)</v>
          </cell>
          <cell r="B92" t="str">
            <v>25-210-15</v>
          </cell>
          <cell r="C92">
            <v>43.64</v>
          </cell>
          <cell r="D92" t="str">
            <v>M3</v>
          </cell>
          <cell r="E92">
            <v>208</v>
          </cell>
          <cell r="F92">
            <v>9077</v>
          </cell>
          <cell r="G92">
            <v>21677</v>
          </cell>
          <cell r="H92">
            <v>945984</v>
          </cell>
          <cell r="I92">
            <v>34</v>
          </cell>
          <cell r="J92">
            <v>1484</v>
          </cell>
          <cell r="K92">
            <v>21919</v>
          </cell>
          <cell r="L92">
            <v>956545</v>
          </cell>
          <cell r="M92" t="str">
            <v>No.4</v>
          </cell>
        </row>
        <row r="93">
          <cell r="A93" t="str">
            <v>합판거푸집(4회)</v>
          </cell>
          <cell r="B93" t="str">
            <v>0 - 7.0 M</v>
          </cell>
          <cell r="C93">
            <v>464.96</v>
          </cell>
          <cell r="D93" t="str">
            <v>M2</v>
          </cell>
          <cell r="E93">
            <v>3392</v>
          </cell>
          <cell r="F93">
            <v>1577144</v>
          </cell>
          <cell r="G93">
            <v>10489</v>
          </cell>
          <cell r="H93">
            <v>4876965</v>
          </cell>
          <cell r="I93">
            <v>0</v>
          </cell>
          <cell r="J93">
            <v>0</v>
          </cell>
          <cell r="K93">
            <v>13881</v>
          </cell>
          <cell r="L93">
            <v>6454109</v>
          </cell>
          <cell r="M93" t="str">
            <v>No.10</v>
          </cell>
        </row>
        <row r="94">
          <cell r="A94" t="str">
            <v>합판거푸집(6회)</v>
          </cell>
          <cell r="B94" t="str">
            <v>0 - 7.0 M</v>
          </cell>
          <cell r="C94">
            <v>1.2</v>
          </cell>
          <cell r="D94" t="str">
            <v>M2</v>
          </cell>
          <cell r="E94">
            <v>2935</v>
          </cell>
          <cell r="F94">
            <v>3522</v>
          </cell>
          <cell r="G94">
            <v>8391</v>
          </cell>
          <cell r="H94">
            <v>10069</v>
          </cell>
          <cell r="I94">
            <v>0</v>
          </cell>
          <cell r="J94">
            <v>0</v>
          </cell>
          <cell r="K94">
            <v>11326</v>
          </cell>
          <cell r="L94">
            <v>13591</v>
          </cell>
          <cell r="M94" t="str">
            <v>No.11</v>
          </cell>
        </row>
        <row r="95">
          <cell r="A95" t="str">
            <v>표층아스콘포설및다짐</v>
          </cell>
          <cell r="B95" t="str">
            <v>T=5cm</v>
          </cell>
          <cell r="C95">
            <v>53.82</v>
          </cell>
          <cell r="D95" t="str">
            <v>a</v>
          </cell>
          <cell r="E95">
            <v>8458</v>
          </cell>
          <cell r="F95">
            <v>455210</v>
          </cell>
          <cell r="G95">
            <v>35797</v>
          </cell>
          <cell r="H95">
            <v>1926594</v>
          </cell>
          <cell r="I95">
            <v>13086</v>
          </cell>
          <cell r="J95">
            <v>704288</v>
          </cell>
          <cell r="K95">
            <v>57341</v>
          </cell>
          <cell r="L95">
            <v>3086092</v>
          </cell>
          <cell r="M95" t="str">
            <v>#.20</v>
          </cell>
        </row>
        <row r="96">
          <cell r="A96" t="str">
            <v>기층아스콘포설및다짐</v>
          </cell>
          <cell r="B96" t="str">
            <v>T=15cm</v>
          </cell>
          <cell r="C96">
            <v>53.82</v>
          </cell>
          <cell r="D96" t="str">
            <v>a</v>
          </cell>
          <cell r="E96">
            <v>10885</v>
          </cell>
          <cell r="F96">
            <v>585831</v>
          </cell>
          <cell r="G96">
            <v>40387</v>
          </cell>
          <cell r="H96">
            <v>2173628</v>
          </cell>
          <cell r="I96">
            <v>16254</v>
          </cell>
          <cell r="J96">
            <v>874790</v>
          </cell>
          <cell r="K96">
            <v>67526</v>
          </cell>
          <cell r="L96">
            <v>3634249</v>
          </cell>
          <cell r="M96" t="str">
            <v>#.21</v>
          </cell>
        </row>
        <row r="97">
          <cell r="A97" t="str">
            <v>보조기층포설및다짐</v>
          </cell>
          <cell r="B97" t="str">
            <v>T=25cm</v>
          </cell>
          <cell r="C97">
            <v>1665</v>
          </cell>
          <cell r="D97" t="str">
            <v>M3</v>
          </cell>
          <cell r="E97">
            <v>318</v>
          </cell>
          <cell r="F97">
            <v>529470</v>
          </cell>
          <cell r="G97">
            <v>1266</v>
          </cell>
          <cell r="H97">
            <v>2107890</v>
          </cell>
          <cell r="I97">
            <v>426</v>
          </cell>
          <cell r="J97">
            <v>709290</v>
          </cell>
          <cell r="K97">
            <v>2010</v>
          </cell>
          <cell r="L97">
            <v>3346650</v>
          </cell>
          <cell r="M97" t="str">
            <v>#.22</v>
          </cell>
        </row>
        <row r="98">
          <cell r="A98" t="str">
            <v>선택층포설및다짐</v>
          </cell>
          <cell r="B98" t="str">
            <v>T=20cm</v>
          </cell>
          <cell r="C98">
            <v>1432</v>
          </cell>
          <cell r="D98" t="str">
            <v>M3</v>
          </cell>
          <cell r="E98">
            <v>290</v>
          </cell>
          <cell r="F98">
            <v>415280</v>
          </cell>
          <cell r="G98">
            <v>1225</v>
          </cell>
          <cell r="H98">
            <v>1754200</v>
          </cell>
          <cell r="I98">
            <v>435</v>
          </cell>
          <cell r="J98">
            <v>622920</v>
          </cell>
          <cell r="K98">
            <v>1950</v>
          </cell>
          <cell r="L98">
            <v>2792400</v>
          </cell>
          <cell r="M98" t="str">
            <v>#.23</v>
          </cell>
        </row>
        <row r="99">
          <cell r="A99" t="str">
            <v>차선도색(상온식)</v>
          </cell>
          <cell r="B99" t="str">
            <v>(실선백색:B=15Cm)</v>
          </cell>
          <cell r="C99">
            <v>303.60000000000002</v>
          </cell>
          <cell r="D99" t="str">
            <v>M2</v>
          </cell>
          <cell r="E99">
            <v>1210</v>
          </cell>
          <cell r="F99">
            <v>367356</v>
          </cell>
          <cell r="G99">
            <v>384</v>
          </cell>
          <cell r="H99">
            <v>116582</v>
          </cell>
          <cell r="I99">
            <v>3</v>
          </cell>
          <cell r="J99">
            <v>911</v>
          </cell>
          <cell r="K99">
            <v>1597</v>
          </cell>
          <cell r="L99">
            <v>484849</v>
          </cell>
          <cell r="M99" t="str">
            <v>#.24</v>
          </cell>
        </row>
        <row r="100">
          <cell r="A100" t="str">
            <v>차선도색(상온식)</v>
          </cell>
          <cell r="B100" t="str">
            <v>(실선황색:B=15Cm)</v>
          </cell>
          <cell r="C100">
            <v>151.80000000000001</v>
          </cell>
          <cell r="D100" t="str">
            <v>M2</v>
          </cell>
          <cell r="E100">
            <v>1424</v>
          </cell>
          <cell r="F100">
            <v>216163</v>
          </cell>
          <cell r="G100">
            <v>384</v>
          </cell>
          <cell r="H100">
            <v>58291</v>
          </cell>
          <cell r="I100">
            <v>3</v>
          </cell>
          <cell r="J100">
            <v>455</v>
          </cell>
          <cell r="K100">
            <v>1811</v>
          </cell>
          <cell r="L100">
            <v>274909</v>
          </cell>
          <cell r="M100" t="str">
            <v>#.25</v>
          </cell>
        </row>
        <row r="101">
          <cell r="A101" t="str">
            <v>택코팅</v>
          </cell>
          <cell r="B101" t="str">
            <v>RSC-4 , 30L/A</v>
          </cell>
          <cell r="C101">
            <v>60.22</v>
          </cell>
          <cell r="D101" t="str">
            <v>a</v>
          </cell>
          <cell r="E101">
            <v>35</v>
          </cell>
          <cell r="F101">
            <v>2107</v>
          </cell>
          <cell r="G101">
            <v>2109</v>
          </cell>
          <cell r="H101">
            <v>127004</v>
          </cell>
          <cell r="I101">
            <v>67</v>
          </cell>
          <cell r="J101">
            <v>4035</v>
          </cell>
          <cell r="K101">
            <v>2211</v>
          </cell>
          <cell r="L101">
            <v>133146</v>
          </cell>
          <cell r="M101" t="str">
            <v>#.26</v>
          </cell>
        </row>
        <row r="102">
          <cell r="A102" t="str">
            <v>프라임코팅</v>
          </cell>
          <cell r="B102" t="str">
            <v>MC-1 , 75L/A</v>
          </cell>
          <cell r="C102">
            <v>47.42</v>
          </cell>
          <cell r="D102" t="str">
            <v>a</v>
          </cell>
          <cell r="E102">
            <v>416</v>
          </cell>
          <cell r="F102">
            <v>19727</v>
          </cell>
          <cell r="G102">
            <v>5946</v>
          </cell>
          <cell r="H102">
            <v>281959</v>
          </cell>
          <cell r="I102">
            <v>146</v>
          </cell>
          <cell r="J102">
            <v>6923</v>
          </cell>
          <cell r="K102">
            <v>6508</v>
          </cell>
          <cell r="L102">
            <v>308609</v>
          </cell>
          <cell r="M102" t="str">
            <v>#.27</v>
          </cell>
        </row>
        <row r="103">
          <cell r="A103" t="str">
            <v>VR관접합및부설</v>
          </cell>
          <cell r="B103" t="str">
            <v>(D=600mm:기계)</v>
          </cell>
          <cell r="C103">
            <v>6</v>
          </cell>
          <cell r="D103" t="str">
            <v>본</v>
          </cell>
          <cell r="E103">
            <v>2731</v>
          </cell>
          <cell r="F103">
            <v>16386</v>
          </cell>
          <cell r="G103">
            <v>81113</v>
          </cell>
          <cell r="H103">
            <v>486678</v>
          </cell>
          <cell r="I103">
            <v>14423</v>
          </cell>
          <cell r="J103">
            <v>86538</v>
          </cell>
          <cell r="K103">
            <v>98267</v>
          </cell>
          <cell r="L103">
            <v>589602</v>
          </cell>
          <cell r="M103" t="str">
            <v>No.27</v>
          </cell>
        </row>
        <row r="104">
          <cell r="A104" t="str">
            <v>철근콘크리트수로관설치</v>
          </cell>
          <cell r="B104" t="str">
            <v>500*400*60*2000</v>
          </cell>
          <cell r="C104">
            <v>162</v>
          </cell>
          <cell r="D104" t="str">
            <v>M</v>
          </cell>
          <cell r="E104">
            <v>522</v>
          </cell>
          <cell r="F104">
            <v>84564</v>
          </cell>
          <cell r="G104">
            <v>5600</v>
          </cell>
          <cell r="H104">
            <v>907200</v>
          </cell>
          <cell r="I104">
            <v>2807</v>
          </cell>
          <cell r="J104">
            <v>454734</v>
          </cell>
          <cell r="K104">
            <v>8929</v>
          </cell>
          <cell r="L104">
            <v>1446498</v>
          </cell>
          <cell r="M104" t="str">
            <v>No.28</v>
          </cell>
        </row>
        <row r="105">
          <cell r="A105" t="str">
            <v>철근가공및조립</v>
          </cell>
          <cell r="B105" t="str">
            <v>보통</v>
          </cell>
          <cell r="C105">
            <v>4.6500000000000004</v>
          </cell>
          <cell r="D105" t="str">
            <v>TON</v>
          </cell>
          <cell r="E105">
            <v>3406</v>
          </cell>
          <cell r="F105">
            <v>15838</v>
          </cell>
          <cell r="G105">
            <v>335145</v>
          </cell>
          <cell r="H105">
            <v>1558424</v>
          </cell>
          <cell r="I105">
            <v>6703</v>
          </cell>
          <cell r="J105">
            <v>31169</v>
          </cell>
          <cell r="K105">
            <v>345254</v>
          </cell>
          <cell r="L105">
            <v>1605431</v>
          </cell>
          <cell r="M105" t="str">
            <v>No.20</v>
          </cell>
        </row>
        <row r="106">
          <cell r="A106" t="str">
            <v>아스팔트 운반</v>
          </cell>
          <cell r="B106"/>
          <cell r="C106">
            <v>34</v>
          </cell>
          <cell r="D106" t="str">
            <v>드럼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2957</v>
          </cell>
          <cell r="J106">
            <v>100538</v>
          </cell>
          <cell r="K106">
            <v>2957</v>
          </cell>
          <cell r="L106">
            <v>100538</v>
          </cell>
          <cell r="M106" t="str">
            <v>#.28</v>
          </cell>
        </row>
        <row r="107">
          <cell r="A107" t="str">
            <v>쇄석기층운반</v>
          </cell>
          <cell r="B107" t="str">
            <v>(신기쇄석장⇒현장)</v>
          </cell>
          <cell r="C107">
            <v>3220.98</v>
          </cell>
          <cell r="D107" t="str">
            <v>M3</v>
          </cell>
          <cell r="E107">
            <v>4040</v>
          </cell>
          <cell r="F107">
            <v>13012759</v>
          </cell>
          <cell r="G107">
            <v>2575</v>
          </cell>
          <cell r="H107">
            <v>8294023</v>
          </cell>
          <cell r="I107">
            <v>3013</v>
          </cell>
          <cell r="J107">
            <v>9704813</v>
          </cell>
          <cell r="K107">
            <v>9628</v>
          </cell>
          <cell r="L107">
            <v>31011595</v>
          </cell>
          <cell r="M107" t="str">
            <v>#.29</v>
          </cell>
        </row>
        <row r="108">
          <cell r="A108" t="str">
            <v>VR관운반(D=600mm)</v>
          </cell>
          <cell r="B108"/>
          <cell r="C108">
            <v>6</v>
          </cell>
          <cell r="D108" t="str">
            <v>본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12266</v>
          </cell>
          <cell r="J108">
            <v>73596</v>
          </cell>
          <cell r="K108">
            <v>12266</v>
          </cell>
          <cell r="L108">
            <v>73596</v>
          </cell>
          <cell r="M108" t="str">
            <v>#.30</v>
          </cell>
        </row>
        <row r="109">
          <cell r="C109">
            <v>0</v>
          </cell>
          <cell r="D109"/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24">
          <cell r="A124" t="str">
            <v>4. 주요자재비</v>
          </cell>
          <cell r="B124"/>
          <cell r="C124">
            <v>1</v>
          </cell>
          <cell r="D124" t="str">
            <v>식</v>
          </cell>
          <cell r="E124"/>
          <cell r="F124">
            <v>40618826</v>
          </cell>
          <cell r="G124"/>
          <cell r="H124">
            <v>0</v>
          </cell>
          <cell r="I124"/>
          <cell r="J124">
            <v>0</v>
          </cell>
          <cell r="K124"/>
          <cell r="L124">
            <v>40618826</v>
          </cell>
        </row>
        <row r="125">
          <cell r="A125" t="str">
            <v>4.1 방류시설</v>
          </cell>
          <cell r="B125"/>
          <cell r="C125">
            <v>0</v>
          </cell>
          <cell r="D125"/>
          <cell r="E125">
            <v>0</v>
          </cell>
          <cell r="F125">
            <v>866362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866362</v>
          </cell>
        </row>
        <row r="126">
          <cell r="A126" t="str">
            <v>모래</v>
          </cell>
          <cell r="B126"/>
          <cell r="C126">
            <v>20.13</v>
          </cell>
          <cell r="D126" t="str">
            <v>M3</v>
          </cell>
          <cell r="E126">
            <v>4823</v>
          </cell>
          <cell r="F126">
            <v>97086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4823</v>
          </cell>
          <cell r="L126">
            <v>97086</v>
          </cell>
        </row>
        <row r="127">
          <cell r="A127" t="str">
            <v>시멘트</v>
          </cell>
          <cell r="B127" t="str">
            <v>40kg/대</v>
          </cell>
          <cell r="C127">
            <v>337</v>
          </cell>
          <cell r="D127" t="str">
            <v>대</v>
          </cell>
          <cell r="E127">
            <v>2282.7199999999998</v>
          </cell>
          <cell r="F127">
            <v>769276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2282.7199999999998</v>
          </cell>
          <cell r="L127">
            <v>769276</v>
          </cell>
        </row>
        <row r="128">
          <cell r="A128" t="str">
            <v>4.2 진입도로</v>
          </cell>
          <cell r="B128"/>
          <cell r="C128">
            <v>0</v>
          </cell>
          <cell r="D128"/>
          <cell r="E128">
            <v>0</v>
          </cell>
          <cell r="F128">
            <v>39752464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39752464</v>
          </cell>
        </row>
        <row r="129">
          <cell r="A129" t="str">
            <v>시멘트</v>
          </cell>
          <cell r="B129" t="str">
            <v>40kg/대</v>
          </cell>
          <cell r="C129">
            <v>2</v>
          </cell>
          <cell r="D129" t="str">
            <v>대</v>
          </cell>
          <cell r="E129">
            <v>2282.7199999999998</v>
          </cell>
          <cell r="F129">
            <v>4565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2282.7199999999998</v>
          </cell>
          <cell r="L129">
            <v>4565</v>
          </cell>
        </row>
        <row r="130">
          <cell r="A130" t="str">
            <v>모래</v>
          </cell>
          <cell r="B130"/>
          <cell r="C130">
            <v>7.0000000000000007E-2</v>
          </cell>
          <cell r="D130" t="str">
            <v>M3</v>
          </cell>
          <cell r="E130">
            <v>4823</v>
          </cell>
          <cell r="F130">
            <v>337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4823</v>
          </cell>
          <cell r="L130">
            <v>337</v>
          </cell>
        </row>
        <row r="131">
          <cell r="A131" t="str">
            <v>아스팔트(유제)</v>
          </cell>
          <cell r="B131" t="str">
            <v>RS(C)-1,2,3,4 P/K(200ℓ)</v>
          </cell>
          <cell r="C131">
            <v>15</v>
          </cell>
          <cell r="D131" t="str">
            <v>D/M</v>
          </cell>
          <cell r="E131">
            <v>57000</v>
          </cell>
          <cell r="F131">
            <v>855000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57000</v>
          </cell>
          <cell r="L131">
            <v>855000</v>
          </cell>
        </row>
        <row r="132">
          <cell r="A132" t="str">
            <v>컷백아스팔트</v>
          </cell>
          <cell r="B132" t="str">
            <v>MC-1,3 P/K(200ℓ) Prime용</v>
          </cell>
          <cell r="C132">
            <v>19</v>
          </cell>
          <cell r="D132" t="str">
            <v>D/M</v>
          </cell>
          <cell r="E132">
            <v>78000</v>
          </cell>
          <cell r="F132">
            <v>1482000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78000</v>
          </cell>
          <cell r="L132">
            <v>1482000</v>
          </cell>
        </row>
        <row r="133">
          <cell r="A133" t="str">
            <v>보조기층</v>
          </cell>
          <cell r="B133"/>
          <cell r="C133">
            <v>1731.39</v>
          </cell>
          <cell r="D133" t="str">
            <v>M3</v>
          </cell>
          <cell r="E133">
            <v>6500</v>
          </cell>
          <cell r="F133">
            <v>11254035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6500</v>
          </cell>
          <cell r="L133">
            <v>11254035</v>
          </cell>
        </row>
        <row r="134">
          <cell r="A134" t="str">
            <v>쇄석</v>
          </cell>
          <cell r="B134" t="str">
            <v>Φ40 ∼ 70mm 이하</v>
          </cell>
          <cell r="C134">
            <v>5423.29</v>
          </cell>
          <cell r="D134" t="str">
            <v>M3</v>
          </cell>
          <cell r="E134">
            <v>4823</v>
          </cell>
          <cell r="F134">
            <v>26156527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4823</v>
          </cell>
          <cell r="L134">
            <v>26156527</v>
          </cell>
        </row>
        <row r="135">
          <cell r="C135">
            <v>0</v>
          </cell>
          <cell r="D135"/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47">
          <cell r="A147" t="str">
            <v>5. 관급자재비</v>
          </cell>
          <cell r="B147"/>
          <cell r="C147">
            <v>1</v>
          </cell>
          <cell r="D147" t="str">
            <v>식</v>
          </cell>
          <cell r="E147"/>
          <cell r="F147">
            <v>560343138</v>
          </cell>
          <cell r="G147"/>
          <cell r="H147">
            <v>0</v>
          </cell>
          <cell r="I147"/>
          <cell r="J147">
            <v>0</v>
          </cell>
          <cell r="K147"/>
          <cell r="L147">
            <v>560343138</v>
          </cell>
        </row>
        <row r="148">
          <cell r="A148" t="str">
            <v>5.1 방류시설</v>
          </cell>
          <cell r="B148"/>
          <cell r="C148">
            <v>0</v>
          </cell>
          <cell r="D148"/>
          <cell r="E148">
            <v>0</v>
          </cell>
          <cell r="F148">
            <v>472126070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472126070</v>
          </cell>
        </row>
        <row r="149">
          <cell r="A149" t="str">
            <v>1) 레미콘</v>
          </cell>
          <cell r="B149"/>
          <cell r="C149">
            <v>0</v>
          </cell>
          <cell r="D149"/>
          <cell r="E149">
            <v>0</v>
          </cell>
          <cell r="F149">
            <v>221160656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221160656</v>
          </cell>
        </row>
        <row r="150">
          <cell r="A150" t="str">
            <v>레미콘</v>
          </cell>
          <cell r="B150" t="str">
            <v>40-150-12</v>
          </cell>
          <cell r="C150">
            <v>20.51</v>
          </cell>
          <cell r="D150" t="str">
            <v>M3</v>
          </cell>
          <cell r="E150">
            <v>50160</v>
          </cell>
          <cell r="F150">
            <v>1028781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50160</v>
          </cell>
          <cell r="L150">
            <v>1028781</v>
          </cell>
        </row>
        <row r="151">
          <cell r="A151" t="str">
            <v>레미콘</v>
          </cell>
          <cell r="B151" t="str">
            <v>40-180-12</v>
          </cell>
          <cell r="C151">
            <v>9.86</v>
          </cell>
          <cell r="D151" t="str">
            <v>M3</v>
          </cell>
          <cell r="E151">
            <v>43354</v>
          </cell>
          <cell r="F151">
            <v>427470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43354</v>
          </cell>
          <cell r="L151">
            <v>427470</v>
          </cell>
        </row>
        <row r="152">
          <cell r="A152" t="str">
            <v>레미콘</v>
          </cell>
          <cell r="B152" t="str">
            <v>25-210-15</v>
          </cell>
          <cell r="C152">
            <v>203.75</v>
          </cell>
          <cell r="D152" t="str">
            <v>M3</v>
          </cell>
          <cell r="E152">
            <v>47918</v>
          </cell>
          <cell r="F152">
            <v>9763292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47918</v>
          </cell>
          <cell r="L152">
            <v>9763292</v>
          </cell>
        </row>
        <row r="153">
          <cell r="A153" t="str">
            <v>레미콘</v>
          </cell>
          <cell r="B153" t="str">
            <v>25-180-15</v>
          </cell>
          <cell r="C153">
            <v>4246.62</v>
          </cell>
          <cell r="D153" t="str">
            <v>M3</v>
          </cell>
          <cell r="E153">
            <v>44327</v>
          </cell>
          <cell r="F153">
            <v>188239924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44327</v>
          </cell>
          <cell r="L153">
            <v>188239924</v>
          </cell>
        </row>
        <row r="154">
          <cell r="A154" t="str">
            <v>부가가치세 10%</v>
          </cell>
          <cell r="B154"/>
          <cell r="C154">
            <v>1</v>
          </cell>
          <cell r="D154" t="str">
            <v>식</v>
          </cell>
          <cell r="E154">
            <v>0</v>
          </cell>
          <cell r="F154">
            <v>19945946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19945946</v>
          </cell>
        </row>
        <row r="155">
          <cell r="A155" t="str">
            <v>조달수수료 0.8%</v>
          </cell>
          <cell r="B155"/>
          <cell r="C155">
            <v>1</v>
          </cell>
          <cell r="D155" t="str">
            <v>식</v>
          </cell>
          <cell r="E155">
            <v>0</v>
          </cell>
          <cell r="F155">
            <v>1755243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1755243</v>
          </cell>
        </row>
        <row r="156">
          <cell r="A156" t="str">
            <v>2) 철근</v>
          </cell>
          <cell r="B156"/>
          <cell r="C156">
            <v>0</v>
          </cell>
          <cell r="D156"/>
          <cell r="E156">
            <v>0</v>
          </cell>
          <cell r="F156">
            <v>83733655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83733655</v>
          </cell>
        </row>
        <row r="157">
          <cell r="A157" t="str">
            <v>철근</v>
          </cell>
          <cell r="B157" t="str">
            <v>D16M/M</v>
          </cell>
          <cell r="C157">
            <v>269.37700000000001</v>
          </cell>
          <cell r="D157" t="str">
            <v>TON</v>
          </cell>
          <cell r="E157">
            <v>277454</v>
          </cell>
          <cell r="F157">
            <v>74739726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277454</v>
          </cell>
          <cell r="L157">
            <v>74739726</v>
          </cell>
        </row>
        <row r="158">
          <cell r="A158" t="str">
            <v>철근</v>
          </cell>
          <cell r="B158" t="str">
            <v>D13M/M</v>
          </cell>
          <cell r="C158">
            <v>2.7559999999999998</v>
          </cell>
          <cell r="D158" t="str">
            <v>TON</v>
          </cell>
          <cell r="E158">
            <v>282163</v>
          </cell>
          <cell r="F158">
            <v>777641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282163</v>
          </cell>
          <cell r="L158">
            <v>777641</v>
          </cell>
        </row>
        <row r="159">
          <cell r="A159" t="str">
            <v>부가가치세 10%</v>
          </cell>
          <cell r="B159"/>
          <cell r="C159">
            <v>1</v>
          </cell>
          <cell r="D159" t="str">
            <v>식</v>
          </cell>
          <cell r="E159">
            <v>0</v>
          </cell>
          <cell r="F159">
            <v>7551736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7551736</v>
          </cell>
        </row>
        <row r="160">
          <cell r="A160" t="str">
            <v>조달수수료 0.8%</v>
          </cell>
          <cell r="B160"/>
          <cell r="C160">
            <v>1</v>
          </cell>
          <cell r="D160" t="str">
            <v>식</v>
          </cell>
          <cell r="E160">
            <v>0</v>
          </cell>
          <cell r="F160">
            <v>664552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664552</v>
          </cell>
        </row>
        <row r="161">
          <cell r="A161" t="str">
            <v>3) 맨홀뚜껑</v>
          </cell>
          <cell r="B161"/>
          <cell r="C161">
            <v>0</v>
          </cell>
          <cell r="D161"/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</row>
        <row r="162">
          <cell r="A162" t="str">
            <v>원형맨홀뚜껑</v>
          </cell>
          <cell r="B162" t="str">
            <v>Φ648</v>
          </cell>
          <cell r="C162">
            <v>43</v>
          </cell>
          <cell r="D162" t="str">
            <v>조</v>
          </cell>
          <cell r="E162">
            <v>120000</v>
          </cell>
          <cell r="F162">
            <v>5160000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120000</v>
          </cell>
          <cell r="L162">
            <v>5160000</v>
          </cell>
        </row>
        <row r="163">
          <cell r="A163" t="str">
            <v>부가가치세 10%</v>
          </cell>
          <cell r="B163"/>
          <cell r="C163">
            <v>1</v>
          </cell>
          <cell r="D163" t="str">
            <v>식</v>
          </cell>
          <cell r="E163">
            <v>0</v>
          </cell>
          <cell r="F163">
            <v>516000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516000</v>
          </cell>
        </row>
        <row r="164">
          <cell r="A164" t="str">
            <v>조달수수료 1.4%</v>
          </cell>
          <cell r="B164"/>
          <cell r="C164">
            <v>1</v>
          </cell>
          <cell r="D164" t="str">
            <v>식</v>
          </cell>
          <cell r="E164">
            <v>0</v>
          </cell>
          <cell r="F164">
            <v>79464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79464</v>
          </cell>
        </row>
        <row r="165">
          <cell r="A165" t="str">
            <v>4) VR관</v>
          </cell>
          <cell r="B165"/>
          <cell r="C165">
            <v>0</v>
          </cell>
          <cell r="D165"/>
          <cell r="E165">
            <v>0</v>
          </cell>
          <cell r="F165">
            <v>161476295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161476295</v>
          </cell>
        </row>
        <row r="166">
          <cell r="A166" t="str">
            <v>진동및전압철콘크리트관(VR관)</v>
          </cell>
          <cell r="B166" t="str">
            <v>800㎜  (일반관A형 2종)</v>
          </cell>
          <cell r="C166">
            <v>1360</v>
          </cell>
          <cell r="D166" t="str">
            <v>본</v>
          </cell>
          <cell r="E166">
            <v>106870</v>
          </cell>
          <cell r="F166">
            <v>145343200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106870</v>
          </cell>
          <cell r="L166">
            <v>145343200</v>
          </cell>
        </row>
        <row r="167">
          <cell r="A167" t="str">
            <v>부가가치세 10%</v>
          </cell>
          <cell r="B167"/>
          <cell r="C167">
            <v>1</v>
          </cell>
          <cell r="D167" t="str">
            <v>식</v>
          </cell>
          <cell r="E167">
            <v>0</v>
          </cell>
          <cell r="F167">
            <v>14534320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14534320</v>
          </cell>
        </row>
        <row r="168">
          <cell r="A168" t="str">
            <v>조달수수료 1.1%</v>
          </cell>
          <cell r="B168"/>
          <cell r="C168">
            <v>1</v>
          </cell>
          <cell r="D168" t="str">
            <v>식</v>
          </cell>
          <cell r="E168">
            <v>0</v>
          </cell>
          <cell r="F168">
            <v>1598775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1598775</v>
          </cell>
        </row>
        <row r="169">
          <cell r="A169" t="str">
            <v>5.2 진입도로</v>
          </cell>
          <cell r="B169"/>
          <cell r="C169">
            <v>0</v>
          </cell>
          <cell r="D169"/>
          <cell r="E169">
            <v>0</v>
          </cell>
          <cell r="F169">
            <v>88217068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88217068</v>
          </cell>
        </row>
        <row r="170">
          <cell r="A170" t="str">
            <v>1) 레미콘</v>
          </cell>
          <cell r="B170"/>
          <cell r="C170">
            <v>0</v>
          </cell>
          <cell r="D170"/>
          <cell r="E170">
            <v>0</v>
          </cell>
          <cell r="F170">
            <v>5546622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5546622</v>
          </cell>
        </row>
        <row r="171">
          <cell r="A171" t="str">
            <v>레미콘</v>
          </cell>
          <cell r="B171" t="str">
            <v>40-150-12</v>
          </cell>
          <cell r="C171">
            <v>0.47</v>
          </cell>
          <cell r="D171" t="str">
            <v>M3</v>
          </cell>
          <cell r="E171">
            <v>50160</v>
          </cell>
          <cell r="F171">
            <v>23575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50160</v>
          </cell>
          <cell r="L171">
            <v>23575</v>
          </cell>
        </row>
        <row r="172">
          <cell r="A172" t="str">
            <v>레미콘</v>
          </cell>
          <cell r="B172" t="str">
            <v>40-180-12</v>
          </cell>
          <cell r="C172">
            <v>66.12</v>
          </cell>
          <cell r="D172" t="str">
            <v>M3</v>
          </cell>
          <cell r="E172">
            <v>43354</v>
          </cell>
          <cell r="F172">
            <v>2866566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43354</v>
          </cell>
          <cell r="L172">
            <v>2866566</v>
          </cell>
        </row>
        <row r="173">
          <cell r="A173" t="str">
            <v>레미콘</v>
          </cell>
          <cell r="B173" t="str">
            <v>25-210-15</v>
          </cell>
          <cell r="C173">
            <v>44.08</v>
          </cell>
          <cell r="D173" t="str">
            <v>M3</v>
          </cell>
          <cell r="E173">
            <v>47918</v>
          </cell>
          <cell r="F173">
            <v>2112225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47918</v>
          </cell>
          <cell r="L173">
            <v>2112225</v>
          </cell>
        </row>
        <row r="174">
          <cell r="A174" t="str">
            <v>부가가치세 10%</v>
          </cell>
          <cell r="B174"/>
          <cell r="C174">
            <v>1</v>
          </cell>
          <cell r="D174" t="str">
            <v>식</v>
          </cell>
          <cell r="E174">
            <v>0</v>
          </cell>
          <cell r="F174">
            <v>500236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500236</v>
          </cell>
        </row>
        <row r="175">
          <cell r="A175" t="str">
            <v>조달수수료 0.8%</v>
          </cell>
          <cell r="B175"/>
          <cell r="C175">
            <v>1</v>
          </cell>
          <cell r="D175" t="str">
            <v>식</v>
          </cell>
          <cell r="E175">
            <v>0</v>
          </cell>
          <cell r="F175">
            <v>44020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44020</v>
          </cell>
        </row>
        <row r="176">
          <cell r="A176" t="str">
            <v>2) 철근</v>
          </cell>
          <cell r="B176"/>
          <cell r="C176">
            <v>0</v>
          </cell>
          <cell r="D176"/>
          <cell r="E176">
            <v>0</v>
          </cell>
          <cell r="F176">
            <v>1489941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1489941</v>
          </cell>
        </row>
        <row r="177">
          <cell r="A177" t="str">
            <v>철근</v>
          </cell>
          <cell r="B177" t="str">
            <v>D16M/M</v>
          </cell>
          <cell r="C177">
            <v>1.66</v>
          </cell>
          <cell r="D177" t="str">
            <v>TON</v>
          </cell>
          <cell r="E177">
            <v>277454</v>
          </cell>
          <cell r="F177">
            <v>460573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277454</v>
          </cell>
          <cell r="L177">
            <v>460573</v>
          </cell>
        </row>
        <row r="178">
          <cell r="A178" t="str">
            <v>철근</v>
          </cell>
          <cell r="B178" t="str">
            <v>D13M/M</v>
          </cell>
          <cell r="C178">
            <v>3.13</v>
          </cell>
          <cell r="D178" t="str">
            <v>TON</v>
          </cell>
          <cell r="E178">
            <v>282163</v>
          </cell>
          <cell r="F178">
            <v>883170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282163</v>
          </cell>
          <cell r="L178">
            <v>883170</v>
          </cell>
        </row>
        <row r="179">
          <cell r="A179" t="str">
            <v>부가가치세 10%</v>
          </cell>
          <cell r="B179"/>
          <cell r="C179">
            <v>1</v>
          </cell>
          <cell r="D179" t="str">
            <v>식</v>
          </cell>
          <cell r="E179">
            <v>0</v>
          </cell>
          <cell r="F179">
            <v>134374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134374</v>
          </cell>
        </row>
        <row r="180">
          <cell r="A180" t="str">
            <v>조달수수료 0.8%</v>
          </cell>
          <cell r="B180"/>
          <cell r="C180">
            <v>1</v>
          </cell>
          <cell r="D180" t="str">
            <v>식</v>
          </cell>
          <cell r="E180">
            <v>0</v>
          </cell>
          <cell r="F180">
            <v>11824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11824</v>
          </cell>
        </row>
        <row r="181">
          <cell r="A181" t="str">
            <v>3) 아스콘</v>
          </cell>
          <cell r="B181"/>
          <cell r="C181">
            <v>0</v>
          </cell>
          <cell r="D181"/>
          <cell r="E181">
            <v>0</v>
          </cell>
          <cell r="F181">
            <v>80763047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80763047</v>
          </cell>
        </row>
        <row r="182">
          <cell r="A182" t="str">
            <v>아스팔트콘크리트</v>
          </cell>
          <cell r="B182" t="str">
            <v>#78  표층용</v>
          </cell>
          <cell r="C182">
            <v>636.79999999999995</v>
          </cell>
          <cell r="D182" t="str">
            <v>TON</v>
          </cell>
          <cell r="E182">
            <v>31545</v>
          </cell>
          <cell r="F182">
            <v>20087856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31545</v>
          </cell>
          <cell r="L182">
            <v>20087856</v>
          </cell>
        </row>
        <row r="183">
          <cell r="A183" t="str">
            <v>아스팔트콘크리트</v>
          </cell>
          <cell r="B183" t="str">
            <v>#467 기층용(안정처리제)</v>
          </cell>
          <cell r="C183">
            <v>1927.8</v>
          </cell>
          <cell r="D183" t="str">
            <v>TON</v>
          </cell>
          <cell r="E183">
            <v>27363</v>
          </cell>
          <cell r="F183">
            <v>52750391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27363</v>
          </cell>
          <cell r="L183">
            <v>52750391</v>
          </cell>
        </row>
        <row r="184">
          <cell r="A184" t="str">
            <v>부가가치세 10%</v>
          </cell>
          <cell r="B184"/>
          <cell r="C184">
            <v>1</v>
          </cell>
          <cell r="D184" t="str">
            <v>식</v>
          </cell>
          <cell r="E184">
            <v>0</v>
          </cell>
          <cell r="F184">
            <v>7283824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7283824</v>
          </cell>
        </row>
        <row r="185">
          <cell r="A185" t="str">
            <v>조달수수료 0.8%</v>
          </cell>
          <cell r="B185"/>
          <cell r="C185">
            <v>1</v>
          </cell>
          <cell r="D185" t="str">
            <v>식</v>
          </cell>
          <cell r="E185">
            <v>0</v>
          </cell>
          <cell r="F185">
            <v>640976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640976</v>
          </cell>
        </row>
        <row r="186">
          <cell r="A186" t="str">
            <v>4) VR관</v>
          </cell>
          <cell r="B186"/>
          <cell r="C186">
            <v>0</v>
          </cell>
          <cell r="D186"/>
          <cell r="E186">
            <v>0</v>
          </cell>
          <cell r="F186">
            <v>417458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417458</v>
          </cell>
        </row>
        <row r="187">
          <cell r="A187" t="str">
            <v>진동및전압철콘크리트관(VR관,고무</v>
          </cell>
          <cell r="B187" t="str">
            <v>600㎜  (일반관A형 2종)</v>
          </cell>
          <cell r="C187">
            <v>6</v>
          </cell>
          <cell r="D187" t="str">
            <v>본</v>
          </cell>
          <cell r="E187">
            <v>62625</v>
          </cell>
          <cell r="F187">
            <v>375750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62625</v>
          </cell>
          <cell r="L187">
            <v>375750</v>
          </cell>
        </row>
        <row r="188">
          <cell r="A188" t="str">
            <v>부가가치세 10%</v>
          </cell>
          <cell r="B188"/>
          <cell r="C188">
            <v>1</v>
          </cell>
          <cell r="D188" t="str">
            <v>식</v>
          </cell>
          <cell r="E188">
            <v>0</v>
          </cell>
          <cell r="F188">
            <v>37575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37575</v>
          </cell>
        </row>
        <row r="189">
          <cell r="A189" t="str">
            <v>조달수수료 1.1%</v>
          </cell>
          <cell r="B189"/>
          <cell r="C189">
            <v>1</v>
          </cell>
          <cell r="D189" t="str">
            <v>식</v>
          </cell>
          <cell r="E189">
            <v>0</v>
          </cell>
          <cell r="F189">
            <v>4133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4133</v>
          </cell>
        </row>
        <row r="190">
          <cell r="C190">
            <v>0</v>
          </cell>
          <cell r="D190"/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현장"/>
      <sheetName val="MAIN_TABLE"/>
      <sheetName val="기본일위"/>
      <sheetName val="J直材4"/>
      <sheetName val="I一般比"/>
      <sheetName val="교통대책내역"/>
      <sheetName val="백암비스타내역"/>
      <sheetName val="건축내역"/>
      <sheetName val="KKK"/>
      <sheetName val="출자한도"/>
      <sheetName val="101동"/>
      <sheetName val="2000년1차"/>
      <sheetName val="2000전체분"/>
      <sheetName val="예산M11A"/>
      <sheetName val="3BL공동구 수량"/>
      <sheetName val="일대-1"/>
      <sheetName val="기초자료"/>
      <sheetName val="공사개요(서광주)"/>
      <sheetName val="산근"/>
      <sheetName val="금액내역서"/>
      <sheetName val="공사비총괄표"/>
      <sheetName val="실행"/>
      <sheetName val="재료"/>
      <sheetName val="기본단가표"/>
      <sheetName val="단가조사"/>
      <sheetName val="식재인부"/>
      <sheetName val="영창26"/>
      <sheetName val="N賃率-職"/>
      <sheetName val="설직재-1"/>
      <sheetName val="본공사"/>
      <sheetName val="경산"/>
      <sheetName val="산출근거"/>
      <sheetName val="기초내역서"/>
      <sheetName val="수량산출"/>
      <sheetName val="대가목록표"/>
      <sheetName val="Customer Databas"/>
      <sheetName val="스포회원매출"/>
      <sheetName val="교각별철근수량집계표"/>
      <sheetName val="철탑공사"/>
      <sheetName val="차수공개요"/>
      <sheetName val="대공종"/>
      <sheetName val="CTEMCOST"/>
      <sheetName val="조명율표"/>
      <sheetName val="적용토목"/>
      <sheetName val="총괄표"/>
      <sheetName val="산출내역서"/>
      <sheetName val="골재산출"/>
      <sheetName val="자료"/>
      <sheetName val="5공철탑검토표"/>
      <sheetName val="4공철탑검토"/>
      <sheetName val="지질조사"/>
      <sheetName val="코드표"/>
      <sheetName val="재료비노무비"/>
      <sheetName val="물가자료"/>
      <sheetName val="LF자재단가"/>
      <sheetName val="자재단가"/>
      <sheetName val="당초"/>
      <sheetName val="데이타"/>
      <sheetName val="DATA"/>
      <sheetName val="요율"/>
      <sheetName val="갑지"/>
      <sheetName val="본체"/>
      <sheetName val="설계서"/>
      <sheetName val="단가산출"/>
      <sheetName val="노임"/>
      <sheetName val="NYS"/>
      <sheetName val="단중표"/>
      <sheetName val="교수설계"/>
      <sheetName val="갑지(추정)"/>
      <sheetName val="위생설비"/>
      <sheetName val="공사직종별노임"/>
      <sheetName val="RE9604"/>
      <sheetName val="asd"/>
      <sheetName val="6PILE  (돌출)"/>
      <sheetName val="토공(우물통,기타) "/>
      <sheetName val="AIR SHOWER(3인용)"/>
      <sheetName val="예산"/>
      <sheetName val="입찰안"/>
      <sheetName val="내역서2안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도급기성"/>
      <sheetName val="설비단가표"/>
      <sheetName val="연부97-1"/>
      <sheetName val="조건표"/>
      <sheetName val="자갈,시멘트,모래산출"/>
      <sheetName val="지하"/>
      <sheetName val="오수공수량집계표"/>
      <sheetName val="기술부대조건"/>
      <sheetName val="율촌법률사무소2내역"/>
      <sheetName val="BOQ(전체)"/>
      <sheetName val="신규(방류시설)"/>
      <sheetName val="토사(PE)"/>
      <sheetName val="계수시트"/>
      <sheetName val="효성CB 1P기초"/>
      <sheetName val="기계경비(시간당)"/>
      <sheetName val="램머"/>
      <sheetName val="구천"/>
      <sheetName val="MOTOR"/>
      <sheetName val="예산서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01"/>
      <sheetName val="일위대가 "/>
      <sheetName val="교사기준면적(초등)"/>
      <sheetName val="Y-WORK"/>
      <sheetName val="일위목록"/>
      <sheetName val="파일의이용"/>
      <sheetName val="이형관"/>
      <sheetName val="내역서01"/>
      <sheetName val="작업일보"/>
      <sheetName val="프랜트면허"/>
      <sheetName val="사급자재(1단계)"/>
      <sheetName val="경영상태"/>
      <sheetName val="Sheet5"/>
      <sheetName val="견적업체"/>
      <sheetName val="수배전반"/>
      <sheetName val="부대집계"/>
      <sheetName val="손익분석"/>
      <sheetName val="6호기"/>
      <sheetName val="자재대"/>
      <sheetName val="간지"/>
      <sheetName val="조명시설"/>
      <sheetName val="2.고용보험료산출근거"/>
      <sheetName val="Baby일위대가"/>
      <sheetName val="ÀÏÀ§(PANEL)"/>
      <sheetName val="공종단가"/>
      <sheetName val="증감대비"/>
      <sheetName val="청천내"/>
      <sheetName val="공사개요"/>
      <sheetName val="전계가"/>
      <sheetName val="적용공정"/>
      <sheetName val="산출"/>
      <sheetName val="소방"/>
      <sheetName val="INDEX"/>
      <sheetName val="48단가"/>
      <sheetName val="빌딩 안내"/>
      <sheetName val="9GNG운반"/>
      <sheetName val="관급단가"/>
      <sheetName val="산출금액내역"/>
      <sheetName val="1차 내역서"/>
      <sheetName val="NO.1-NO12(설계예산서)"/>
      <sheetName val="인건비"/>
      <sheetName val="관로공정"/>
      <sheetName val="총내역서"/>
      <sheetName val="설계예시"/>
      <sheetName val="전기"/>
      <sheetName val="단위단가"/>
      <sheetName val="DATE"/>
      <sheetName val="용역비내역-진짜"/>
      <sheetName val="설계예산서"/>
      <sheetName val="예산내역서"/>
      <sheetName val="총계"/>
      <sheetName val="초기화면"/>
      <sheetName val="공종"/>
      <sheetName val="공종구간"/>
      <sheetName val="GI-LIST"/>
      <sheetName val="기계경비_시간당_"/>
      <sheetName val="대로근거"/>
      <sheetName val="22관계"/>
      <sheetName val="22기타(L,R)"/>
      <sheetName val="22전선계"/>
      <sheetName val="월래"/>
      <sheetName val="설계내역2"/>
      <sheetName val="기초"/>
      <sheetName val="D"/>
      <sheetName val="관급자재"/>
      <sheetName val="관급_File"/>
      <sheetName val="세부내역"/>
      <sheetName val="점수계산1-2"/>
      <sheetName val="(A)내역서"/>
      <sheetName val="기초입력 DATA"/>
      <sheetName val="견적단가"/>
      <sheetName val="기초작업"/>
      <sheetName val="설비"/>
      <sheetName val="2003 일위대가"/>
      <sheetName val="분전함신설"/>
      <sheetName val="접지1종"/>
      <sheetName val="전기일위대가"/>
      <sheetName val="동원인원"/>
      <sheetName val="건축내역서"/>
      <sheetName val="설비내역서"/>
      <sheetName val="전기내역서"/>
      <sheetName val="철거산출근거"/>
      <sheetName val="2총괄내역서"/>
      <sheetName val="수량집계"/>
      <sheetName val="도담구내 개소별 명세"/>
      <sheetName val="AS포장복구 "/>
      <sheetName val="평가데이터"/>
      <sheetName val="4.본실행통합내역서"/>
      <sheetName val="공리일"/>
      <sheetName val="참조"/>
      <sheetName val="시행예산"/>
      <sheetName val="공통비총괄표"/>
      <sheetName val="경상"/>
      <sheetName val="가설"/>
      <sheetName val="단가대비표"/>
      <sheetName val="c_balju"/>
      <sheetName val="전통건설"/>
      <sheetName val="Inst."/>
      <sheetName val="단가조사서"/>
      <sheetName val="노무"/>
      <sheetName val="관로토공"/>
      <sheetName val="우수관"/>
      <sheetName val="맨홀수량집계"/>
      <sheetName val="공사비산출서"/>
      <sheetName val="산출내역서집계표"/>
      <sheetName val="일위대가목차"/>
      <sheetName val="소비자가"/>
      <sheetName val="내역서(중수)"/>
      <sheetName val="CAT_5"/>
      <sheetName val="단가비교표_공통1"/>
      <sheetName val="48전력선로일위"/>
      <sheetName val="단가표"/>
      <sheetName val="당진1,2호기전선관설치및접지4차공사내역서-을지"/>
      <sheetName val=" HIT-&gt;HMC 견적(3900)"/>
      <sheetName val="LEGEND"/>
      <sheetName val="원가 (2)"/>
      <sheetName val="특외대"/>
      <sheetName val="식생블럭단위수량"/>
      <sheetName val="노임,재료비"/>
      <sheetName val="토공 total"/>
      <sheetName val="금액집계"/>
      <sheetName val="102역사"/>
      <sheetName val="96정변2"/>
      <sheetName val="목록"/>
      <sheetName val="노무,재료"/>
      <sheetName val="견적"/>
      <sheetName val="일위대가(계측기설치)"/>
      <sheetName val="1.설계조건"/>
      <sheetName val="시설물기초"/>
      <sheetName val=" 냉각수펌프"/>
      <sheetName val="AHU집계"/>
      <sheetName val="중기"/>
      <sheetName val="ELEC"/>
      <sheetName val="N賃率_職"/>
      <sheetName val="내역(원안-대안)"/>
      <sheetName val="일반전기C"/>
      <sheetName val="조경일람"/>
      <sheetName val="사다리"/>
      <sheetName val="CIVIL4"/>
      <sheetName val="아파트건축"/>
      <sheetName val="공통가설공사"/>
      <sheetName val="본체철근표"/>
      <sheetName val="전기일위목록"/>
      <sheetName val="001"/>
      <sheetName val="단위내역서"/>
      <sheetName val="국내"/>
      <sheetName val="표지"/>
      <sheetName val="공통가설"/>
      <sheetName val="노무비"/>
      <sheetName val="데리네이타현황"/>
      <sheetName val="도급견적가"/>
      <sheetName val="guard(mac)"/>
      <sheetName val="부대공Ⅱ"/>
      <sheetName val="원가계산서"/>
      <sheetName val="견적서"/>
      <sheetName val="공조기휀"/>
      <sheetName val="시멘트"/>
      <sheetName val="수주추정"/>
      <sheetName val="제-노임"/>
      <sheetName val="제직재"/>
      <sheetName val="저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제작비추산총괄표"/>
      <sheetName val="갑"/>
      <sheetName val="물량입력"/>
      <sheetName val="간접1"/>
      <sheetName val="장비가동"/>
      <sheetName val="원가서"/>
      <sheetName val="주beam"/>
      <sheetName val="적용단위길이"/>
      <sheetName val="피벗테이블데이터분석"/>
      <sheetName val="대치판정"/>
      <sheetName val="내역서1"/>
      <sheetName val="부하자료"/>
      <sheetName val="찍기"/>
      <sheetName val="역공종"/>
      <sheetName val="갑지1"/>
      <sheetName val="전선 및 전선관"/>
      <sheetName val="200"/>
      <sheetName val="토공"/>
      <sheetName val="첨부1"/>
      <sheetName val="일위대가1"/>
      <sheetName val="청주(철골발주의뢰서)"/>
      <sheetName val="직재"/>
      <sheetName val="총수량집계표"/>
      <sheetName val="내역서 "/>
      <sheetName val="카메라"/>
      <sheetName val="일위(철거)"/>
      <sheetName val="내역(설계)"/>
      <sheetName val="물량표"/>
      <sheetName val="산출-설비"/>
      <sheetName val="토공집계표"/>
      <sheetName val="을지"/>
      <sheetName val="단"/>
      <sheetName val="기계공사비집계(원안)"/>
      <sheetName val="터파기및재료"/>
      <sheetName val="내역서 제출"/>
      <sheetName val="ITEM"/>
      <sheetName val="내역표지"/>
      <sheetName val="COST"/>
      <sheetName val="노 무 비"/>
      <sheetName val="연결관암거"/>
      <sheetName val="일위대가목록"/>
      <sheetName val="일위_파일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산출0"/>
      <sheetName val="금융비용"/>
      <sheetName val="콘크리트"/>
      <sheetName val="총괄집계표"/>
      <sheetName val="적용건축"/>
      <sheetName val="자재단가리스트"/>
      <sheetName val="하도급원가계산총괄표(식재)"/>
      <sheetName val="공사착공계"/>
      <sheetName val="sub"/>
      <sheetName val="반포2차"/>
      <sheetName val="J-EQ"/>
      <sheetName val="배수내역"/>
      <sheetName val="기흥하도용"/>
      <sheetName val="별표 "/>
      <sheetName val="차액보증"/>
      <sheetName val="구리토평1전기"/>
      <sheetName val="C.전기공사"/>
      <sheetName val="계약서"/>
      <sheetName val="노무비단가"/>
      <sheetName val="입력변수"/>
      <sheetName val="일위"/>
      <sheetName val="전기2005"/>
      <sheetName val="통신2005"/>
      <sheetName val="01상노임"/>
      <sheetName val="2공구산출내역"/>
      <sheetName val="특별땅고르기"/>
      <sheetName val="노무비 근거"/>
      <sheetName val="상가분양"/>
      <sheetName val="INPUT"/>
      <sheetName val="직접공사비"/>
      <sheetName val="JUCKEYK"/>
      <sheetName val="건축원가"/>
      <sheetName val="#3_일위대가목록"/>
      <sheetName val="2000년 공정표"/>
      <sheetName val="기초일위"/>
      <sheetName val="설계조건"/>
      <sheetName val="별표"/>
      <sheetName val="1공구산출내역서"/>
      <sheetName val="지점장"/>
      <sheetName val="유기공정"/>
      <sheetName val="유림콘도"/>
      <sheetName val="암거단위"/>
      <sheetName val="단가대비표 (3)"/>
      <sheetName val="을"/>
      <sheetName val="접지수량"/>
      <sheetName val="내역서(삼호)"/>
      <sheetName val="출력은 금물"/>
      <sheetName val="일위대가(건축)"/>
      <sheetName val="간접비"/>
      <sheetName val="내역서적용수량"/>
      <sheetName val="가도공"/>
      <sheetName val="부대"/>
      <sheetName val="일위CODE"/>
      <sheetName val="gyun"/>
      <sheetName val="날개벽수량표"/>
      <sheetName val="자재표"/>
      <sheetName val="간접비계산"/>
      <sheetName val="전기내역"/>
      <sheetName val="신우"/>
      <sheetName val="유림총괄"/>
      <sheetName val="현장관리비참조"/>
      <sheetName val="민감도"/>
      <sheetName val="총괄내역"/>
      <sheetName val="예가표"/>
      <sheetName val="터널조도"/>
      <sheetName val="3본사"/>
      <sheetName val="봉방동근생"/>
      <sheetName val="기타 정보통신공사"/>
      <sheetName val="개요"/>
      <sheetName val="노임단가(08.01)"/>
      <sheetName val="청도공장"/>
      <sheetName val="세부내역서(전기)"/>
      <sheetName val="수량산출(생반)"/>
      <sheetName val="제경비율"/>
      <sheetName val="기본가정"/>
      <sheetName val="(1)본선수량집계"/>
      <sheetName val="청곡지선입력"/>
      <sheetName val="보증수수료산출"/>
      <sheetName val="화재 탐지 설비"/>
      <sheetName val="부대내역"/>
      <sheetName val="세골재  T2 변경 현황"/>
      <sheetName val="통합집계표"/>
      <sheetName val="단가일람"/>
      <sheetName val="갑지.을지"/>
      <sheetName val="실행철강하도"/>
      <sheetName val="BID"/>
      <sheetName val="일위대가(1)"/>
      <sheetName val="작성"/>
      <sheetName val="그림"/>
      <sheetName val="그림2"/>
      <sheetName val="포승중환경개선공사(변경)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단가 "/>
      <sheetName val="COVER"/>
      <sheetName val="ESCO개보수공사"/>
      <sheetName val="Uint보온"/>
      <sheetName val="재집"/>
      <sheetName val="교각1"/>
      <sheetName val="설계"/>
      <sheetName val="품셈"/>
      <sheetName val="Macro1"/>
      <sheetName val="전체"/>
      <sheetName val="0Title"/>
      <sheetName val="추가예산"/>
      <sheetName val="유림골조"/>
      <sheetName val="단가비교용"/>
      <sheetName val="단가산출서 (2)"/>
      <sheetName val="1단계"/>
      <sheetName val="구조물공집계"/>
      <sheetName val="순공사비"/>
      <sheetName val="변압기 및 발전기 용량"/>
      <sheetName val="변경관급자재"/>
      <sheetName val="준검 내역서"/>
      <sheetName val="일(4)"/>
      <sheetName val="실행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#REF"/>
      <sheetName val="석축헐기및복구집계"/>
      <sheetName val="DATE"/>
      <sheetName val="토사(PE)"/>
      <sheetName val="부대공"/>
      <sheetName val="관로토공"/>
      <sheetName val="계수시트"/>
      <sheetName val="맨홀수량"/>
      <sheetName val="4차공사"/>
      <sheetName val="우수받이재료집계표"/>
      <sheetName val="Sheet1"/>
      <sheetName val="내역서"/>
      <sheetName val="잡비계산"/>
      <sheetName val="자재"/>
      <sheetName val="노임"/>
      <sheetName val="중기"/>
      <sheetName val="산출근거"/>
      <sheetName val="실행철강하도"/>
      <sheetName val="자재단가비교표"/>
      <sheetName val="조명시설"/>
      <sheetName val="대로근거"/>
      <sheetName val="포장공자재집계표"/>
      <sheetName val="1호인버트수량"/>
      <sheetName val="가시설단위수량"/>
      <sheetName val="SORCE1"/>
      <sheetName val="단위수량"/>
      <sheetName val="토공자재집계표"/>
      <sheetName val="건축"/>
      <sheetName val="관급자재비"/>
      <sheetName val="사급자재비"/>
      <sheetName val="구조물공집계"/>
      <sheetName val="과속방지턱위치조서"/>
      <sheetName val="내역서01"/>
      <sheetName val="기존관,측구,암거 철거 수량집계표"/>
      <sheetName val="신기1-LINE별연장"/>
      <sheetName val="DATA"/>
      <sheetName val="물량집계"/>
      <sheetName val="Sheet1 (2)"/>
      <sheetName val="기계경비(시간당)"/>
      <sheetName val="램머"/>
      <sheetName val="전력구구조물산근"/>
      <sheetName val="설계예산서"/>
      <sheetName val="석축설면"/>
      <sheetName val="맨홀수량산출"/>
      <sheetName val="법면단"/>
      <sheetName val="설계조건"/>
      <sheetName val="안정계산"/>
      <sheetName val="단면검토"/>
      <sheetName val="input"/>
      <sheetName val="날개벽(시점좌측)"/>
      <sheetName val="산출"/>
      <sheetName val="소방"/>
      <sheetName val="파일의이용"/>
      <sheetName val="연결관암거"/>
      <sheetName val="수량산출"/>
      <sheetName val="고양시"/>
      <sheetName val="관급단가"/>
      <sheetName val="x"/>
      <sheetName val="공구"/>
      <sheetName val="2호맨홀공제수량"/>
      <sheetName val="내역"/>
      <sheetName val="설계내역2"/>
      <sheetName val="1호맨홀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</sheetDataSet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"/>
      <sheetName val="목차"/>
      <sheetName val="설계설명서"/>
      <sheetName val="일반시방서"/>
      <sheetName val="예정공정표"/>
      <sheetName val="공사갑지"/>
      <sheetName val="원가계산서)"/>
      <sheetName val="내역서"/>
      <sheetName val="단가산출일람표 "/>
      <sheetName val="자재집계"/>
      <sheetName val="토적계산 "/>
      <sheetName val="수량총괄표"/>
      <sheetName val="토공수량집계"/>
      <sheetName val="포장공"/>
      <sheetName val="배수공수량집계"/>
      <sheetName val="배수공수량산출서"/>
      <sheetName val="배수관단위수량산출서"/>
      <sheetName val="배수관시공조서"/>
      <sheetName val="자재단가"/>
      <sheetName val="노임단가"/>
      <sheetName val="단가산출"/>
      <sheetName val="중기사용일람표"/>
      <sheetName val="중기사용료"/>
      <sheetName val="중기내역"/>
      <sheetName val="Sheet1"/>
      <sheetName val="제목"/>
      <sheetName val="토사(PE)"/>
      <sheetName val="#REF"/>
      <sheetName val="경산"/>
      <sheetName val="조명시설"/>
      <sheetName val="터파기및재료"/>
      <sheetName val="관로토공"/>
      <sheetName val="가시설단위수량"/>
      <sheetName val="SORCE1"/>
      <sheetName val="단위수량"/>
      <sheetName val="Y-WORK"/>
      <sheetName val="DATE"/>
      <sheetName val="우수관로연장산출-토사"/>
      <sheetName val="기계경비(시간당)"/>
      <sheetName val="램머"/>
      <sheetName val="원가계산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력간선설비공사"/>
      <sheetName val="중앙제어실전기설비 공사"/>
      <sheetName val="취수장전기설비 공사"/>
      <sheetName val="여미가압장전기설비 공사"/>
      <sheetName val="여미배수지전기설비 공사"/>
      <sheetName val="9902"/>
      <sheetName val="육동산출서"/>
      <sheetName val="TOTAL_BOQ"/>
      <sheetName val="토사(PE)"/>
      <sheetName val="2. 공원조도"/>
      <sheetName val="구조물공집계"/>
      <sheetName val="수량집계"/>
      <sheetName val="______D_My_Documents_kct_001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I3" t="str">
            <v>page</v>
          </cell>
          <cell r="J3" t="str">
            <v>단가</v>
          </cell>
          <cell r="K3" t="str">
            <v>page</v>
          </cell>
          <cell r="L3" t="str">
            <v>단가</v>
          </cell>
          <cell r="M3" t="str">
            <v>page</v>
          </cell>
          <cell r="N3" t="str">
            <v>단가</v>
          </cell>
          <cell r="O3" t="str">
            <v>조회처</v>
          </cell>
          <cell r="P3" t="str">
            <v>단가</v>
          </cell>
          <cell r="Q3" t="str">
            <v>조회처</v>
          </cell>
          <cell r="R3" t="str">
            <v>단가</v>
          </cell>
          <cell r="S3" t="str">
            <v>조회처</v>
          </cell>
          <cell r="T3" t="str">
            <v>단가</v>
          </cell>
        </row>
        <row r="4">
          <cell r="D4">
            <v>4</v>
          </cell>
          <cell r="E4">
            <v>0</v>
          </cell>
          <cell r="F4" t="str">
            <v>'99년 상반기 노임단가</v>
          </cell>
          <cell r="G4" t="str">
            <v>갱부</v>
          </cell>
          <cell r="H4" t="str">
            <v>인</v>
          </cell>
          <cell r="I4">
            <v>0</v>
          </cell>
          <cell r="J4">
            <v>46995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46995</v>
          </cell>
        </row>
        <row r="5">
          <cell r="D5">
            <v>5</v>
          </cell>
          <cell r="E5">
            <v>0</v>
          </cell>
          <cell r="F5" t="str">
            <v>노무비</v>
          </cell>
          <cell r="G5" t="str">
            <v>건축목공</v>
          </cell>
          <cell r="H5" t="str">
            <v>인</v>
          </cell>
          <cell r="I5">
            <v>0</v>
          </cell>
          <cell r="J5">
            <v>62310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62310</v>
          </cell>
        </row>
        <row r="6">
          <cell r="D6">
            <v>6</v>
          </cell>
          <cell r="E6">
            <v>23</v>
          </cell>
          <cell r="F6" t="str">
            <v>노무비</v>
          </cell>
          <cell r="G6" t="str">
            <v>형특목공</v>
          </cell>
          <cell r="H6" t="str">
            <v>인</v>
          </cell>
          <cell r="I6">
            <v>0</v>
          </cell>
          <cell r="J6">
            <v>62603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62603</v>
          </cell>
        </row>
        <row r="7">
          <cell r="D7">
            <v>7</v>
          </cell>
          <cell r="E7">
            <v>0</v>
          </cell>
          <cell r="F7" t="str">
            <v>노무비</v>
          </cell>
          <cell r="G7" t="str">
            <v>창호목공</v>
          </cell>
          <cell r="H7" t="str">
            <v>인</v>
          </cell>
          <cell r="I7">
            <v>0</v>
          </cell>
          <cell r="J7">
            <v>56563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56563</v>
          </cell>
        </row>
        <row r="8">
          <cell r="D8">
            <v>8</v>
          </cell>
          <cell r="E8">
            <v>0</v>
          </cell>
          <cell r="F8" t="str">
            <v>노무비</v>
          </cell>
          <cell r="G8" t="str">
            <v>철골공</v>
          </cell>
          <cell r="H8" t="str">
            <v>인</v>
          </cell>
          <cell r="I8">
            <v>0</v>
          </cell>
          <cell r="J8">
            <v>60500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60500</v>
          </cell>
        </row>
        <row r="9">
          <cell r="D9">
            <v>9</v>
          </cell>
          <cell r="E9">
            <v>0</v>
          </cell>
          <cell r="F9" t="str">
            <v>노무비</v>
          </cell>
          <cell r="G9" t="str">
            <v>철공</v>
          </cell>
          <cell r="H9" t="str">
            <v>인</v>
          </cell>
          <cell r="I9">
            <v>0</v>
          </cell>
          <cell r="J9">
            <v>59797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59797</v>
          </cell>
        </row>
        <row r="10">
          <cell r="D10">
            <v>10</v>
          </cell>
          <cell r="E10">
            <v>24</v>
          </cell>
          <cell r="F10" t="str">
            <v>노무비</v>
          </cell>
          <cell r="G10" t="str">
            <v>철근공</v>
          </cell>
          <cell r="H10" t="str">
            <v>인</v>
          </cell>
          <cell r="I10">
            <v>0</v>
          </cell>
          <cell r="J10">
            <v>65147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65147</v>
          </cell>
        </row>
        <row r="11">
          <cell r="D11">
            <v>11</v>
          </cell>
          <cell r="E11">
            <v>25</v>
          </cell>
          <cell r="F11" t="str">
            <v>노무비</v>
          </cell>
          <cell r="G11" t="str">
            <v>철판공</v>
          </cell>
          <cell r="H11" t="str">
            <v>인</v>
          </cell>
          <cell r="I11">
            <v>0</v>
          </cell>
          <cell r="J11">
            <v>61774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61774</v>
          </cell>
        </row>
        <row r="12">
          <cell r="D12">
            <v>12</v>
          </cell>
          <cell r="E12">
            <v>0</v>
          </cell>
          <cell r="F12" t="str">
            <v>노무비</v>
          </cell>
          <cell r="G12" t="str">
            <v>샤시공</v>
          </cell>
          <cell r="H12" t="str">
            <v>인</v>
          </cell>
          <cell r="I12">
            <v>0</v>
          </cell>
          <cell r="J12">
            <v>55318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55318</v>
          </cell>
        </row>
        <row r="13">
          <cell r="D13">
            <v>13</v>
          </cell>
          <cell r="E13">
            <v>0</v>
          </cell>
          <cell r="F13" t="str">
            <v>노무비</v>
          </cell>
          <cell r="G13" t="str">
            <v>절단공</v>
          </cell>
          <cell r="H13" t="str">
            <v>인</v>
          </cell>
          <cell r="I13">
            <v>0</v>
          </cell>
          <cell r="J13">
            <v>59642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59642</v>
          </cell>
        </row>
        <row r="14">
          <cell r="D14">
            <v>14</v>
          </cell>
          <cell r="E14">
            <v>0</v>
          </cell>
          <cell r="F14" t="str">
            <v>노무비</v>
          </cell>
          <cell r="G14" t="str">
            <v>석공</v>
          </cell>
          <cell r="H14" t="str">
            <v>인</v>
          </cell>
          <cell r="I14">
            <v>0</v>
          </cell>
          <cell r="J14">
            <v>69257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69257</v>
          </cell>
        </row>
        <row r="15">
          <cell r="D15">
            <v>15</v>
          </cell>
          <cell r="E15">
            <v>0</v>
          </cell>
          <cell r="F15" t="str">
            <v>노무비</v>
          </cell>
          <cell r="G15" t="str">
            <v>특수비계공</v>
          </cell>
          <cell r="H15" t="str">
            <v>인</v>
          </cell>
          <cell r="I15">
            <v>0</v>
          </cell>
          <cell r="J15">
            <v>78766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78766</v>
          </cell>
        </row>
        <row r="16">
          <cell r="D16">
            <v>16</v>
          </cell>
          <cell r="E16">
            <v>27</v>
          </cell>
          <cell r="F16" t="str">
            <v>노무비</v>
          </cell>
          <cell r="G16" t="str">
            <v>비계공</v>
          </cell>
          <cell r="H16" t="str">
            <v>인</v>
          </cell>
          <cell r="I16">
            <v>0</v>
          </cell>
          <cell r="J16">
            <v>66531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66531</v>
          </cell>
        </row>
        <row r="17">
          <cell r="D17">
            <v>17</v>
          </cell>
          <cell r="E17">
            <v>0</v>
          </cell>
          <cell r="F17" t="str">
            <v>노무비</v>
          </cell>
          <cell r="G17" t="str">
            <v>동발공(터널)</v>
          </cell>
          <cell r="H17" t="str">
            <v>인</v>
          </cell>
          <cell r="I17">
            <v>0</v>
          </cell>
          <cell r="J17">
            <v>61285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61285</v>
          </cell>
        </row>
        <row r="18">
          <cell r="D18">
            <v>18</v>
          </cell>
          <cell r="E18">
            <v>0</v>
          </cell>
          <cell r="F18" t="str">
            <v>노무비</v>
          </cell>
          <cell r="G18" t="str">
            <v>조적공</v>
          </cell>
          <cell r="H18" t="str">
            <v>인</v>
          </cell>
          <cell r="I18">
            <v>0</v>
          </cell>
          <cell r="J18">
            <v>58512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58512</v>
          </cell>
        </row>
        <row r="19">
          <cell r="D19">
            <v>19</v>
          </cell>
          <cell r="E19">
            <v>0</v>
          </cell>
          <cell r="F19" t="str">
            <v>노무비</v>
          </cell>
          <cell r="G19" t="str">
            <v>치장벽돌공</v>
          </cell>
          <cell r="H19" t="str">
            <v>인</v>
          </cell>
          <cell r="I19">
            <v>0</v>
          </cell>
          <cell r="J19">
            <v>61897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61897</v>
          </cell>
        </row>
        <row r="20">
          <cell r="D20">
            <v>20</v>
          </cell>
          <cell r="E20">
            <v>0</v>
          </cell>
          <cell r="F20" t="str">
            <v>노무비</v>
          </cell>
          <cell r="G20" t="str">
            <v>벽돌(블록)제작공</v>
          </cell>
          <cell r="H20" t="str">
            <v>인</v>
          </cell>
          <cell r="I20">
            <v>0</v>
          </cell>
          <cell r="J20">
            <v>56942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56942</v>
          </cell>
        </row>
        <row r="21">
          <cell r="D21">
            <v>21</v>
          </cell>
          <cell r="E21">
            <v>19</v>
          </cell>
          <cell r="F21" t="str">
            <v>노무비</v>
          </cell>
          <cell r="G21" t="str">
            <v>미장공</v>
          </cell>
          <cell r="H21" t="str">
            <v>인</v>
          </cell>
          <cell r="I21">
            <v>0</v>
          </cell>
          <cell r="J21">
            <v>69451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69451</v>
          </cell>
        </row>
        <row r="22">
          <cell r="D22">
            <v>22</v>
          </cell>
          <cell r="E22">
            <v>26</v>
          </cell>
          <cell r="F22" t="str">
            <v>노무비</v>
          </cell>
          <cell r="G22" t="str">
            <v>방수공</v>
          </cell>
          <cell r="H22" t="str">
            <v>인</v>
          </cell>
          <cell r="I22">
            <v>0</v>
          </cell>
          <cell r="J22">
            <v>50866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50866</v>
          </cell>
        </row>
        <row r="23">
          <cell r="D23">
            <v>23</v>
          </cell>
          <cell r="E23">
            <v>0</v>
          </cell>
          <cell r="F23" t="str">
            <v>노무비</v>
          </cell>
          <cell r="G23" t="str">
            <v>타일공</v>
          </cell>
          <cell r="H23" t="str">
            <v>인</v>
          </cell>
          <cell r="I23">
            <v>0</v>
          </cell>
          <cell r="J23">
            <v>58994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58994</v>
          </cell>
        </row>
        <row r="24">
          <cell r="D24">
            <v>24</v>
          </cell>
          <cell r="E24">
            <v>0</v>
          </cell>
          <cell r="F24" t="str">
            <v>노무비</v>
          </cell>
          <cell r="G24" t="str">
            <v>줄눈공</v>
          </cell>
          <cell r="H24" t="str">
            <v>인</v>
          </cell>
          <cell r="I24">
            <v>0</v>
          </cell>
          <cell r="J24">
            <v>58172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58172</v>
          </cell>
        </row>
        <row r="25">
          <cell r="D25">
            <v>25</v>
          </cell>
          <cell r="E25">
            <v>0</v>
          </cell>
          <cell r="F25" t="str">
            <v>노무비</v>
          </cell>
          <cell r="G25" t="str">
            <v>연마공</v>
          </cell>
          <cell r="H25" t="str">
            <v>인</v>
          </cell>
          <cell r="I25">
            <v>0</v>
          </cell>
          <cell r="J25">
            <v>56709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56709</v>
          </cell>
        </row>
        <row r="26">
          <cell r="D26">
            <v>26</v>
          </cell>
          <cell r="E26">
            <v>22</v>
          </cell>
          <cell r="F26" t="str">
            <v>노무비</v>
          </cell>
          <cell r="G26" t="str">
            <v>콘크리트공</v>
          </cell>
          <cell r="H26" t="str">
            <v>인</v>
          </cell>
          <cell r="I26">
            <v>0</v>
          </cell>
          <cell r="J26">
            <v>60596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60596</v>
          </cell>
        </row>
        <row r="27">
          <cell r="D27">
            <v>27</v>
          </cell>
          <cell r="E27">
            <v>0</v>
          </cell>
          <cell r="F27" t="str">
            <v>노무비</v>
          </cell>
          <cell r="G27" t="str">
            <v>보일러공</v>
          </cell>
          <cell r="H27" t="str">
            <v>인</v>
          </cell>
          <cell r="I27">
            <v>0</v>
          </cell>
          <cell r="J27">
            <v>48190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48190</v>
          </cell>
        </row>
        <row r="28">
          <cell r="D28">
            <v>28</v>
          </cell>
          <cell r="E28">
            <v>0</v>
          </cell>
          <cell r="F28" t="str">
            <v>노무비</v>
          </cell>
          <cell r="G28" t="str">
            <v>배관공</v>
          </cell>
          <cell r="H28" t="str">
            <v>인</v>
          </cell>
          <cell r="I28">
            <v>0</v>
          </cell>
          <cell r="J28">
            <v>48833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48833</v>
          </cell>
        </row>
        <row r="29">
          <cell r="D29">
            <v>29</v>
          </cell>
          <cell r="E29">
            <v>0</v>
          </cell>
          <cell r="F29" t="str">
            <v>노무비</v>
          </cell>
          <cell r="G29" t="str">
            <v>위생공</v>
          </cell>
          <cell r="H29" t="str">
            <v>인</v>
          </cell>
          <cell r="I29">
            <v>0</v>
          </cell>
          <cell r="J29">
            <v>48855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48855</v>
          </cell>
        </row>
        <row r="30">
          <cell r="D30">
            <v>30</v>
          </cell>
          <cell r="E30">
            <v>0</v>
          </cell>
          <cell r="F30" t="str">
            <v>노무비</v>
          </cell>
          <cell r="G30" t="str">
            <v>보온공</v>
          </cell>
          <cell r="H30" t="str">
            <v>인</v>
          </cell>
          <cell r="I30">
            <v>0</v>
          </cell>
          <cell r="J30">
            <v>49987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49987</v>
          </cell>
        </row>
        <row r="31">
          <cell r="D31">
            <v>31</v>
          </cell>
          <cell r="E31">
            <v>21</v>
          </cell>
          <cell r="F31" t="str">
            <v>노무비</v>
          </cell>
          <cell r="G31" t="str">
            <v>도장공</v>
          </cell>
          <cell r="H31" t="str">
            <v>인</v>
          </cell>
          <cell r="I31">
            <v>0</v>
          </cell>
          <cell r="J31">
            <v>52915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52915</v>
          </cell>
        </row>
        <row r="32">
          <cell r="D32">
            <v>32</v>
          </cell>
          <cell r="E32">
            <v>0</v>
          </cell>
          <cell r="F32" t="str">
            <v>노무비</v>
          </cell>
          <cell r="G32" t="str">
            <v>내장공</v>
          </cell>
          <cell r="H32" t="str">
            <v>인</v>
          </cell>
          <cell r="I32">
            <v>0</v>
          </cell>
          <cell r="J32">
            <v>58768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58768</v>
          </cell>
        </row>
        <row r="33">
          <cell r="D33">
            <v>33</v>
          </cell>
          <cell r="E33">
            <v>0</v>
          </cell>
          <cell r="F33" t="str">
            <v>노무비</v>
          </cell>
          <cell r="G33" t="str">
            <v>도배공</v>
          </cell>
          <cell r="H33" t="str">
            <v>인</v>
          </cell>
          <cell r="I33">
            <v>0</v>
          </cell>
          <cell r="J33">
            <v>51632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51632</v>
          </cell>
        </row>
        <row r="34">
          <cell r="D34">
            <v>34</v>
          </cell>
          <cell r="E34">
            <v>0</v>
          </cell>
          <cell r="F34" t="str">
            <v>노무비</v>
          </cell>
          <cell r="G34" t="str">
            <v>지붕잇기공</v>
          </cell>
          <cell r="H34" t="str">
            <v>인</v>
          </cell>
          <cell r="I34">
            <v>0</v>
          </cell>
          <cell r="J34">
            <v>68363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68363</v>
          </cell>
        </row>
        <row r="35">
          <cell r="D35">
            <v>35</v>
          </cell>
          <cell r="E35">
            <v>0</v>
          </cell>
          <cell r="F35" t="str">
            <v>노무비</v>
          </cell>
          <cell r="G35" t="str">
            <v>견출공</v>
          </cell>
          <cell r="H35" t="str">
            <v>인</v>
          </cell>
          <cell r="I35">
            <v>0</v>
          </cell>
          <cell r="J35">
            <v>59133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59133</v>
          </cell>
        </row>
        <row r="36">
          <cell r="D36">
            <v>36</v>
          </cell>
          <cell r="E36">
            <v>0</v>
          </cell>
          <cell r="F36" t="str">
            <v>노무비</v>
          </cell>
          <cell r="G36" t="str">
            <v>판넬조립공</v>
          </cell>
          <cell r="H36" t="str">
            <v>인</v>
          </cell>
          <cell r="I36">
            <v>0</v>
          </cell>
          <cell r="J36">
            <v>55888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55888</v>
          </cell>
        </row>
        <row r="37">
          <cell r="D37">
            <v>37</v>
          </cell>
          <cell r="E37">
            <v>0</v>
          </cell>
          <cell r="F37" t="str">
            <v>노무비</v>
          </cell>
          <cell r="G37" t="str">
            <v>화약취급공</v>
          </cell>
          <cell r="H37" t="str">
            <v>인</v>
          </cell>
          <cell r="I37">
            <v>0</v>
          </cell>
          <cell r="J37">
            <v>67520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67520</v>
          </cell>
        </row>
        <row r="38">
          <cell r="D38">
            <v>38</v>
          </cell>
          <cell r="E38">
            <v>0</v>
          </cell>
          <cell r="F38" t="str">
            <v>노무비</v>
          </cell>
          <cell r="G38" t="str">
            <v>착암공</v>
          </cell>
          <cell r="H38" t="str">
            <v>인</v>
          </cell>
          <cell r="I38">
            <v>0</v>
          </cell>
          <cell r="J38">
            <v>50107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50107</v>
          </cell>
        </row>
        <row r="39">
          <cell r="D39">
            <v>39</v>
          </cell>
          <cell r="E39">
            <v>0</v>
          </cell>
          <cell r="F39" t="str">
            <v>노무비</v>
          </cell>
          <cell r="G39" t="str">
            <v>보안공</v>
          </cell>
          <cell r="H39" t="str">
            <v>인</v>
          </cell>
          <cell r="I39">
            <v>0</v>
          </cell>
          <cell r="J39">
            <v>41224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41224</v>
          </cell>
        </row>
        <row r="40">
          <cell r="D40">
            <v>40</v>
          </cell>
          <cell r="E40">
            <v>0</v>
          </cell>
          <cell r="F40" t="str">
            <v>노무비</v>
          </cell>
          <cell r="G40" t="str">
            <v>포장공</v>
          </cell>
          <cell r="H40" t="str">
            <v>인</v>
          </cell>
          <cell r="I40">
            <v>0</v>
          </cell>
          <cell r="J40">
            <v>59695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59695</v>
          </cell>
        </row>
        <row r="41">
          <cell r="D41">
            <v>41</v>
          </cell>
          <cell r="E41">
            <v>0</v>
          </cell>
          <cell r="F41" t="str">
            <v>노무비</v>
          </cell>
          <cell r="G41" t="str">
            <v>포설공</v>
          </cell>
          <cell r="H41" t="str">
            <v>인</v>
          </cell>
          <cell r="I41">
            <v>0</v>
          </cell>
          <cell r="J41">
            <v>53731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53731</v>
          </cell>
        </row>
        <row r="42">
          <cell r="D42">
            <v>42</v>
          </cell>
          <cell r="E42">
            <v>0</v>
          </cell>
          <cell r="F42" t="str">
            <v>노무비</v>
          </cell>
          <cell r="G42" t="str">
            <v>궤도공</v>
          </cell>
          <cell r="H42" t="str">
            <v>인</v>
          </cell>
          <cell r="I42">
            <v>0</v>
          </cell>
          <cell r="J42">
            <v>53629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53629</v>
          </cell>
        </row>
        <row r="43">
          <cell r="D43">
            <v>43</v>
          </cell>
          <cell r="E43">
            <v>0</v>
          </cell>
          <cell r="F43" t="str">
            <v>노무비</v>
          </cell>
          <cell r="G43" t="str">
            <v>용접공(철도)</v>
          </cell>
          <cell r="H43" t="str">
            <v>인</v>
          </cell>
          <cell r="I43">
            <v>0</v>
          </cell>
          <cell r="J43">
            <v>58661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58661</v>
          </cell>
        </row>
        <row r="44">
          <cell r="D44">
            <v>44</v>
          </cell>
          <cell r="E44">
            <v>0</v>
          </cell>
          <cell r="F44" t="str">
            <v>노무비</v>
          </cell>
          <cell r="G44" t="str">
            <v>잠수부</v>
          </cell>
          <cell r="H44" t="str">
            <v>인</v>
          </cell>
          <cell r="I44">
            <v>0</v>
          </cell>
          <cell r="J44">
            <v>87712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87712</v>
          </cell>
        </row>
        <row r="45">
          <cell r="D45">
            <v>45</v>
          </cell>
          <cell r="E45">
            <v>0</v>
          </cell>
          <cell r="F45" t="str">
            <v>노무비</v>
          </cell>
          <cell r="G45" t="str">
            <v>보링공(지질조사)</v>
          </cell>
          <cell r="H45" t="str">
            <v>인</v>
          </cell>
          <cell r="I45">
            <v>0</v>
          </cell>
          <cell r="J45">
            <v>50288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50288</v>
          </cell>
        </row>
        <row r="46">
          <cell r="D46">
            <v>46</v>
          </cell>
          <cell r="E46">
            <v>0</v>
          </cell>
          <cell r="F46" t="str">
            <v>노무비</v>
          </cell>
          <cell r="G46" t="str">
            <v>조경공</v>
          </cell>
          <cell r="H46" t="str">
            <v>인</v>
          </cell>
          <cell r="I46">
            <v>0</v>
          </cell>
          <cell r="J46">
            <v>50250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50250</v>
          </cell>
        </row>
        <row r="47">
          <cell r="D47">
            <v>47</v>
          </cell>
          <cell r="E47">
            <v>0</v>
          </cell>
          <cell r="F47" t="str">
            <v>노무비</v>
          </cell>
          <cell r="G47" t="str">
            <v>벌목부</v>
          </cell>
          <cell r="H47" t="str">
            <v>인</v>
          </cell>
          <cell r="I47">
            <v>0</v>
          </cell>
          <cell r="J47">
            <v>57718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57718</v>
          </cell>
        </row>
        <row r="48">
          <cell r="D48">
            <v>48</v>
          </cell>
          <cell r="E48">
            <v>0</v>
          </cell>
          <cell r="F48" t="str">
            <v>노무비</v>
          </cell>
          <cell r="G48" t="str">
            <v>조림인부</v>
          </cell>
          <cell r="H48" t="str">
            <v>인</v>
          </cell>
          <cell r="I48">
            <v>0</v>
          </cell>
          <cell r="J48">
            <v>43854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43854</v>
          </cell>
        </row>
        <row r="49">
          <cell r="D49">
            <v>49</v>
          </cell>
          <cell r="E49">
            <v>0</v>
          </cell>
          <cell r="F49" t="str">
            <v>노무비</v>
          </cell>
          <cell r="G49" t="str">
            <v>플랜트기계설치공</v>
          </cell>
          <cell r="H49" t="str">
            <v>인</v>
          </cell>
          <cell r="I49">
            <v>0</v>
          </cell>
          <cell r="J49">
            <v>59903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59903</v>
          </cell>
        </row>
        <row r="50">
          <cell r="D50">
            <v>50</v>
          </cell>
          <cell r="E50">
            <v>0</v>
          </cell>
          <cell r="F50" t="str">
            <v>노무비</v>
          </cell>
          <cell r="G50" t="str">
            <v>플랜트특수용접공</v>
          </cell>
          <cell r="H50" t="str">
            <v>인</v>
          </cell>
          <cell r="I50">
            <v>0</v>
          </cell>
          <cell r="J50">
            <v>100475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100475</v>
          </cell>
        </row>
        <row r="51">
          <cell r="D51">
            <v>51</v>
          </cell>
          <cell r="E51">
            <v>0</v>
          </cell>
          <cell r="F51" t="str">
            <v>노무비</v>
          </cell>
          <cell r="G51" t="str">
            <v>플랜트용접공</v>
          </cell>
          <cell r="H51" t="str">
            <v>인</v>
          </cell>
          <cell r="I51">
            <v>0</v>
          </cell>
          <cell r="J51">
            <v>63349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63349</v>
          </cell>
        </row>
        <row r="52">
          <cell r="D52">
            <v>52</v>
          </cell>
          <cell r="E52">
            <v>0</v>
          </cell>
          <cell r="F52" t="str">
            <v>노무비</v>
          </cell>
          <cell r="G52" t="str">
            <v>플랜트배관공</v>
          </cell>
          <cell r="H52" t="str">
            <v>인</v>
          </cell>
          <cell r="I52">
            <v>0</v>
          </cell>
          <cell r="J52">
            <v>66377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66377</v>
          </cell>
        </row>
        <row r="53">
          <cell r="D53">
            <v>53</v>
          </cell>
          <cell r="E53">
            <v>0</v>
          </cell>
          <cell r="F53" t="str">
            <v>노무비</v>
          </cell>
          <cell r="G53" t="str">
            <v>플랜트제관공</v>
          </cell>
          <cell r="H53" t="str">
            <v>인</v>
          </cell>
          <cell r="I53">
            <v>0</v>
          </cell>
          <cell r="J53">
            <v>54813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54813</v>
          </cell>
        </row>
        <row r="54">
          <cell r="D54">
            <v>54</v>
          </cell>
          <cell r="E54">
            <v>0</v>
          </cell>
          <cell r="F54" t="str">
            <v>노무비</v>
          </cell>
          <cell r="G54" t="str">
            <v>시공측량사</v>
          </cell>
          <cell r="H54" t="str">
            <v>인</v>
          </cell>
          <cell r="I54">
            <v>0</v>
          </cell>
          <cell r="J54">
            <v>44848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44848</v>
          </cell>
        </row>
        <row r="55">
          <cell r="D55">
            <v>55</v>
          </cell>
          <cell r="E55">
            <v>0</v>
          </cell>
          <cell r="F55" t="str">
            <v>노무비</v>
          </cell>
          <cell r="G55" t="str">
            <v>시공측량사조수</v>
          </cell>
          <cell r="H55" t="str">
            <v>인</v>
          </cell>
          <cell r="I55">
            <v>0</v>
          </cell>
          <cell r="J55">
            <v>33985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33985</v>
          </cell>
        </row>
        <row r="56">
          <cell r="D56">
            <v>56</v>
          </cell>
          <cell r="E56">
            <v>0</v>
          </cell>
          <cell r="F56" t="str">
            <v>노무비</v>
          </cell>
          <cell r="G56" t="str">
            <v>측부</v>
          </cell>
          <cell r="H56" t="str">
            <v>인</v>
          </cell>
          <cell r="I56">
            <v>0</v>
          </cell>
          <cell r="J56">
            <v>26699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26699</v>
          </cell>
        </row>
        <row r="57">
          <cell r="D57">
            <v>57</v>
          </cell>
          <cell r="E57">
            <v>0</v>
          </cell>
          <cell r="F57" t="str">
            <v>노무비</v>
          </cell>
          <cell r="G57" t="str">
            <v>송전전공</v>
          </cell>
          <cell r="H57" t="str">
            <v>인</v>
          </cell>
          <cell r="I57">
            <v>0</v>
          </cell>
          <cell r="J57">
            <v>197482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197482</v>
          </cell>
        </row>
        <row r="58">
          <cell r="D58">
            <v>58</v>
          </cell>
          <cell r="E58">
            <v>0</v>
          </cell>
          <cell r="F58" t="str">
            <v>노무비</v>
          </cell>
          <cell r="G58" t="str">
            <v>송전활선전공</v>
          </cell>
          <cell r="H58" t="str">
            <v>인</v>
          </cell>
          <cell r="I58">
            <v>0</v>
          </cell>
          <cell r="J58">
            <v>235109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235109</v>
          </cell>
        </row>
        <row r="59">
          <cell r="D59">
            <v>59</v>
          </cell>
          <cell r="E59">
            <v>6</v>
          </cell>
          <cell r="F59" t="str">
            <v>노무비</v>
          </cell>
          <cell r="G59" t="str">
            <v>배전전공</v>
          </cell>
          <cell r="H59" t="str">
            <v>인</v>
          </cell>
          <cell r="I59">
            <v>0</v>
          </cell>
          <cell r="J59">
            <v>176615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176615</v>
          </cell>
        </row>
        <row r="60">
          <cell r="D60">
            <v>60</v>
          </cell>
          <cell r="E60">
            <v>0</v>
          </cell>
          <cell r="F60" t="str">
            <v>노무비</v>
          </cell>
          <cell r="G60" t="str">
            <v>배전활선전공</v>
          </cell>
          <cell r="H60" t="str">
            <v>인</v>
          </cell>
          <cell r="I60">
            <v>0</v>
          </cell>
          <cell r="J60">
            <v>182772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182772</v>
          </cell>
        </row>
        <row r="61">
          <cell r="D61">
            <v>61</v>
          </cell>
          <cell r="E61">
            <v>7</v>
          </cell>
          <cell r="F61" t="str">
            <v>노무비</v>
          </cell>
          <cell r="G61" t="str">
            <v>플랜트전공</v>
          </cell>
          <cell r="H61" t="str">
            <v>인</v>
          </cell>
          <cell r="I61">
            <v>0</v>
          </cell>
          <cell r="J61">
            <v>52369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52369</v>
          </cell>
        </row>
        <row r="62">
          <cell r="D62">
            <v>62</v>
          </cell>
          <cell r="E62">
            <v>4</v>
          </cell>
          <cell r="F62" t="str">
            <v>노무비</v>
          </cell>
          <cell r="G62" t="str">
            <v>내선전공</v>
          </cell>
          <cell r="H62" t="str">
            <v>인</v>
          </cell>
          <cell r="I62">
            <v>0</v>
          </cell>
          <cell r="J62">
            <v>47911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47911</v>
          </cell>
        </row>
        <row r="63">
          <cell r="D63">
            <v>63</v>
          </cell>
          <cell r="E63">
            <v>10</v>
          </cell>
          <cell r="F63" t="str">
            <v>노무비</v>
          </cell>
          <cell r="G63" t="str">
            <v>특고압케이블전공</v>
          </cell>
          <cell r="H63" t="str">
            <v>인</v>
          </cell>
          <cell r="I63">
            <v>0</v>
          </cell>
          <cell r="J63">
            <v>97565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97565</v>
          </cell>
        </row>
        <row r="64">
          <cell r="D64">
            <v>64</v>
          </cell>
          <cell r="E64">
            <v>9</v>
          </cell>
          <cell r="F64" t="str">
            <v>노무비</v>
          </cell>
          <cell r="G64" t="str">
            <v>고압케이블전공</v>
          </cell>
          <cell r="H64" t="str">
            <v>인</v>
          </cell>
          <cell r="I64">
            <v>0</v>
          </cell>
          <cell r="J64">
            <v>66547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66547</v>
          </cell>
        </row>
        <row r="65">
          <cell r="D65">
            <v>65</v>
          </cell>
          <cell r="E65">
            <v>5</v>
          </cell>
          <cell r="F65" t="str">
            <v>노무비</v>
          </cell>
          <cell r="G65" t="str">
            <v>저압케이블전공</v>
          </cell>
          <cell r="H65" t="str">
            <v>인</v>
          </cell>
          <cell r="I65">
            <v>0</v>
          </cell>
          <cell r="J65">
            <v>59146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59146</v>
          </cell>
        </row>
        <row r="66">
          <cell r="D66">
            <v>66</v>
          </cell>
          <cell r="E66">
            <v>0</v>
          </cell>
          <cell r="F66" t="str">
            <v>노무비</v>
          </cell>
          <cell r="G66" t="str">
            <v>철도신호공</v>
          </cell>
          <cell r="H66" t="str">
            <v>인</v>
          </cell>
          <cell r="I66">
            <v>0</v>
          </cell>
          <cell r="J66">
            <v>79766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79766</v>
          </cell>
        </row>
        <row r="67">
          <cell r="D67">
            <v>67</v>
          </cell>
          <cell r="E67">
            <v>17</v>
          </cell>
          <cell r="F67" t="str">
            <v>노무비</v>
          </cell>
          <cell r="G67" t="str">
            <v>계장공</v>
          </cell>
          <cell r="H67" t="str">
            <v>인</v>
          </cell>
          <cell r="I67">
            <v>0</v>
          </cell>
          <cell r="J67">
            <v>50009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50009</v>
          </cell>
        </row>
        <row r="68">
          <cell r="D68">
            <v>68</v>
          </cell>
          <cell r="E68">
            <v>0</v>
          </cell>
          <cell r="F68" t="str">
            <v>노무비</v>
          </cell>
          <cell r="G68" t="str">
            <v>통신외선공</v>
          </cell>
          <cell r="H68" t="str">
            <v>인</v>
          </cell>
          <cell r="I68">
            <v>0</v>
          </cell>
          <cell r="J68">
            <v>73980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73980</v>
          </cell>
        </row>
        <row r="69">
          <cell r="D69">
            <v>69</v>
          </cell>
          <cell r="E69">
            <v>12</v>
          </cell>
          <cell r="F69" t="str">
            <v>노무비</v>
          </cell>
          <cell r="G69" t="str">
            <v>통신설비공</v>
          </cell>
          <cell r="H69" t="str">
            <v>인</v>
          </cell>
          <cell r="I69">
            <v>0</v>
          </cell>
          <cell r="J69">
            <v>64758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64758</v>
          </cell>
        </row>
        <row r="70">
          <cell r="D70">
            <v>70</v>
          </cell>
          <cell r="E70">
            <v>11</v>
          </cell>
          <cell r="F70" t="str">
            <v>노무비</v>
          </cell>
          <cell r="G70" t="str">
            <v>통신내선공</v>
          </cell>
          <cell r="H70" t="str">
            <v>인</v>
          </cell>
          <cell r="I70">
            <v>0</v>
          </cell>
          <cell r="J70">
            <v>60168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60168</v>
          </cell>
        </row>
        <row r="71">
          <cell r="D71">
            <v>71</v>
          </cell>
          <cell r="E71">
            <v>13</v>
          </cell>
          <cell r="F71" t="str">
            <v>노무비</v>
          </cell>
          <cell r="G71" t="str">
            <v>통신케이블공</v>
          </cell>
          <cell r="H71" t="str">
            <v>인</v>
          </cell>
          <cell r="I71">
            <v>0</v>
          </cell>
          <cell r="J71">
            <v>75788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75788</v>
          </cell>
        </row>
        <row r="72">
          <cell r="D72">
            <v>72</v>
          </cell>
          <cell r="E72">
            <v>14</v>
          </cell>
          <cell r="F72" t="str">
            <v>노무비</v>
          </cell>
          <cell r="G72" t="str">
            <v>무선안테나공</v>
          </cell>
          <cell r="H72" t="str">
            <v>인</v>
          </cell>
          <cell r="I72">
            <v>0</v>
          </cell>
          <cell r="J72">
            <v>91475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91475</v>
          </cell>
        </row>
        <row r="73">
          <cell r="D73">
            <v>73</v>
          </cell>
          <cell r="E73">
            <v>0</v>
          </cell>
          <cell r="F73" t="str">
            <v>노무비</v>
          </cell>
          <cell r="G73" t="str">
            <v>작업반장</v>
          </cell>
          <cell r="H73" t="str">
            <v>인</v>
          </cell>
          <cell r="I73">
            <v>0</v>
          </cell>
          <cell r="J73">
            <v>57364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57364</v>
          </cell>
        </row>
        <row r="74">
          <cell r="D74">
            <v>74</v>
          </cell>
          <cell r="E74">
            <v>18</v>
          </cell>
          <cell r="F74" t="str">
            <v>노무비</v>
          </cell>
          <cell r="G74" t="str">
            <v>목도공</v>
          </cell>
          <cell r="H74" t="str">
            <v>인</v>
          </cell>
          <cell r="I74">
            <v>0</v>
          </cell>
          <cell r="J74">
            <v>64408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64408</v>
          </cell>
        </row>
        <row r="75">
          <cell r="D75">
            <v>75</v>
          </cell>
          <cell r="E75">
            <v>0</v>
          </cell>
          <cell r="F75" t="str">
            <v>노무비</v>
          </cell>
          <cell r="G75" t="str">
            <v>조력공</v>
          </cell>
          <cell r="H75" t="str">
            <v>인</v>
          </cell>
          <cell r="I75">
            <v>0</v>
          </cell>
          <cell r="J75">
            <v>39371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39371</v>
          </cell>
        </row>
        <row r="76">
          <cell r="D76">
            <v>76</v>
          </cell>
          <cell r="E76">
            <v>16</v>
          </cell>
          <cell r="F76" t="str">
            <v>노무비</v>
          </cell>
          <cell r="G76" t="str">
            <v>특별인부</v>
          </cell>
          <cell r="H76" t="str">
            <v>인</v>
          </cell>
          <cell r="I76">
            <v>0</v>
          </cell>
          <cell r="J76">
            <v>48674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48674</v>
          </cell>
        </row>
        <row r="77">
          <cell r="D77">
            <v>77</v>
          </cell>
          <cell r="E77">
            <v>8</v>
          </cell>
          <cell r="F77" t="str">
            <v>노무비</v>
          </cell>
          <cell r="G77" t="str">
            <v>보통인부</v>
          </cell>
          <cell r="H77" t="str">
            <v>인</v>
          </cell>
          <cell r="I77">
            <v>0</v>
          </cell>
          <cell r="J77">
            <v>33755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33755</v>
          </cell>
        </row>
        <row r="78">
          <cell r="D78">
            <v>78</v>
          </cell>
          <cell r="E78">
            <v>0</v>
          </cell>
          <cell r="F78" t="str">
            <v>노무비</v>
          </cell>
          <cell r="G78" t="str">
            <v>건설기계운전기사</v>
          </cell>
          <cell r="H78" t="str">
            <v>인</v>
          </cell>
          <cell r="I78">
            <v>0</v>
          </cell>
          <cell r="J78">
            <v>53715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53715</v>
          </cell>
        </row>
        <row r="79">
          <cell r="D79">
            <v>79</v>
          </cell>
          <cell r="E79">
            <v>0</v>
          </cell>
          <cell r="F79" t="str">
            <v>노무비</v>
          </cell>
          <cell r="G79" t="str">
            <v>건설기계조장</v>
          </cell>
          <cell r="H79" t="str">
            <v>인</v>
          </cell>
          <cell r="I79">
            <v>0</v>
          </cell>
          <cell r="J79">
            <v>64260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64260</v>
          </cell>
        </row>
        <row r="80">
          <cell r="D80">
            <v>80</v>
          </cell>
          <cell r="E80">
            <v>0</v>
          </cell>
          <cell r="F80" t="str">
            <v>노무비</v>
          </cell>
          <cell r="G80" t="str">
            <v>운전사(운반차)</v>
          </cell>
          <cell r="H80" t="str">
            <v>인</v>
          </cell>
          <cell r="I80">
            <v>0</v>
          </cell>
          <cell r="J80">
            <v>49633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49633</v>
          </cell>
        </row>
        <row r="81">
          <cell r="D81">
            <v>81</v>
          </cell>
          <cell r="E81">
            <v>0</v>
          </cell>
          <cell r="F81" t="str">
            <v>노무비</v>
          </cell>
          <cell r="G81" t="str">
            <v>운전사(기계)</v>
          </cell>
          <cell r="H81" t="str">
            <v>인</v>
          </cell>
          <cell r="I81">
            <v>0</v>
          </cell>
          <cell r="J81">
            <v>45575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45575</v>
          </cell>
        </row>
        <row r="82">
          <cell r="D82">
            <v>82</v>
          </cell>
          <cell r="E82">
            <v>0</v>
          </cell>
          <cell r="F82" t="str">
            <v>노무비</v>
          </cell>
          <cell r="G82" t="str">
            <v>건설기계운전조수</v>
          </cell>
          <cell r="H82" t="str">
            <v>인</v>
          </cell>
          <cell r="I82">
            <v>0</v>
          </cell>
          <cell r="J82">
            <v>40706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40706</v>
          </cell>
        </row>
        <row r="83">
          <cell r="D83">
            <v>83</v>
          </cell>
          <cell r="E83">
            <v>0</v>
          </cell>
          <cell r="F83" t="str">
            <v>노무비</v>
          </cell>
          <cell r="G83" t="str">
            <v>고급선원</v>
          </cell>
          <cell r="H83" t="str">
            <v>인</v>
          </cell>
          <cell r="I83">
            <v>0</v>
          </cell>
          <cell r="J83">
            <v>67380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67380</v>
          </cell>
        </row>
        <row r="84">
          <cell r="D84">
            <v>84</v>
          </cell>
          <cell r="E84">
            <v>0</v>
          </cell>
          <cell r="F84" t="str">
            <v>노무비</v>
          </cell>
          <cell r="G84" t="str">
            <v>보통선원</v>
          </cell>
          <cell r="H84" t="str">
            <v>인</v>
          </cell>
          <cell r="I84">
            <v>0</v>
          </cell>
          <cell r="J84">
            <v>52274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52274</v>
          </cell>
        </row>
        <row r="85">
          <cell r="D85">
            <v>85</v>
          </cell>
          <cell r="E85">
            <v>0</v>
          </cell>
          <cell r="F85" t="str">
            <v>노무비</v>
          </cell>
          <cell r="G85" t="str">
            <v>선부</v>
          </cell>
          <cell r="H85" t="str">
            <v>인</v>
          </cell>
          <cell r="I85">
            <v>0</v>
          </cell>
          <cell r="J85">
            <v>41303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41303</v>
          </cell>
        </row>
        <row r="86">
          <cell r="D86">
            <v>86</v>
          </cell>
          <cell r="E86">
            <v>0</v>
          </cell>
          <cell r="F86" t="str">
            <v>노무비</v>
          </cell>
          <cell r="G86" t="str">
            <v>준설선 선장</v>
          </cell>
          <cell r="H86" t="str">
            <v>인</v>
          </cell>
          <cell r="I86">
            <v>0</v>
          </cell>
          <cell r="J86">
            <v>77084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77084</v>
          </cell>
        </row>
        <row r="87">
          <cell r="D87">
            <v>87</v>
          </cell>
          <cell r="E87">
            <v>0</v>
          </cell>
          <cell r="F87" t="str">
            <v>노무비</v>
          </cell>
          <cell r="G87" t="str">
            <v>준설선 기관장</v>
          </cell>
          <cell r="H87" t="str">
            <v>인</v>
          </cell>
          <cell r="I87">
            <v>0</v>
          </cell>
          <cell r="J87">
            <v>65732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65732</v>
          </cell>
        </row>
        <row r="88">
          <cell r="D88">
            <v>88</v>
          </cell>
          <cell r="E88">
            <v>0</v>
          </cell>
          <cell r="F88" t="str">
            <v>노무비</v>
          </cell>
          <cell r="G88" t="str">
            <v>준설선 기관사</v>
          </cell>
          <cell r="H88" t="str">
            <v>인</v>
          </cell>
          <cell r="I88">
            <v>0</v>
          </cell>
          <cell r="J88">
            <v>62000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62000</v>
          </cell>
        </row>
        <row r="89">
          <cell r="D89">
            <v>89</v>
          </cell>
          <cell r="E89">
            <v>0</v>
          </cell>
          <cell r="F89" t="str">
            <v>노무비</v>
          </cell>
          <cell r="G89" t="str">
            <v>준설선 운전사</v>
          </cell>
          <cell r="H89" t="str">
            <v>인</v>
          </cell>
          <cell r="I89">
            <v>0</v>
          </cell>
          <cell r="J89">
            <v>64200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64200</v>
          </cell>
        </row>
        <row r="90">
          <cell r="D90">
            <v>90</v>
          </cell>
          <cell r="E90">
            <v>0</v>
          </cell>
          <cell r="F90" t="str">
            <v>노무비</v>
          </cell>
          <cell r="G90" t="str">
            <v>준설선 전기사</v>
          </cell>
          <cell r="H90" t="str">
            <v>인</v>
          </cell>
          <cell r="I90">
            <v>0</v>
          </cell>
          <cell r="J90">
            <v>66400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66400</v>
          </cell>
        </row>
        <row r="91">
          <cell r="D91">
            <v>91</v>
          </cell>
          <cell r="E91">
            <v>3</v>
          </cell>
          <cell r="F91" t="str">
            <v>노무비</v>
          </cell>
          <cell r="G91" t="str">
            <v>기계 설치공</v>
          </cell>
          <cell r="H91" t="str">
            <v>인</v>
          </cell>
          <cell r="I91">
            <v>0</v>
          </cell>
          <cell r="J91">
            <v>56925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56925</v>
          </cell>
        </row>
        <row r="92">
          <cell r="D92">
            <v>92</v>
          </cell>
          <cell r="E92">
            <v>0</v>
          </cell>
          <cell r="F92" t="str">
            <v>노무비</v>
          </cell>
          <cell r="G92" t="str">
            <v>기계공</v>
          </cell>
          <cell r="H92" t="str">
            <v>인</v>
          </cell>
          <cell r="I92">
            <v>0</v>
          </cell>
          <cell r="J92">
            <v>49611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49611</v>
          </cell>
        </row>
        <row r="93">
          <cell r="D93">
            <v>93</v>
          </cell>
          <cell r="E93">
            <v>0</v>
          </cell>
          <cell r="F93" t="str">
            <v>노무비</v>
          </cell>
          <cell r="G93" t="str">
            <v>현도사</v>
          </cell>
          <cell r="H93" t="str">
            <v>인</v>
          </cell>
          <cell r="I93">
            <v>0</v>
          </cell>
          <cell r="J93">
            <v>66579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66579</v>
          </cell>
        </row>
        <row r="94">
          <cell r="D94">
            <v>94</v>
          </cell>
          <cell r="E94">
            <v>0</v>
          </cell>
          <cell r="F94" t="str">
            <v>노무비</v>
          </cell>
          <cell r="G94" t="str">
            <v>제도사</v>
          </cell>
          <cell r="H94" t="str">
            <v>인</v>
          </cell>
          <cell r="I94">
            <v>0</v>
          </cell>
          <cell r="J94">
            <v>42366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42366</v>
          </cell>
        </row>
        <row r="95">
          <cell r="D95">
            <v>95</v>
          </cell>
          <cell r="E95">
            <v>0</v>
          </cell>
          <cell r="F95" t="str">
            <v>노무비</v>
          </cell>
          <cell r="G95" t="str">
            <v>시험사 1급</v>
          </cell>
          <cell r="H95" t="str">
            <v>인</v>
          </cell>
          <cell r="I95">
            <v>0</v>
          </cell>
          <cell r="J95">
            <v>48017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48017</v>
          </cell>
        </row>
        <row r="96">
          <cell r="D96">
            <v>96</v>
          </cell>
          <cell r="E96">
            <v>0</v>
          </cell>
          <cell r="F96" t="str">
            <v>노무비</v>
          </cell>
          <cell r="G96" t="str">
            <v>시험사 2급</v>
          </cell>
          <cell r="H96" t="str">
            <v>인</v>
          </cell>
          <cell r="I96">
            <v>0</v>
          </cell>
          <cell r="J96">
            <v>36857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36857</v>
          </cell>
        </row>
        <row r="97">
          <cell r="D97">
            <v>97</v>
          </cell>
          <cell r="E97">
            <v>0</v>
          </cell>
          <cell r="F97" t="str">
            <v>노무비</v>
          </cell>
          <cell r="G97" t="str">
            <v>시험 보조수</v>
          </cell>
          <cell r="H97" t="str">
            <v>인</v>
          </cell>
          <cell r="I97">
            <v>0</v>
          </cell>
          <cell r="J97">
            <v>29231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29231</v>
          </cell>
        </row>
        <row r="98">
          <cell r="D98">
            <v>98</v>
          </cell>
          <cell r="E98">
            <v>0</v>
          </cell>
          <cell r="F98" t="str">
            <v>노무비</v>
          </cell>
          <cell r="G98" t="str">
            <v>유리공</v>
          </cell>
          <cell r="H98" t="str">
            <v>인</v>
          </cell>
          <cell r="I98">
            <v>0</v>
          </cell>
          <cell r="J98">
            <v>57574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57574</v>
          </cell>
        </row>
        <row r="99">
          <cell r="D99">
            <v>99</v>
          </cell>
          <cell r="E99">
            <v>0</v>
          </cell>
          <cell r="F99" t="str">
            <v>노무비</v>
          </cell>
          <cell r="G99" t="str">
            <v>함석공</v>
          </cell>
          <cell r="H99" t="str">
            <v>인</v>
          </cell>
          <cell r="I99">
            <v>0</v>
          </cell>
          <cell r="J99">
            <v>56248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56248</v>
          </cell>
        </row>
        <row r="100">
          <cell r="D100">
            <v>100</v>
          </cell>
          <cell r="E100">
            <v>20</v>
          </cell>
          <cell r="F100" t="str">
            <v>노무비</v>
          </cell>
          <cell r="G100" t="str">
            <v>용접공(일반)</v>
          </cell>
          <cell r="H100" t="str">
            <v>인</v>
          </cell>
          <cell r="I100">
            <v>0</v>
          </cell>
          <cell r="J100">
            <v>60784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60784</v>
          </cell>
        </row>
        <row r="101">
          <cell r="D101">
            <v>101</v>
          </cell>
          <cell r="E101">
            <v>0</v>
          </cell>
          <cell r="F101" t="str">
            <v>노무비</v>
          </cell>
          <cell r="G101" t="str">
            <v>덕트공</v>
          </cell>
          <cell r="H101" t="str">
            <v>인</v>
          </cell>
          <cell r="I101">
            <v>0</v>
          </cell>
          <cell r="J101">
            <v>48478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48478</v>
          </cell>
        </row>
        <row r="102">
          <cell r="D102">
            <v>102</v>
          </cell>
          <cell r="E102">
            <v>0</v>
          </cell>
          <cell r="F102" t="str">
            <v>노무비</v>
          </cell>
          <cell r="G102" t="str">
            <v>할석공</v>
          </cell>
          <cell r="H102" t="str">
            <v>인</v>
          </cell>
          <cell r="I102">
            <v>0</v>
          </cell>
          <cell r="J102">
            <v>63951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63951</v>
          </cell>
        </row>
        <row r="103">
          <cell r="D103">
            <v>103</v>
          </cell>
          <cell r="E103">
            <v>0</v>
          </cell>
          <cell r="F103" t="str">
            <v>노무비</v>
          </cell>
          <cell r="G103" t="str">
            <v>제철축로공</v>
          </cell>
          <cell r="H103" t="str">
            <v>인</v>
          </cell>
          <cell r="I103">
            <v>0</v>
          </cell>
          <cell r="J103">
            <v>92419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92419</v>
          </cell>
        </row>
        <row r="104">
          <cell r="D104">
            <v>104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/>
          </cell>
        </row>
        <row r="105">
          <cell r="D105">
            <v>105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/>
          </cell>
        </row>
        <row r="106">
          <cell r="D106">
            <v>106</v>
          </cell>
          <cell r="E106">
            <v>28</v>
          </cell>
          <cell r="F106" t="str">
            <v>공구손료</v>
          </cell>
          <cell r="G106" t="str">
            <v>인건비의 3%</v>
          </cell>
          <cell r="H106" t="str">
            <v>식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</row>
        <row r="107">
          <cell r="D107">
            <v>107</v>
          </cell>
          <cell r="E107">
            <v>29</v>
          </cell>
          <cell r="F107" t="str">
            <v>전선관</v>
          </cell>
          <cell r="G107" t="str">
            <v>ST  16C</v>
          </cell>
          <cell r="H107" t="str">
            <v>m</v>
          </cell>
          <cell r="I107">
            <v>0</v>
          </cell>
          <cell r="J107">
            <v>0</v>
          </cell>
          <cell r="K107">
            <v>820</v>
          </cell>
          <cell r="L107">
            <v>932</v>
          </cell>
          <cell r="M107">
            <v>866</v>
          </cell>
          <cell r="N107">
            <v>913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913</v>
          </cell>
          <cell r="W107">
            <v>0</v>
          </cell>
          <cell r="X107">
            <v>0.1</v>
          </cell>
          <cell r="Y107" t="str">
            <v>내선</v>
          </cell>
          <cell r="Z107">
            <v>0.08</v>
          </cell>
        </row>
        <row r="108">
          <cell r="D108">
            <v>108</v>
          </cell>
          <cell r="E108">
            <v>30</v>
          </cell>
          <cell r="F108" t="str">
            <v>전선관(노출)</v>
          </cell>
          <cell r="G108" t="str">
            <v>ST  16C</v>
          </cell>
          <cell r="H108" t="str">
            <v>m</v>
          </cell>
          <cell r="I108">
            <v>0</v>
          </cell>
          <cell r="J108">
            <v>0</v>
          </cell>
          <cell r="K108">
            <v>820</v>
          </cell>
          <cell r="L108">
            <v>932</v>
          </cell>
          <cell r="M108">
            <v>866</v>
          </cell>
          <cell r="N108">
            <v>913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913</v>
          </cell>
          <cell r="W108">
            <v>0</v>
          </cell>
          <cell r="X108">
            <v>0.1</v>
          </cell>
          <cell r="Y108" t="str">
            <v>내선</v>
          </cell>
          <cell r="Z108">
            <v>9.6000000000000002E-2</v>
          </cell>
        </row>
        <row r="109">
          <cell r="D109">
            <v>109</v>
          </cell>
          <cell r="E109">
            <v>31</v>
          </cell>
          <cell r="F109" t="str">
            <v>전선관</v>
          </cell>
          <cell r="G109" t="str">
            <v>ST  22C</v>
          </cell>
          <cell r="H109" t="str">
            <v>m</v>
          </cell>
          <cell r="I109">
            <v>0</v>
          </cell>
          <cell r="J109">
            <v>0</v>
          </cell>
          <cell r="K109">
            <v>820</v>
          </cell>
          <cell r="L109">
            <v>1192</v>
          </cell>
          <cell r="M109">
            <v>866</v>
          </cell>
          <cell r="N109">
            <v>1169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1169</v>
          </cell>
          <cell r="W109">
            <v>0</v>
          </cell>
          <cell r="X109">
            <v>0.1</v>
          </cell>
          <cell r="Y109" t="str">
            <v>내선</v>
          </cell>
          <cell r="Z109">
            <v>0.11</v>
          </cell>
        </row>
        <row r="110">
          <cell r="D110">
            <v>110</v>
          </cell>
          <cell r="E110">
            <v>32</v>
          </cell>
          <cell r="F110" t="str">
            <v>전선관(노출)</v>
          </cell>
          <cell r="G110" t="str">
            <v>ST  22C</v>
          </cell>
          <cell r="H110" t="str">
            <v>m</v>
          </cell>
          <cell r="I110">
            <v>0</v>
          </cell>
          <cell r="J110">
            <v>0</v>
          </cell>
          <cell r="K110">
            <v>820</v>
          </cell>
          <cell r="L110">
            <v>1192</v>
          </cell>
          <cell r="M110">
            <v>866</v>
          </cell>
          <cell r="N110">
            <v>1169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1169</v>
          </cell>
          <cell r="W110">
            <v>0</v>
          </cell>
          <cell r="X110">
            <v>0.1</v>
          </cell>
          <cell r="Y110" t="str">
            <v>내선</v>
          </cell>
          <cell r="Z110">
            <v>0.13200000000000001</v>
          </cell>
        </row>
        <row r="111">
          <cell r="D111">
            <v>111</v>
          </cell>
          <cell r="E111">
            <v>33</v>
          </cell>
          <cell r="F111" t="str">
            <v>전선관</v>
          </cell>
          <cell r="G111" t="str">
            <v>ST  28C</v>
          </cell>
          <cell r="H111" t="str">
            <v>m</v>
          </cell>
          <cell r="I111">
            <v>0</v>
          </cell>
          <cell r="J111">
            <v>0</v>
          </cell>
          <cell r="K111">
            <v>820</v>
          </cell>
          <cell r="L111">
            <v>1566</v>
          </cell>
          <cell r="M111">
            <v>866</v>
          </cell>
          <cell r="N111">
            <v>1526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1526</v>
          </cell>
          <cell r="W111">
            <v>0</v>
          </cell>
          <cell r="X111">
            <v>0.1</v>
          </cell>
          <cell r="Y111" t="str">
            <v>내선</v>
          </cell>
          <cell r="Z111">
            <v>0.14000000000000001</v>
          </cell>
        </row>
        <row r="112">
          <cell r="D112">
            <v>112</v>
          </cell>
          <cell r="E112">
            <v>34</v>
          </cell>
          <cell r="F112" t="str">
            <v>전선관(노출)</v>
          </cell>
          <cell r="G112" t="str">
            <v>ST  28C</v>
          </cell>
          <cell r="H112" t="str">
            <v>m</v>
          </cell>
          <cell r="I112">
            <v>0</v>
          </cell>
          <cell r="J112">
            <v>0</v>
          </cell>
          <cell r="K112">
            <v>820</v>
          </cell>
          <cell r="L112">
            <v>1566</v>
          </cell>
          <cell r="M112">
            <v>866</v>
          </cell>
          <cell r="N112">
            <v>1526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1526</v>
          </cell>
          <cell r="W112">
            <v>0</v>
          </cell>
          <cell r="X112">
            <v>0.1</v>
          </cell>
          <cell r="Y112" t="str">
            <v>내선</v>
          </cell>
          <cell r="Z112">
            <v>0.16800000000000001</v>
          </cell>
        </row>
        <row r="113">
          <cell r="D113">
            <v>113</v>
          </cell>
          <cell r="E113">
            <v>35</v>
          </cell>
          <cell r="F113" t="str">
            <v>전선관</v>
          </cell>
          <cell r="G113" t="str">
            <v>ST  36C</v>
          </cell>
          <cell r="H113" t="str">
            <v>m</v>
          </cell>
          <cell r="I113">
            <v>0</v>
          </cell>
          <cell r="J113">
            <v>0</v>
          </cell>
          <cell r="K113">
            <v>820</v>
          </cell>
          <cell r="L113">
            <v>1921</v>
          </cell>
          <cell r="M113">
            <v>866</v>
          </cell>
          <cell r="N113">
            <v>1873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1873</v>
          </cell>
          <cell r="W113">
            <v>0</v>
          </cell>
          <cell r="X113">
            <v>0.1</v>
          </cell>
          <cell r="Y113" t="str">
            <v>내선</v>
          </cell>
          <cell r="Z113">
            <v>0.2</v>
          </cell>
        </row>
        <row r="114">
          <cell r="D114">
            <v>114</v>
          </cell>
          <cell r="E114">
            <v>36</v>
          </cell>
          <cell r="F114" t="str">
            <v>전선관(노출)</v>
          </cell>
          <cell r="G114" t="str">
            <v>ST  36C</v>
          </cell>
          <cell r="H114" t="str">
            <v>m</v>
          </cell>
          <cell r="I114">
            <v>0</v>
          </cell>
          <cell r="J114">
            <v>0</v>
          </cell>
          <cell r="K114">
            <v>820</v>
          </cell>
          <cell r="L114">
            <v>1921</v>
          </cell>
          <cell r="M114">
            <v>866</v>
          </cell>
          <cell r="N114">
            <v>1873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1873</v>
          </cell>
          <cell r="W114">
            <v>0</v>
          </cell>
          <cell r="X114">
            <v>0.1</v>
          </cell>
          <cell r="Y114" t="str">
            <v>내선</v>
          </cell>
          <cell r="Z114">
            <v>0.24</v>
          </cell>
        </row>
        <row r="115">
          <cell r="D115">
            <v>115</v>
          </cell>
          <cell r="E115">
            <v>37</v>
          </cell>
          <cell r="F115" t="str">
            <v>전선관</v>
          </cell>
          <cell r="G115" t="str">
            <v>ST  42C</v>
          </cell>
          <cell r="H115" t="str">
            <v>m</v>
          </cell>
          <cell r="I115">
            <v>0</v>
          </cell>
          <cell r="J115">
            <v>0</v>
          </cell>
          <cell r="K115">
            <v>820</v>
          </cell>
          <cell r="L115">
            <v>2224</v>
          </cell>
          <cell r="M115">
            <v>866</v>
          </cell>
          <cell r="N115">
            <v>2171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2171</v>
          </cell>
          <cell r="W115">
            <v>0</v>
          </cell>
          <cell r="X115">
            <v>0.1</v>
          </cell>
          <cell r="Y115" t="str">
            <v>내선</v>
          </cell>
          <cell r="Z115">
            <v>0.25</v>
          </cell>
        </row>
        <row r="116">
          <cell r="D116">
            <v>116</v>
          </cell>
          <cell r="E116">
            <v>38</v>
          </cell>
          <cell r="F116" t="str">
            <v>전선관(노출)</v>
          </cell>
          <cell r="G116" t="str">
            <v>ST  42C</v>
          </cell>
          <cell r="H116" t="str">
            <v>m</v>
          </cell>
          <cell r="I116">
            <v>0</v>
          </cell>
          <cell r="J116">
            <v>0</v>
          </cell>
          <cell r="K116">
            <v>820</v>
          </cell>
          <cell r="L116">
            <v>2224</v>
          </cell>
          <cell r="M116">
            <v>866</v>
          </cell>
          <cell r="N116">
            <v>2171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2171</v>
          </cell>
          <cell r="W116">
            <v>0</v>
          </cell>
          <cell r="X116">
            <v>0.1</v>
          </cell>
          <cell r="Y116" t="str">
            <v>내선</v>
          </cell>
          <cell r="Z116">
            <v>0.3</v>
          </cell>
        </row>
        <row r="117">
          <cell r="D117">
            <v>117</v>
          </cell>
          <cell r="E117">
            <v>39</v>
          </cell>
          <cell r="F117" t="str">
            <v>전선관</v>
          </cell>
          <cell r="G117" t="str">
            <v>ST  54C</v>
          </cell>
          <cell r="H117" t="str">
            <v>m</v>
          </cell>
          <cell r="I117">
            <v>0</v>
          </cell>
          <cell r="J117">
            <v>0</v>
          </cell>
          <cell r="K117">
            <v>820</v>
          </cell>
          <cell r="L117">
            <v>3104</v>
          </cell>
          <cell r="M117">
            <v>866</v>
          </cell>
          <cell r="N117">
            <v>3027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3027</v>
          </cell>
          <cell r="W117">
            <v>0</v>
          </cell>
          <cell r="X117">
            <v>0.1</v>
          </cell>
          <cell r="Y117" t="str">
            <v>내선</v>
          </cell>
          <cell r="Z117">
            <v>0.34</v>
          </cell>
        </row>
        <row r="118">
          <cell r="D118">
            <v>118</v>
          </cell>
          <cell r="E118">
            <v>40</v>
          </cell>
          <cell r="F118" t="str">
            <v>전선관</v>
          </cell>
          <cell r="G118" t="str">
            <v>ST  54C</v>
          </cell>
          <cell r="H118" t="str">
            <v>m</v>
          </cell>
          <cell r="I118">
            <v>0</v>
          </cell>
          <cell r="J118">
            <v>0</v>
          </cell>
          <cell r="K118">
            <v>820</v>
          </cell>
          <cell r="L118">
            <v>3104</v>
          </cell>
          <cell r="M118">
            <v>866</v>
          </cell>
          <cell r="N118">
            <v>3027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3027</v>
          </cell>
          <cell r="W118">
            <v>0</v>
          </cell>
          <cell r="X118">
            <v>0.1</v>
          </cell>
          <cell r="Y118" t="str">
            <v>내선</v>
          </cell>
          <cell r="Z118">
            <v>0.40800000000000003</v>
          </cell>
        </row>
        <row r="119">
          <cell r="D119">
            <v>119</v>
          </cell>
          <cell r="E119">
            <v>41</v>
          </cell>
          <cell r="F119" t="str">
            <v>전선관</v>
          </cell>
          <cell r="G119" t="str">
            <v>ST  70C</v>
          </cell>
          <cell r="H119" t="str">
            <v>m</v>
          </cell>
          <cell r="I119">
            <v>0</v>
          </cell>
          <cell r="J119">
            <v>0</v>
          </cell>
          <cell r="K119">
            <v>820</v>
          </cell>
          <cell r="L119">
            <v>3950</v>
          </cell>
          <cell r="M119">
            <v>866</v>
          </cell>
          <cell r="N119">
            <v>3851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3851</v>
          </cell>
          <cell r="W119">
            <v>0</v>
          </cell>
          <cell r="X119">
            <v>0.1</v>
          </cell>
          <cell r="Y119" t="str">
            <v>내선</v>
          </cell>
          <cell r="Z119">
            <v>0.44</v>
          </cell>
        </row>
        <row r="120">
          <cell r="D120">
            <v>120</v>
          </cell>
          <cell r="E120">
            <v>42</v>
          </cell>
          <cell r="F120" t="str">
            <v>전선관(노출)</v>
          </cell>
          <cell r="G120" t="str">
            <v>ST  70C</v>
          </cell>
          <cell r="H120" t="str">
            <v>m</v>
          </cell>
          <cell r="I120">
            <v>0</v>
          </cell>
          <cell r="J120">
            <v>0</v>
          </cell>
          <cell r="K120">
            <v>820</v>
          </cell>
          <cell r="L120">
            <v>3950</v>
          </cell>
          <cell r="M120">
            <v>866</v>
          </cell>
          <cell r="N120">
            <v>3851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3851</v>
          </cell>
          <cell r="W120">
            <v>0</v>
          </cell>
          <cell r="X120">
            <v>0.1</v>
          </cell>
          <cell r="Y120" t="str">
            <v>내선</v>
          </cell>
          <cell r="Z120">
            <v>0.52800000000000002</v>
          </cell>
        </row>
        <row r="121">
          <cell r="D121">
            <v>121</v>
          </cell>
          <cell r="E121">
            <v>43</v>
          </cell>
          <cell r="F121" t="str">
            <v>전선관</v>
          </cell>
          <cell r="G121" t="str">
            <v>ST  82C</v>
          </cell>
          <cell r="H121" t="str">
            <v>m</v>
          </cell>
          <cell r="I121">
            <v>0</v>
          </cell>
          <cell r="J121">
            <v>0</v>
          </cell>
          <cell r="K121">
            <v>820</v>
          </cell>
          <cell r="L121">
            <v>4424</v>
          </cell>
          <cell r="M121">
            <v>866</v>
          </cell>
          <cell r="N121">
            <v>4324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4324</v>
          </cell>
          <cell r="W121">
            <v>0</v>
          </cell>
          <cell r="X121">
            <v>0.1</v>
          </cell>
          <cell r="Y121" t="str">
            <v>내선</v>
          </cell>
          <cell r="Z121">
            <v>0.54</v>
          </cell>
        </row>
        <row r="122">
          <cell r="D122">
            <v>122</v>
          </cell>
          <cell r="E122">
            <v>44</v>
          </cell>
          <cell r="F122" t="str">
            <v>전선관(노출)</v>
          </cell>
          <cell r="G122" t="str">
            <v>ST  82C</v>
          </cell>
          <cell r="H122" t="str">
            <v>m</v>
          </cell>
          <cell r="I122">
            <v>0</v>
          </cell>
          <cell r="J122">
            <v>0</v>
          </cell>
          <cell r="K122">
            <v>820</v>
          </cell>
          <cell r="L122">
            <v>4424</v>
          </cell>
          <cell r="M122">
            <v>866</v>
          </cell>
          <cell r="N122">
            <v>4324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4324</v>
          </cell>
          <cell r="W122">
            <v>0</v>
          </cell>
          <cell r="X122">
            <v>0.1</v>
          </cell>
          <cell r="Y122" t="str">
            <v>내선</v>
          </cell>
          <cell r="Z122">
            <v>0.64800000000000002</v>
          </cell>
        </row>
        <row r="123">
          <cell r="D123">
            <v>123</v>
          </cell>
          <cell r="E123">
            <v>45</v>
          </cell>
          <cell r="F123" t="str">
            <v>전선관</v>
          </cell>
          <cell r="G123" t="str">
            <v>ST  104C</v>
          </cell>
          <cell r="H123" t="str">
            <v>m</v>
          </cell>
          <cell r="I123">
            <v>0</v>
          </cell>
          <cell r="J123">
            <v>0</v>
          </cell>
          <cell r="K123">
            <v>820</v>
          </cell>
          <cell r="L123">
            <v>7081</v>
          </cell>
          <cell r="M123">
            <v>866</v>
          </cell>
          <cell r="N123">
            <v>6889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6889</v>
          </cell>
          <cell r="W123">
            <v>0</v>
          </cell>
          <cell r="X123">
            <v>0.1</v>
          </cell>
          <cell r="Y123" t="str">
            <v>내선</v>
          </cell>
          <cell r="Z123">
            <v>0.71</v>
          </cell>
        </row>
        <row r="124">
          <cell r="D124">
            <v>124</v>
          </cell>
          <cell r="E124">
            <v>46</v>
          </cell>
          <cell r="F124" t="str">
            <v>전선관(노출)</v>
          </cell>
          <cell r="G124" t="str">
            <v>ST  104C</v>
          </cell>
          <cell r="H124" t="str">
            <v>m</v>
          </cell>
          <cell r="I124">
            <v>0</v>
          </cell>
          <cell r="J124">
            <v>0</v>
          </cell>
          <cell r="K124">
            <v>820</v>
          </cell>
          <cell r="L124">
            <v>7081</v>
          </cell>
          <cell r="M124">
            <v>866</v>
          </cell>
          <cell r="N124">
            <v>6889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6889</v>
          </cell>
          <cell r="W124">
            <v>0</v>
          </cell>
          <cell r="X124">
            <v>0.1</v>
          </cell>
          <cell r="Y124" t="str">
            <v>내선</v>
          </cell>
          <cell r="Z124">
            <v>0.85199999999999998</v>
          </cell>
        </row>
        <row r="125">
          <cell r="D125">
            <v>125</v>
          </cell>
          <cell r="E125">
            <v>47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 t="str">
            <v/>
          </cell>
        </row>
        <row r="126">
          <cell r="D126">
            <v>126</v>
          </cell>
          <cell r="E126">
            <v>48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 t="str">
            <v/>
          </cell>
        </row>
        <row r="127">
          <cell r="D127">
            <v>127</v>
          </cell>
          <cell r="E127">
            <v>49</v>
          </cell>
          <cell r="F127" t="str">
            <v>전선관</v>
          </cell>
          <cell r="G127" t="str">
            <v>HI-PVC  16C</v>
          </cell>
          <cell r="H127" t="str">
            <v>m</v>
          </cell>
          <cell r="I127">
            <v>0</v>
          </cell>
          <cell r="J127">
            <v>0</v>
          </cell>
          <cell r="K127">
            <v>824</v>
          </cell>
          <cell r="L127">
            <v>372</v>
          </cell>
          <cell r="M127">
            <v>866</v>
          </cell>
          <cell r="N127">
            <v>291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291</v>
          </cell>
          <cell r="W127">
            <v>0</v>
          </cell>
          <cell r="X127">
            <v>0.1</v>
          </cell>
          <cell r="Y127" t="str">
            <v>내선</v>
          </cell>
          <cell r="Z127">
            <v>0.05</v>
          </cell>
        </row>
        <row r="128">
          <cell r="D128">
            <v>128</v>
          </cell>
          <cell r="E128">
            <v>50</v>
          </cell>
          <cell r="F128" t="str">
            <v>전선관(지중)</v>
          </cell>
          <cell r="G128" t="str">
            <v>HI-PVC  16C</v>
          </cell>
          <cell r="H128" t="str">
            <v>m</v>
          </cell>
          <cell r="I128">
            <v>0</v>
          </cell>
          <cell r="J128">
            <v>0</v>
          </cell>
          <cell r="K128">
            <v>824</v>
          </cell>
          <cell r="L128">
            <v>372</v>
          </cell>
          <cell r="M128">
            <v>866</v>
          </cell>
          <cell r="N128">
            <v>291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291</v>
          </cell>
          <cell r="W128">
            <v>0</v>
          </cell>
          <cell r="X128">
            <v>0.1</v>
          </cell>
          <cell r="Y128" t="str">
            <v>내선</v>
          </cell>
          <cell r="Z128">
            <v>3.4999999999999996E-2</v>
          </cell>
        </row>
        <row r="129">
          <cell r="D129">
            <v>129</v>
          </cell>
          <cell r="E129">
            <v>51</v>
          </cell>
          <cell r="F129" t="str">
            <v>전선관</v>
          </cell>
          <cell r="G129" t="str">
            <v>HI-PVC  22C</v>
          </cell>
          <cell r="H129" t="str">
            <v>m</v>
          </cell>
          <cell r="I129">
            <v>0</v>
          </cell>
          <cell r="J129">
            <v>0</v>
          </cell>
          <cell r="K129">
            <v>824</v>
          </cell>
          <cell r="L129">
            <v>448</v>
          </cell>
          <cell r="M129">
            <v>866</v>
          </cell>
          <cell r="N129">
            <v>347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347</v>
          </cell>
          <cell r="W129">
            <v>0</v>
          </cell>
          <cell r="X129">
            <v>0.1</v>
          </cell>
          <cell r="Y129" t="str">
            <v>내선</v>
          </cell>
          <cell r="Z129">
            <v>0.06</v>
          </cell>
        </row>
        <row r="130">
          <cell r="D130">
            <v>130</v>
          </cell>
          <cell r="E130">
            <v>52</v>
          </cell>
          <cell r="F130" t="str">
            <v>전선관(지중)</v>
          </cell>
          <cell r="G130" t="str">
            <v>HI-PVC  22C</v>
          </cell>
          <cell r="H130" t="str">
            <v>m</v>
          </cell>
          <cell r="I130">
            <v>0</v>
          </cell>
          <cell r="J130">
            <v>0</v>
          </cell>
          <cell r="K130">
            <v>824</v>
          </cell>
          <cell r="L130">
            <v>448</v>
          </cell>
          <cell r="M130">
            <v>866</v>
          </cell>
          <cell r="N130">
            <v>347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347</v>
          </cell>
          <cell r="W130">
            <v>0</v>
          </cell>
          <cell r="X130">
            <v>0.1</v>
          </cell>
          <cell r="Y130" t="str">
            <v>내선</v>
          </cell>
          <cell r="Z130">
            <v>4.1999999999999996E-2</v>
          </cell>
        </row>
        <row r="131">
          <cell r="D131">
            <v>131</v>
          </cell>
          <cell r="E131">
            <v>53</v>
          </cell>
          <cell r="F131" t="str">
            <v>전선관</v>
          </cell>
          <cell r="G131" t="str">
            <v>HI-PVC  28C</v>
          </cell>
          <cell r="H131" t="str">
            <v>m</v>
          </cell>
          <cell r="I131">
            <v>0</v>
          </cell>
          <cell r="J131">
            <v>0</v>
          </cell>
          <cell r="K131">
            <v>824</v>
          </cell>
          <cell r="L131">
            <v>802</v>
          </cell>
          <cell r="M131">
            <v>866</v>
          </cell>
          <cell r="N131">
            <v>677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677</v>
          </cell>
          <cell r="W131">
            <v>0</v>
          </cell>
          <cell r="X131">
            <v>0.1</v>
          </cell>
          <cell r="Y131" t="str">
            <v>내선</v>
          </cell>
          <cell r="Z131">
            <v>0.08</v>
          </cell>
        </row>
        <row r="132">
          <cell r="D132">
            <v>132</v>
          </cell>
          <cell r="E132">
            <v>54</v>
          </cell>
          <cell r="F132" t="str">
            <v>전선관(지중)</v>
          </cell>
          <cell r="G132" t="str">
            <v>HI-PVC  28C</v>
          </cell>
          <cell r="H132" t="str">
            <v>m</v>
          </cell>
          <cell r="I132">
            <v>0</v>
          </cell>
          <cell r="J132">
            <v>0</v>
          </cell>
          <cell r="K132">
            <v>824</v>
          </cell>
          <cell r="L132">
            <v>802</v>
          </cell>
          <cell r="M132">
            <v>866</v>
          </cell>
          <cell r="N132">
            <v>677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677</v>
          </cell>
          <cell r="W132">
            <v>0</v>
          </cell>
          <cell r="X132">
            <v>0.1</v>
          </cell>
          <cell r="Y132" t="str">
            <v>내선</v>
          </cell>
          <cell r="Z132">
            <v>5.5999999999999994E-2</v>
          </cell>
        </row>
        <row r="133">
          <cell r="D133">
            <v>133</v>
          </cell>
          <cell r="E133">
            <v>55</v>
          </cell>
          <cell r="F133" t="str">
            <v>전선관</v>
          </cell>
          <cell r="G133" t="str">
            <v>HI-PVC  36C</v>
          </cell>
          <cell r="H133" t="str">
            <v>m</v>
          </cell>
          <cell r="I133">
            <v>0</v>
          </cell>
          <cell r="J133">
            <v>0</v>
          </cell>
          <cell r="K133">
            <v>824</v>
          </cell>
          <cell r="L133">
            <v>1138</v>
          </cell>
          <cell r="M133">
            <v>866</v>
          </cell>
          <cell r="N133">
            <v>947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947</v>
          </cell>
          <cell r="W133">
            <v>0</v>
          </cell>
          <cell r="X133">
            <v>0.1</v>
          </cell>
          <cell r="Y133" t="str">
            <v>내선</v>
          </cell>
          <cell r="Z133">
            <v>0.1</v>
          </cell>
        </row>
        <row r="134">
          <cell r="D134">
            <v>134</v>
          </cell>
          <cell r="E134">
            <v>56</v>
          </cell>
          <cell r="F134" t="str">
            <v>전선관(지중)</v>
          </cell>
          <cell r="G134" t="str">
            <v>HI-PVC  36C</v>
          </cell>
          <cell r="H134" t="str">
            <v>m</v>
          </cell>
          <cell r="I134">
            <v>0</v>
          </cell>
          <cell r="J134">
            <v>0</v>
          </cell>
          <cell r="K134">
            <v>824</v>
          </cell>
          <cell r="L134">
            <v>1138</v>
          </cell>
          <cell r="M134">
            <v>866</v>
          </cell>
          <cell r="N134">
            <v>947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947</v>
          </cell>
          <cell r="W134">
            <v>0</v>
          </cell>
          <cell r="X134">
            <v>0.1</v>
          </cell>
          <cell r="Y134" t="str">
            <v>내선</v>
          </cell>
          <cell r="Z134">
            <v>6.9999999999999993E-2</v>
          </cell>
        </row>
        <row r="135">
          <cell r="D135">
            <v>135</v>
          </cell>
          <cell r="E135">
            <v>57</v>
          </cell>
          <cell r="F135" t="str">
            <v>전선관</v>
          </cell>
          <cell r="G135" t="str">
            <v>HI-PVC  42C</v>
          </cell>
          <cell r="H135" t="str">
            <v>m</v>
          </cell>
          <cell r="I135">
            <v>0</v>
          </cell>
          <cell r="J135">
            <v>0</v>
          </cell>
          <cell r="K135">
            <v>824</v>
          </cell>
          <cell r="L135">
            <v>1484</v>
          </cell>
          <cell r="M135">
            <v>866</v>
          </cell>
          <cell r="N135">
            <v>1241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1241</v>
          </cell>
          <cell r="W135">
            <v>0</v>
          </cell>
          <cell r="X135">
            <v>0.1</v>
          </cell>
          <cell r="Y135" t="str">
            <v>내선</v>
          </cell>
          <cell r="Z135">
            <v>0.13</v>
          </cell>
        </row>
        <row r="136">
          <cell r="D136">
            <v>136</v>
          </cell>
          <cell r="E136">
            <v>58</v>
          </cell>
          <cell r="F136" t="str">
            <v>전선관(지중)</v>
          </cell>
          <cell r="G136" t="str">
            <v>HI-PVC  42C</v>
          </cell>
          <cell r="H136" t="str">
            <v>m</v>
          </cell>
          <cell r="I136">
            <v>0</v>
          </cell>
          <cell r="J136">
            <v>0</v>
          </cell>
          <cell r="K136">
            <v>824</v>
          </cell>
          <cell r="L136">
            <v>1484</v>
          </cell>
          <cell r="M136">
            <v>866</v>
          </cell>
          <cell r="N136">
            <v>1241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1241</v>
          </cell>
          <cell r="W136">
            <v>0</v>
          </cell>
          <cell r="X136">
            <v>0.1</v>
          </cell>
          <cell r="Y136" t="str">
            <v>내선</v>
          </cell>
          <cell r="Z136">
            <v>9.0999999999999998E-2</v>
          </cell>
        </row>
        <row r="137">
          <cell r="D137">
            <v>137</v>
          </cell>
          <cell r="E137">
            <v>59</v>
          </cell>
          <cell r="F137" t="str">
            <v>전선관</v>
          </cell>
          <cell r="G137" t="str">
            <v>HI-PVC  54C</v>
          </cell>
          <cell r="H137" t="str">
            <v>m</v>
          </cell>
          <cell r="I137">
            <v>0</v>
          </cell>
          <cell r="J137">
            <v>0</v>
          </cell>
          <cell r="K137">
            <v>824</v>
          </cell>
          <cell r="L137">
            <v>2106</v>
          </cell>
          <cell r="M137">
            <v>866</v>
          </cell>
          <cell r="N137">
            <v>1761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1761</v>
          </cell>
          <cell r="W137">
            <v>0</v>
          </cell>
          <cell r="X137">
            <v>0.1</v>
          </cell>
          <cell r="Y137" t="str">
            <v>내선</v>
          </cell>
          <cell r="Z137">
            <v>0.19</v>
          </cell>
        </row>
        <row r="138">
          <cell r="D138">
            <v>138</v>
          </cell>
          <cell r="E138">
            <v>60</v>
          </cell>
          <cell r="F138" t="str">
            <v>전선관</v>
          </cell>
          <cell r="G138" t="str">
            <v>HI-PVC  54C</v>
          </cell>
          <cell r="H138" t="str">
            <v>m</v>
          </cell>
          <cell r="I138">
            <v>0</v>
          </cell>
          <cell r="J138">
            <v>0</v>
          </cell>
          <cell r="K138">
            <v>824</v>
          </cell>
          <cell r="L138">
            <v>2106</v>
          </cell>
          <cell r="M138">
            <v>866</v>
          </cell>
          <cell r="N138">
            <v>1761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1761</v>
          </cell>
          <cell r="W138">
            <v>0</v>
          </cell>
          <cell r="X138">
            <v>0.1</v>
          </cell>
          <cell r="Y138" t="str">
            <v>내선</v>
          </cell>
          <cell r="Z138">
            <v>0.13299999999999998</v>
          </cell>
        </row>
        <row r="139">
          <cell r="D139">
            <v>139</v>
          </cell>
          <cell r="E139">
            <v>61</v>
          </cell>
          <cell r="F139" t="str">
            <v>전선관</v>
          </cell>
          <cell r="G139" t="str">
            <v>HI-PVC  70C</v>
          </cell>
          <cell r="H139" t="str">
            <v>m</v>
          </cell>
          <cell r="I139">
            <v>0</v>
          </cell>
          <cell r="J139">
            <v>0</v>
          </cell>
          <cell r="K139">
            <v>824</v>
          </cell>
          <cell r="L139">
            <v>2713</v>
          </cell>
          <cell r="M139">
            <v>866</v>
          </cell>
          <cell r="N139">
            <v>2267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2267</v>
          </cell>
          <cell r="W139">
            <v>0</v>
          </cell>
          <cell r="X139">
            <v>0.1</v>
          </cell>
          <cell r="Y139" t="str">
            <v>내선</v>
          </cell>
          <cell r="Z139">
            <v>0.28000000000000003</v>
          </cell>
        </row>
        <row r="140">
          <cell r="D140">
            <v>140</v>
          </cell>
          <cell r="E140">
            <v>62</v>
          </cell>
          <cell r="F140" t="str">
            <v>전선관(지중)</v>
          </cell>
          <cell r="G140" t="str">
            <v>HI-PVC  70C</v>
          </cell>
          <cell r="H140" t="str">
            <v>m</v>
          </cell>
          <cell r="I140">
            <v>0</v>
          </cell>
          <cell r="J140">
            <v>0</v>
          </cell>
          <cell r="K140">
            <v>824</v>
          </cell>
          <cell r="L140">
            <v>2713</v>
          </cell>
          <cell r="M140">
            <v>866</v>
          </cell>
          <cell r="N140">
            <v>2267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2267</v>
          </cell>
          <cell r="W140">
            <v>0</v>
          </cell>
          <cell r="X140">
            <v>0.1</v>
          </cell>
          <cell r="Y140" t="str">
            <v>내선</v>
          </cell>
          <cell r="Z140">
            <v>0.19600000000000001</v>
          </cell>
        </row>
        <row r="141">
          <cell r="D141">
            <v>141</v>
          </cell>
          <cell r="E141">
            <v>63</v>
          </cell>
          <cell r="F141" t="str">
            <v>전선관</v>
          </cell>
          <cell r="G141" t="str">
            <v>HI-PVC  82C</v>
          </cell>
          <cell r="H141" t="str">
            <v>m</v>
          </cell>
          <cell r="I141">
            <v>0</v>
          </cell>
          <cell r="J141">
            <v>0</v>
          </cell>
          <cell r="K141">
            <v>824</v>
          </cell>
          <cell r="L141">
            <v>4070</v>
          </cell>
          <cell r="M141">
            <v>866</v>
          </cell>
          <cell r="N141">
            <v>3455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3455</v>
          </cell>
          <cell r="W141">
            <v>0</v>
          </cell>
          <cell r="X141">
            <v>0.1</v>
          </cell>
          <cell r="Y141" t="str">
            <v>내선</v>
          </cell>
          <cell r="Z141">
            <v>0.37</v>
          </cell>
        </row>
        <row r="142">
          <cell r="D142">
            <v>142</v>
          </cell>
          <cell r="E142">
            <v>64</v>
          </cell>
          <cell r="F142" t="str">
            <v>전선관(지중)</v>
          </cell>
          <cell r="G142" t="str">
            <v>HI-PVC  82C</v>
          </cell>
          <cell r="H142" t="str">
            <v>m</v>
          </cell>
          <cell r="I142">
            <v>0</v>
          </cell>
          <cell r="J142">
            <v>0</v>
          </cell>
          <cell r="K142">
            <v>824</v>
          </cell>
          <cell r="L142">
            <v>4070</v>
          </cell>
          <cell r="M142">
            <v>866</v>
          </cell>
          <cell r="N142">
            <v>3455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3455</v>
          </cell>
          <cell r="W142">
            <v>0</v>
          </cell>
          <cell r="X142">
            <v>0.1</v>
          </cell>
          <cell r="Y142" t="str">
            <v>내선</v>
          </cell>
          <cell r="Z142">
            <v>0.25900000000000001</v>
          </cell>
        </row>
        <row r="143">
          <cell r="D143">
            <v>143</v>
          </cell>
          <cell r="E143">
            <v>65</v>
          </cell>
          <cell r="F143" t="str">
            <v>전선관</v>
          </cell>
          <cell r="G143" t="str">
            <v>HI-PVC  104C</v>
          </cell>
          <cell r="H143" t="str">
            <v>m</v>
          </cell>
          <cell r="I143">
            <v>0</v>
          </cell>
          <cell r="J143">
            <v>0</v>
          </cell>
          <cell r="K143">
            <v>824</v>
          </cell>
          <cell r="L143">
            <v>4897</v>
          </cell>
          <cell r="M143">
            <v>866</v>
          </cell>
          <cell r="N143">
            <v>4092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4092</v>
          </cell>
          <cell r="W143">
            <v>0</v>
          </cell>
          <cell r="X143">
            <v>0.1</v>
          </cell>
          <cell r="Y143" t="str">
            <v>내선</v>
          </cell>
          <cell r="Z143">
            <v>0.46</v>
          </cell>
        </row>
        <row r="144">
          <cell r="D144">
            <v>144</v>
          </cell>
          <cell r="E144">
            <v>66</v>
          </cell>
          <cell r="F144" t="str">
            <v>전선관(지중)</v>
          </cell>
          <cell r="G144" t="str">
            <v>HI-PVC  104C</v>
          </cell>
          <cell r="H144" t="str">
            <v>m</v>
          </cell>
          <cell r="I144">
            <v>0</v>
          </cell>
          <cell r="J144">
            <v>0</v>
          </cell>
          <cell r="K144">
            <v>824</v>
          </cell>
          <cell r="L144">
            <v>4897</v>
          </cell>
          <cell r="M144">
            <v>866</v>
          </cell>
          <cell r="N144">
            <v>4092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4092</v>
          </cell>
          <cell r="W144">
            <v>0</v>
          </cell>
          <cell r="X144">
            <v>0.1</v>
          </cell>
          <cell r="Y144" t="str">
            <v>내선</v>
          </cell>
          <cell r="Z144">
            <v>0.32200000000000001</v>
          </cell>
        </row>
        <row r="145">
          <cell r="D145">
            <v>145</v>
          </cell>
          <cell r="E145">
            <v>67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 t="str">
            <v/>
          </cell>
        </row>
        <row r="146">
          <cell r="D146">
            <v>146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 t="str">
            <v/>
          </cell>
        </row>
        <row r="147">
          <cell r="D147">
            <v>147</v>
          </cell>
          <cell r="E147">
            <v>68</v>
          </cell>
          <cell r="F147" t="str">
            <v>전선관</v>
          </cell>
          <cell r="G147" t="str">
            <v xml:space="preserve">PE  22C  </v>
          </cell>
          <cell r="H147" t="str">
            <v>m</v>
          </cell>
          <cell r="I147">
            <v>0</v>
          </cell>
          <cell r="J147">
            <v>0</v>
          </cell>
          <cell r="K147">
            <v>824</v>
          </cell>
          <cell r="L147">
            <v>285</v>
          </cell>
          <cell r="M147">
            <v>867</v>
          </cell>
          <cell r="N147">
            <v>285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285</v>
          </cell>
          <cell r="W147">
            <v>0</v>
          </cell>
          <cell r="X147">
            <v>0.03</v>
          </cell>
          <cell r="Y147" t="str">
            <v>배전</v>
          </cell>
          <cell r="Z147">
            <v>7.8E-2</v>
          </cell>
        </row>
        <row r="148">
          <cell r="D148">
            <v>148</v>
          </cell>
          <cell r="E148">
            <v>69</v>
          </cell>
          <cell r="F148" t="str">
            <v>전선관</v>
          </cell>
          <cell r="G148" t="str">
            <v>PE  28C</v>
          </cell>
          <cell r="H148" t="str">
            <v>m</v>
          </cell>
          <cell r="I148">
            <v>0</v>
          </cell>
          <cell r="J148">
            <v>0</v>
          </cell>
          <cell r="K148">
            <v>824</v>
          </cell>
          <cell r="L148">
            <v>470</v>
          </cell>
          <cell r="M148">
            <v>867</v>
          </cell>
          <cell r="N148">
            <v>470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470</v>
          </cell>
          <cell r="W148">
            <v>0</v>
          </cell>
          <cell r="X148">
            <v>0.03</v>
          </cell>
          <cell r="Y148" t="str">
            <v>배전</v>
          </cell>
          <cell r="Z148">
            <v>7.8E-2</v>
          </cell>
        </row>
        <row r="149">
          <cell r="D149">
            <v>149</v>
          </cell>
          <cell r="E149">
            <v>70</v>
          </cell>
          <cell r="F149" t="str">
            <v>전선관(배전)</v>
          </cell>
          <cell r="G149" t="str">
            <v>PE  36C</v>
          </cell>
          <cell r="H149" t="str">
            <v>m</v>
          </cell>
          <cell r="I149">
            <v>0</v>
          </cell>
          <cell r="J149">
            <v>0</v>
          </cell>
          <cell r="K149">
            <v>824</v>
          </cell>
          <cell r="L149">
            <v>700</v>
          </cell>
          <cell r="M149">
            <v>867</v>
          </cell>
          <cell r="N149">
            <v>700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700</v>
          </cell>
          <cell r="W149">
            <v>0</v>
          </cell>
          <cell r="X149">
            <v>0.03</v>
          </cell>
          <cell r="Y149" t="str">
            <v>배전</v>
          </cell>
          <cell r="Z149">
            <v>7.8E-2</v>
          </cell>
        </row>
        <row r="150">
          <cell r="D150">
            <v>150</v>
          </cell>
          <cell r="E150">
            <v>71</v>
          </cell>
          <cell r="F150" t="str">
            <v>전선관(배전)</v>
          </cell>
          <cell r="G150" t="str">
            <v>PE  42C</v>
          </cell>
          <cell r="H150" t="str">
            <v>m</v>
          </cell>
          <cell r="I150">
            <v>0</v>
          </cell>
          <cell r="J150">
            <v>0</v>
          </cell>
          <cell r="K150">
            <v>824</v>
          </cell>
          <cell r="L150">
            <v>820</v>
          </cell>
          <cell r="M150">
            <v>867</v>
          </cell>
          <cell r="N150">
            <v>820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820</v>
          </cell>
          <cell r="W150">
            <v>0</v>
          </cell>
          <cell r="X150">
            <v>0.03</v>
          </cell>
          <cell r="Y150" t="str">
            <v>배전</v>
          </cell>
          <cell r="Z150">
            <v>7.8E-2</v>
          </cell>
        </row>
        <row r="151">
          <cell r="D151">
            <v>151</v>
          </cell>
          <cell r="E151">
            <v>72</v>
          </cell>
          <cell r="F151" t="str">
            <v>전선관</v>
          </cell>
          <cell r="G151" t="str">
            <v>PE  54C</v>
          </cell>
          <cell r="H151" t="str">
            <v>m</v>
          </cell>
          <cell r="I151">
            <v>0</v>
          </cell>
          <cell r="J151">
            <v>0</v>
          </cell>
          <cell r="K151">
            <v>824</v>
          </cell>
          <cell r="L151">
            <v>1235</v>
          </cell>
          <cell r="M151">
            <v>867</v>
          </cell>
          <cell r="N151">
            <v>1235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1235</v>
          </cell>
          <cell r="W151">
            <v>0</v>
          </cell>
          <cell r="X151">
            <v>0.03</v>
          </cell>
          <cell r="Y151" t="str">
            <v>배전</v>
          </cell>
          <cell r="Z151">
            <v>7.8E-2</v>
          </cell>
        </row>
        <row r="152">
          <cell r="D152">
            <v>152</v>
          </cell>
          <cell r="E152">
            <v>73</v>
          </cell>
          <cell r="F152" t="str">
            <v>전선관</v>
          </cell>
          <cell r="G152" t="str">
            <v>PE  70C</v>
          </cell>
          <cell r="H152" t="str">
            <v>m</v>
          </cell>
          <cell r="I152">
            <v>0</v>
          </cell>
          <cell r="J152">
            <v>0</v>
          </cell>
          <cell r="K152">
            <v>824</v>
          </cell>
          <cell r="L152">
            <v>1715</v>
          </cell>
          <cell r="M152">
            <v>867</v>
          </cell>
          <cell r="N152">
            <v>1715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1715</v>
          </cell>
          <cell r="W152">
            <v>0</v>
          </cell>
          <cell r="X152">
            <v>0.03</v>
          </cell>
          <cell r="Y152" t="str">
            <v>배전</v>
          </cell>
          <cell r="Z152">
            <v>7.8E-2</v>
          </cell>
        </row>
        <row r="153">
          <cell r="D153">
            <v>153</v>
          </cell>
          <cell r="E153">
            <v>74</v>
          </cell>
          <cell r="F153" t="str">
            <v>전선관(배전)</v>
          </cell>
          <cell r="G153" t="str">
            <v>PE  82C</v>
          </cell>
          <cell r="H153" t="str">
            <v>m</v>
          </cell>
          <cell r="I153">
            <v>0</v>
          </cell>
          <cell r="J153">
            <v>0</v>
          </cell>
          <cell r="K153">
            <v>824</v>
          </cell>
          <cell r="L153">
            <v>2430</v>
          </cell>
          <cell r="M153">
            <v>867</v>
          </cell>
          <cell r="N153">
            <v>2430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2430</v>
          </cell>
          <cell r="W153">
            <v>0</v>
          </cell>
          <cell r="X153">
            <v>0.03</v>
          </cell>
          <cell r="Y153" t="str">
            <v>배전</v>
          </cell>
          <cell r="Z153">
            <v>9.1199999999999989E-2</v>
          </cell>
        </row>
        <row r="154">
          <cell r="D154">
            <v>154</v>
          </cell>
          <cell r="E154">
            <v>75</v>
          </cell>
          <cell r="F154" t="str">
            <v>전선관(배전)</v>
          </cell>
          <cell r="G154" t="str">
            <v>PE  100C</v>
          </cell>
          <cell r="H154" t="str">
            <v>m</v>
          </cell>
          <cell r="I154">
            <v>0</v>
          </cell>
          <cell r="J154">
            <v>0</v>
          </cell>
          <cell r="K154">
            <v>824</v>
          </cell>
          <cell r="L154">
            <v>3575</v>
          </cell>
          <cell r="M154">
            <v>867</v>
          </cell>
          <cell r="N154">
            <v>3575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3575</v>
          </cell>
          <cell r="W154">
            <v>0</v>
          </cell>
          <cell r="X154">
            <v>0.03</v>
          </cell>
          <cell r="Y154" t="str">
            <v>배전</v>
          </cell>
          <cell r="Z154">
            <v>9.1199999999999989E-2</v>
          </cell>
        </row>
        <row r="155">
          <cell r="D155">
            <v>155</v>
          </cell>
          <cell r="E155">
            <v>0</v>
          </cell>
          <cell r="F155" t="str">
            <v>전선관</v>
          </cell>
          <cell r="G155" t="str">
            <v>PE  101C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 t="str">
            <v/>
          </cell>
        </row>
        <row r="156">
          <cell r="D156">
            <v>156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 t="str">
            <v/>
          </cell>
        </row>
        <row r="157">
          <cell r="D157">
            <v>157</v>
          </cell>
          <cell r="E157">
            <v>0</v>
          </cell>
          <cell r="F157" t="str">
            <v>전선관</v>
          </cell>
          <cell r="G157" t="str">
            <v xml:space="preserve">PE  22C  </v>
          </cell>
          <cell r="H157" t="str">
            <v>m</v>
          </cell>
          <cell r="I157">
            <v>0</v>
          </cell>
          <cell r="J157">
            <v>0</v>
          </cell>
          <cell r="K157">
            <v>824</v>
          </cell>
          <cell r="L157">
            <v>285</v>
          </cell>
          <cell r="M157">
            <v>867</v>
          </cell>
          <cell r="N157">
            <v>285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285</v>
          </cell>
          <cell r="W157">
            <v>0</v>
          </cell>
          <cell r="X157">
            <v>0.03</v>
          </cell>
          <cell r="Y157" t="str">
            <v>내선</v>
          </cell>
          <cell r="Z157">
            <v>4.1999999999999996E-2</v>
          </cell>
        </row>
        <row r="158">
          <cell r="D158">
            <v>158</v>
          </cell>
          <cell r="E158">
            <v>0</v>
          </cell>
          <cell r="F158" t="str">
            <v>전선관</v>
          </cell>
          <cell r="G158" t="str">
            <v>PE  28C</v>
          </cell>
          <cell r="H158" t="str">
            <v>m</v>
          </cell>
          <cell r="I158">
            <v>0</v>
          </cell>
          <cell r="J158">
            <v>0</v>
          </cell>
          <cell r="K158">
            <v>824</v>
          </cell>
          <cell r="L158">
            <v>470</v>
          </cell>
          <cell r="M158">
            <v>867</v>
          </cell>
          <cell r="N158">
            <v>470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470</v>
          </cell>
          <cell r="W158">
            <v>0</v>
          </cell>
          <cell r="X158">
            <v>0.03</v>
          </cell>
          <cell r="Y158" t="str">
            <v>내선</v>
          </cell>
          <cell r="Z158">
            <v>5.5999999999999994E-2</v>
          </cell>
        </row>
        <row r="159">
          <cell r="D159">
            <v>159</v>
          </cell>
          <cell r="E159">
            <v>0</v>
          </cell>
          <cell r="F159" t="str">
            <v>전선관</v>
          </cell>
          <cell r="G159" t="str">
            <v>PE  36C</v>
          </cell>
          <cell r="H159" t="str">
            <v>m</v>
          </cell>
          <cell r="I159">
            <v>0</v>
          </cell>
          <cell r="J159">
            <v>0</v>
          </cell>
          <cell r="K159">
            <v>824</v>
          </cell>
          <cell r="L159">
            <v>700</v>
          </cell>
          <cell r="M159">
            <v>867</v>
          </cell>
          <cell r="N159">
            <v>700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700</v>
          </cell>
          <cell r="W159">
            <v>0</v>
          </cell>
          <cell r="X159">
            <v>0.03</v>
          </cell>
          <cell r="Y159" t="str">
            <v>내선</v>
          </cell>
          <cell r="Z159">
            <v>6.9999999999999993E-2</v>
          </cell>
        </row>
        <row r="160">
          <cell r="D160">
            <v>160</v>
          </cell>
          <cell r="E160">
            <v>0</v>
          </cell>
          <cell r="F160" t="str">
            <v>전선관(구내)</v>
          </cell>
          <cell r="G160" t="str">
            <v>PE  42C</v>
          </cell>
          <cell r="H160" t="str">
            <v>m</v>
          </cell>
          <cell r="I160">
            <v>0</v>
          </cell>
          <cell r="J160">
            <v>0</v>
          </cell>
          <cell r="K160">
            <v>824</v>
          </cell>
          <cell r="L160">
            <v>820</v>
          </cell>
          <cell r="M160">
            <v>867</v>
          </cell>
          <cell r="N160">
            <v>820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820</v>
          </cell>
          <cell r="W160">
            <v>0</v>
          </cell>
          <cell r="X160">
            <v>0.03</v>
          </cell>
          <cell r="Y160" t="str">
            <v>내선</v>
          </cell>
          <cell r="Z160">
            <v>9.0999999999999998E-2</v>
          </cell>
        </row>
        <row r="161">
          <cell r="D161">
            <v>161</v>
          </cell>
          <cell r="E161">
            <v>0</v>
          </cell>
          <cell r="F161" t="str">
            <v>전선관(구내)</v>
          </cell>
          <cell r="G161" t="str">
            <v>HI PVC  54C</v>
          </cell>
          <cell r="H161" t="str">
            <v>m</v>
          </cell>
          <cell r="I161">
            <v>0</v>
          </cell>
          <cell r="J161">
            <v>0</v>
          </cell>
          <cell r="K161">
            <v>824</v>
          </cell>
          <cell r="L161">
            <v>1235</v>
          </cell>
          <cell r="M161">
            <v>867</v>
          </cell>
          <cell r="N161">
            <v>1235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1235</v>
          </cell>
          <cell r="W161">
            <v>0</v>
          </cell>
          <cell r="X161">
            <v>0.03</v>
          </cell>
          <cell r="Y161" t="str">
            <v>내선</v>
          </cell>
          <cell r="Z161">
            <v>0.13299999999999998</v>
          </cell>
        </row>
        <row r="162">
          <cell r="D162">
            <v>162</v>
          </cell>
          <cell r="E162">
            <v>0</v>
          </cell>
          <cell r="F162" t="str">
            <v>전선관</v>
          </cell>
          <cell r="G162" t="str">
            <v>PE  70C</v>
          </cell>
          <cell r="H162" t="str">
            <v>m</v>
          </cell>
          <cell r="I162">
            <v>0</v>
          </cell>
          <cell r="J162">
            <v>0</v>
          </cell>
          <cell r="K162">
            <v>824</v>
          </cell>
          <cell r="L162">
            <v>1715</v>
          </cell>
          <cell r="M162">
            <v>867</v>
          </cell>
          <cell r="N162">
            <v>1715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1715</v>
          </cell>
          <cell r="W162">
            <v>0</v>
          </cell>
          <cell r="X162">
            <v>0.03</v>
          </cell>
          <cell r="Y162" t="str">
            <v>내선</v>
          </cell>
          <cell r="Z162">
            <v>0.19600000000000001</v>
          </cell>
        </row>
        <row r="163">
          <cell r="D163">
            <v>163</v>
          </cell>
          <cell r="E163">
            <v>0</v>
          </cell>
          <cell r="F163" t="str">
            <v>전선관(구내)</v>
          </cell>
          <cell r="G163" t="str">
            <v>PE  82C</v>
          </cell>
          <cell r="H163" t="str">
            <v>m</v>
          </cell>
          <cell r="I163">
            <v>0</v>
          </cell>
          <cell r="J163">
            <v>0</v>
          </cell>
          <cell r="K163">
            <v>824</v>
          </cell>
          <cell r="L163">
            <v>2430</v>
          </cell>
          <cell r="M163">
            <v>867</v>
          </cell>
          <cell r="N163">
            <v>2430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2430</v>
          </cell>
          <cell r="W163">
            <v>0</v>
          </cell>
          <cell r="X163">
            <v>0.03</v>
          </cell>
          <cell r="Y163" t="str">
            <v>내선</v>
          </cell>
          <cell r="Z163">
            <v>0.25900000000000001</v>
          </cell>
        </row>
        <row r="164">
          <cell r="D164">
            <v>164</v>
          </cell>
          <cell r="E164">
            <v>0</v>
          </cell>
          <cell r="F164" t="str">
            <v>전선관(구내)</v>
          </cell>
          <cell r="G164" t="str">
            <v>PE  100C</v>
          </cell>
          <cell r="H164" t="str">
            <v>m</v>
          </cell>
          <cell r="I164">
            <v>0</v>
          </cell>
          <cell r="J164">
            <v>0</v>
          </cell>
          <cell r="K164">
            <v>824</v>
          </cell>
          <cell r="L164">
            <v>3575</v>
          </cell>
          <cell r="M164">
            <v>867</v>
          </cell>
          <cell r="N164">
            <v>3575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3575</v>
          </cell>
          <cell r="W164">
            <v>0</v>
          </cell>
          <cell r="X164">
            <v>0.03</v>
          </cell>
          <cell r="Y164" t="str">
            <v>내선</v>
          </cell>
          <cell r="Z164">
            <v>0.32200000000000001</v>
          </cell>
        </row>
        <row r="165">
          <cell r="D165">
            <v>165</v>
          </cell>
          <cell r="E165">
            <v>0</v>
          </cell>
          <cell r="F165" t="str">
            <v>전선관(통신)</v>
          </cell>
          <cell r="G165" t="str">
            <v>PE  42C</v>
          </cell>
          <cell r="H165" t="str">
            <v>m</v>
          </cell>
          <cell r="I165">
            <v>0</v>
          </cell>
          <cell r="J165">
            <v>0</v>
          </cell>
          <cell r="K165">
            <v>824</v>
          </cell>
          <cell r="L165">
            <v>820</v>
          </cell>
          <cell r="M165">
            <v>867</v>
          </cell>
          <cell r="N165">
            <v>820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820</v>
          </cell>
          <cell r="W165">
            <v>0</v>
          </cell>
          <cell r="X165">
            <v>0.03</v>
          </cell>
          <cell r="Y165" t="str">
            <v>배관</v>
          </cell>
          <cell r="Z165">
            <v>9.0999999999999998E-2</v>
          </cell>
        </row>
        <row r="166">
          <cell r="D166">
            <v>166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 t="str">
            <v/>
          </cell>
        </row>
        <row r="167">
          <cell r="D167">
            <v>167</v>
          </cell>
          <cell r="E167">
            <v>76</v>
          </cell>
          <cell r="F167" t="str">
            <v>전선관(통신)</v>
          </cell>
          <cell r="G167" t="str">
            <v xml:space="preserve">ELPφ30  </v>
          </cell>
          <cell r="H167" t="str">
            <v>m</v>
          </cell>
          <cell r="I167">
            <v>0</v>
          </cell>
          <cell r="J167">
            <v>0</v>
          </cell>
          <cell r="K167">
            <v>825</v>
          </cell>
          <cell r="L167">
            <v>470</v>
          </cell>
          <cell r="M167">
            <v>866</v>
          </cell>
          <cell r="N167">
            <v>310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310</v>
          </cell>
          <cell r="W167">
            <v>0</v>
          </cell>
          <cell r="X167">
            <v>0.03</v>
          </cell>
          <cell r="Y167" t="str">
            <v>배관</v>
          </cell>
          <cell r="Z167">
            <v>1.2E-2</v>
          </cell>
          <cell r="AA167" t="str">
            <v>보인</v>
          </cell>
          <cell r="AB167">
            <v>2.9000000000000001E-2</v>
          </cell>
        </row>
        <row r="168">
          <cell r="D168">
            <v>168</v>
          </cell>
          <cell r="E168">
            <v>0</v>
          </cell>
          <cell r="F168" t="str">
            <v>전선관(통신)</v>
          </cell>
          <cell r="G168" t="str">
            <v xml:space="preserve">ELPφ40  </v>
          </cell>
          <cell r="H168" t="str">
            <v>m</v>
          </cell>
          <cell r="I168">
            <v>0</v>
          </cell>
          <cell r="J168">
            <v>0</v>
          </cell>
          <cell r="K168">
            <v>825</v>
          </cell>
          <cell r="L168">
            <v>690</v>
          </cell>
          <cell r="M168">
            <v>866</v>
          </cell>
          <cell r="N168">
            <v>500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500</v>
          </cell>
          <cell r="W168">
            <v>0</v>
          </cell>
          <cell r="X168">
            <v>0.03</v>
          </cell>
          <cell r="Y168" t="str">
            <v>배관</v>
          </cell>
          <cell r="Z168">
            <v>1.2E-2</v>
          </cell>
          <cell r="AA168" t="str">
            <v>보인</v>
          </cell>
          <cell r="AB168">
            <v>2.9000000000000001E-2</v>
          </cell>
        </row>
        <row r="169">
          <cell r="D169">
            <v>169</v>
          </cell>
          <cell r="E169">
            <v>0</v>
          </cell>
          <cell r="F169" t="str">
            <v>전선관(통신)</v>
          </cell>
          <cell r="G169" t="str">
            <v xml:space="preserve">ELPφ50  </v>
          </cell>
          <cell r="H169" t="str">
            <v>m</v>
          </cell>
          <cell r="I169">
            <v>0</v>
          </cell>
          <cell r="J169">
            <v>0</v>
          </cell>
          <cell r="K169">
            <v>825</v>
          </cell>
          <cell r="L169">
            <v>860</v>
          </cell>
          <cell r="M169">
            <v>866</v>
          </cell>
          <cell r="N169">
            <v>640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640</v>
          </cell>
          <cell r="W169">
            <v>0</v>
          </cell>
          <cell r="X169">
            <v>0.03</v>
          </cell>
          <cell r="Y169" t="str">
            <v>배관</v>
          </cell>
          <cell r="Z169">
            <v>1.2E-2</v>
          </cell>
          <cell r="AA169" t="str">
            <v>보인</v>
          </cell>
          <cell r="AB169">
            <v>2.9000000000000001E-2</v>
          </cell>
        </row>
        <row r="170">
          <cell r="D170">
            <v>170</v>
          </cell>
          <cell r="E170">
            <v>0</v>
          </cell>
          <cell r="F170" t="str">
            <v>전선관(통신)</v>
          </cell>
          <cell r="G170" t="str">
            <v>ELPφ65</v>
          </cell>
          <cell r="H170" t="str">
            <v>m</v>
          </cell>
          <cell r="I170">
            <v>0</v>
          </cell>
          <cell r="J170">
            <v>0</v>
          </cell>
          <cell r="K170">
            <v>825</v>
          </cell>
          <cell r="L170">
            <v>1290</v>
          </cell>
          <cell r="M170">
            <v>866</v>
          </cell>
          <cell r="N170">
            <v>970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970</v>
          </cell>
          <cell r="W170">
            <v>0</v>
          </cell>
          <cell r="X170">
            <v>0.03</v>
          </cell>
          <cell r="Y170" t="str">
            <v>배관</v>
          </cell>
          <cell r="Z170">
            <v>1.4999999999999999E-2</v>
          </cell>
          <cell r="AA170" t="str">
            <v>보인</v>
          </cell>
          <cell r="AB170">
            <v>3.5000000000000003E-2</v>
          </cell>
        </row>
        <row r="171">
          <cell r="D171">
            <v>171</v>
          </cell>
          <cell r="E171">
            <v>0</v>
          </cell>
          <cell r="F171" t="str">
            <v>전선관(통신)</v>
          </cell>
          <cell r="G171" t="str">
            <v>ELPφ80</v>
          </cell>
          <cell r="H171" t="str">
            <v>m</v>
          </cell>
          <cell r="I171">
            <v>0</v>
          </cell>
          <cell r="J171">
            <v>0</v>
          </cell>
          <cell r="K171">
            <v>825</v>
          </cell>
          <cell r="L171">
            <v>1860</v>
          </cell>
          <cell r="M171">
            <v>867</v>
          </cell>
          <cell r="N171">
            <v>1300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1300</v>
          </cell>
          <cell r="W171">
            <v>0</v>
          </cell>
          <cell r="X171">
            <v>0.03</v>
          </cell>
          <cell r="Y171" t="str">
            <v>배관</v>
          </cell>
          <cell r="Z171">
            <v>1.4999999999999999E-2</v>
          </cell>
          <cell r="AA171" t="str">
            <v>보인</v>
          </cell>
          <cell r="AB171">
            <v>3.5000000000000003E-2</v>
          </cell>
        </row>
        <row r="172">
          <cell r="D172">
            <v>172</v>
          </cell>
          <cell r="E172">
            <v>0</v>
          </cell>
          <cell r="F172" t="str">
            <v>전선관(통신)</v>
          </cell>
          <cell r="G172" t="str">
            <v>ELPφ100</v>
          </cell>
          <cell r="H172" t="str">
            <v>m</v>
          </cell>
          <cell r="I172">
            <v>0</v>
          </cell>
          <cell r="J172">
            <v>0</v>
          </cell>
          <cell r="K172">
            <v>825</v>
          </cell>
          <cell r="L172">
            <v>2570</v>
          </cell>
          <cell r="M172">
            <v>867</v>
          </cell>
          <cell r="N172">
            <v>1600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1600</v>
          </cell>
          <cell r="W172">
            <v>0</v>
          </cell>
          <cell r="X172">
            <v>0.03</v>
          </cell>
          <cell r="Y172" t="str">
            <v>배관</v>
          </cell>
          <cell r="Z172">
            <v>1.7999999999999999E-2</v>
          </cell>
          <cell r="AA172" t="str">
            <v>보인</v>
          </cell>
          <cell r="AB172">
            <v>5.7000000000000002E-2</v>
          </cell>
        </row>
        <row r="173">
          <cell r="D173">
            <v>173</v>
          </cell>
          <cell r="E173">
            <v>0</v>
          </cell>
          <cell r="F173" t="str">
            <v>전선관(통신)</v>
          </cell>
          <cell r="G173" t="str">
            <v>ELPφ125</v>
          </cell>
          <cell r="H173" t="str">
            <v>m</v>
          </cell>
          <cell r="I173">
            <v>0</v>
          </cell>
          <cell r="J173">
            <v>0</v>
          </cell>
          <cell r="K173">
            <v>825</v>
          </cell>
          <cell r="L173">
            <v>3860</v>
          </cell>
          <cell r="M173">
            <v>867</v>
          </cell>
          <cell r="N173">
            <v>2540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2540</v>
          </cell>
          <cell r="W173">
            <v>0</v>
          </cell>
          <cell r="X173">
            <v>0.03</v>
          </cell>
          <cell r="Y173" t="str">
            <v>배관</v>
          </cell>
          <cell r="Z173">
            <v>2.5000000000000001E-2</v>
          </cell>
          <cell r="AA173" t="str">
            <v>보인</v>
          </cell>
          <cell r="AB173">
            <v>7.6999999999999999E-2</v>
          </cell>
        </row>
        <row r="174">
          <cell r="D174">
            <v>174</v>
          </cell>
          <cell r="E174">
            <v>0</v>
          </cell>
          <cell r="F174" t="str">
            <v>전선관(통신)</v>
          </cell>
          <cell r="G174" t="str">
            <v>ELPφ150</v>
          </cell>
          <cell r="H174" t="str">
            <v>m</v>
          </cell>
          <cell r="I174">
            <v>0</v>
          </cell>
          <cell r="J174">
            <v>0</v>
          </cell>
          <cell r="K174">
            <v>825</v>
          </cell>
          <cell r="L174">
            <v>4580</v>
          </cell>
          <cell r="M174">
            <v>867</v>
          </cell>
          <cell r="N174">
            <v>3280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3280</v>
          </cell>
          <cell r="W174">
            <v>0</v>
          </cell>
          <cell r="X174">
            <v>0.03</v>
          </cell>
          <cell r="Y174" t="str">
            <v>배관</v>
          </cell>
          <cell r="Z174">
            <v>0.03</v>
          </cell>
          <cell r="AA174" t="str">
            <v>보인</v>
          </cell>
          <cell r="AB174">
            <v>9.7000000000000003E-2</v>
          </cell>
        </row>
        <row r="175">
          <cell r="D175">
            <v>175</v>
          </cell>
          <cell r="E175">
            <v>0</v>
          </cell>
          <cell r="F175" t="str">
            <v>전선관(통신)</v>
          </cell>
          <cell r="G175" t="str">
            <v>ELPφ175</v>
          </cell>
          <cell r="H175" t="str">
            <v>m</v>
          </cell>
          <cell r="I175">
            <v>0</v>
          </cell>
          <cell r="J175">
            <v>0</v>
          </cell>
          <cell r="K175">
            <v>825</v>
          </cell>
          <cell r="L175">
            <v>6860</v>
          </cell>
          <cell r="M175">
            <v>867</v>
          </cell>
          <cell r="N175">
            <v>5350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5350</v>
          </cell>
          <cell r="W175">
            <v>0</v>
          </cell>
          <cell r="X175">
            <v>0.03</v>
          </cell>
          <cell r="Y175" t="str">
            <v>배관</v>
          </cell>
          <cell r="Z175">
            <v>3.5999999999999997E-2</v>
          </cell>
          <cell r="AA175" t="str">
            <v>보인</v>
          </cell>
          <cell r="AB175">
            <v>0.11700000000000001</v>
          </cell>
        </row>
        <row r="176">
          <cell r="D176">
            <v>176</v>
          </cell>
          <cell r="E176">
            <v>0</v>
          </cell>
          <cell r="F176" t="str">
            <v>전선관(통신)</v>
          </cell>
          <cell r="G176" t="str">
            <v>ELPφ200</v>
          </cell>
          <cell r="H176" t="str">
            <v>m</v>
          </cell>
          <cell r="I176">
            <v>0</v>
          </cell>
          <cell r="J176">
            <v>0</v>
          </cell>
          <cell r="K176">
            <v>825</v>
          </cell>
          <cell r="L176">
            <v>9150</v>
          </cell>
          <cell r="M176">
            <v>867</v>
          </cell>
          <cell r="N176">
            <v>6600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6600</v>
          </cell>
          <cell r="W176">
            <v>0</v>
          </cell>
          <cell r="X176">
            <v>0.03</v>
          </cell>
          <cell r="Y176" t="str">
            <v>배관</v>
          </cell>
          <cell r="Z176">
            <v>4.1000000000000002E-2</v>
          </cell>
          <cell r="AA176" t="str">
            <v>보인</v>
          </cell>
          <cell r="AB176">
            <v>0.129</v>
          </cell>
        </row>
        <row r="177">
          <cell r="D177">
            <v>177</v>
          </cell>
          <cell r="E177">
            <v>0</v>
          </cell>
          <cell r="F177" t="str">
            <v>전선관</v>
          </cell>
          <cell r="G177" t="str">
            <v xml:space="preserve">FC 통신관 100φ  </v>
          </cell>
          <cell r="H177" t="str">
            <v>m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D178">
            <v>178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 t="str">
            <v/>
          </cell>
        </row>
        <row r="179">
          <cell r="D179">
            <v>179</v>
          </cell>
          <cell r="E179">
            <v>77</v>
          </cell>
          <cell r="F179" t="str">
            <v>전선관</v>
          </cell>
          <cell r="G179" t="str">
            <v xml:space="preserve">ELPφ30  </v>
          </cell>
          <cell r="H179" t="str">
            <v>m</v>
          </cell>
          <cell r="I179">
            <v>0</v>
          </cell>
          <cell r="J179">
            <v>0</v>
          </cell>
          <cell r="K179">
            <v>825</v>
          </cell>
          <cell r="L179">
            <v>470</v>
          </cell>
          <cell r="M179">
            <v>866</v>
          </cell>
          <cell r="N179">
            <v>310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310</v>
          </cell>
          <cell r="W179">
            <v>0</v>
          </cell>
          <cell r="X179">
            <v>0.03</v>
          </cell>
          <cell r="Y179" t="str">
            <v>배전</v>
          </cell>
          <cell r="Z179">
            <v>1.2E-2</v>
          </cell>
          <cell r="AA179" t="str">
            <v>보인</v>
          </cell>
          <cell r="AB179">
            <v>2.9000000000000001E-2</v>
          </cell>
        </row>
        <row r="180">
          <cell r="D180">
            <v>180</v>
          </cell>
          <cell r="E180">
            <v>78</v>
          </cell>
          <cell r="F180" t="str">
            <v>전선관</v>
          </cell>
          <cell r="G180" t="str">
            <v xml:space="preserve">ELPφ40  </v>
          </cell>
          <cell r="H180" t="str">
            <v>m</v>
          </cell>
          <cell r="I180">
            <v>0</v>
          </cell>
          <cell r="J180">
            <v>0</v>
          </cell>
          <cell r="K180">
            <v>825</v>
          </cell>
          <cell r="L180">
            <v>690</v>
          </cell>
          <cell r="M180">
            <v>866</v>
          </cell>
          <cell r="N180">
            <v>500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500</v>
          </cell>
          <cell r="W180">
            <v>0</v>
          </cell>
          <cell r="X180">
            <v>0.03</v>
          </cell>
          <cell r="Y180" t="str">
            <v>배전</v>
          </cell>
          <cell r="Z180">
            <v>1.2E-2</v>
          </cell>
          <cell r="AA180" t="str">
            <v>보인</v>
          </cell>
          <cell r="AB180">
            <v>2.9000000000000001E-2</v>
          </cell>
        </row>
        <row r="181">
          <cell r="D181">
            <v>181</v>
          </cell>
          <cell r="E181">
            <v>79</v>
          </cell>
          <cell r="F181" t="str">
            <v>전선관</v>
          </cell>
          <cell r="G181" t="str">
            <v xml:space="preserve">ELPφ50  </v>
          </cell>
          <cell r="H181" t="str">
            <v>m</v>
          </cell>
          <cell r="I181">
            <v>0</v>
          </cell>
          <cell r="J181">
            <v>0</v>
          </cell>
          <cell r="K181">
            <v>825</v>
          </cell>
          <cell r="L181">
            <v>860</v>
          </cell>
          <cell r="M181">
            <v>866</v>
          </cell>
          <cell r="N181">
            <v>640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640</v>
          </cell>
          <cell r="W181">
            <v>0</v>
          </cell>
          <cell r="X181">
            <v>0.03</v>
          </cell>
          <cell r="Y181" t="str">
            <v>배전</v>
          </cell>
          <cell r="Z181">
            <v>1.2E-2</v>
          </cell>
          <cell r="AA181" t="str">
            <v>보인</v>
          </cell>
          <cell r="AB181">
            <v>2.9000000000000001E-2</v>
          </cell>
        </row>
        <row r="182">
          <cell r="D182">
            <v>182</v>
          </cell>
          <cell r="E182">
            <v>80</v>
          </cell>
          <cell r="F182" t="str">
            <v>전선관</v>
          </cell>
          <cell r="G182" t="str">
            <v>ELPφ65</v>
          </cell>
          <cell r="H182" t="str">
            <v>m</v>
          </cell>
          <cell r="I182">
            <v>0</v>
          </cell>
          <cell r="J182">
            <v>0</v>
          </cell>
          <cell r="K182">
            <v>825</v>
          </cell>
          <cell r="L182">
            <v>1290</v>
          </cell>
          <cell r="M182">
            <v>866</v>
          </cell>
          <cell r="N182">
            <v>970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970</v>
          </cell>
          <cell r="W182">
            <v>0</v>
          </cell>
          <cell r="X182">
            <v>0.03</v>
          </cell>
          <cell r="Y182" t="str">
            <v>배전</v>
          </cell>
          <cell r="Z182">
            <v>1.4999999999999999E-2</v>
          </cell>
          <cell r="AA182" t="str">
            <v>보인</v>
          </cell>
          <cell r="AB182">
            <v>3.5000000000000003E-2</v>
          </cell>
        </row>
        <row r="183">
          <cell r="D183">
            <v>183</v>
          </cell>
          <cell r="E183">
            <v>81</v>
          </cell>
          <cell r="F183" t="str">
            <v>전선관</v>
          </cell>
          <cell r="G183" t="str">
            <v>ELPφ80</v>
          </cell>
          <cell r="H183" t="str">
            <v>m</v>
          </cell>
          <cell r="I183">
            <v>0</v>
          </cell>
          <cell r="J183">
            <v>0</v>
          </cell>
          <cell r="K183">
            <v>825</v>
          </cell>
          <cell r="L183">
            <v>1860</v>
          </cell>
          <cell r="M183">
            <v>867</v>
          </cell>
          <cell r="N183">
            <v>1300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1300</v>
          </cell>
          <cell r="W183">
            <v>0</v>
          </cell>
          <cell r="X183">
            <v>0.03</v>
          </cell>
          <cell r="Y183" t="str">
            <v>배전</v>
          </cell>
          <cell r="Z183">
            <v>1.4999999999999999E-2</v>
          </cell>
          <cell r="AA183" t="str">
            <v>보인</v>
          </cell>
          <cell r="AB183">
            <v>3.5000000000000003E-2</v>
          </cell>
        </row>
        <row r="184">
          <cell r="D184">
            <v>184</v>
          </cell>
          <cell r="E184">
            <v>82</v>
          </cell>
          <cell r="F184" t="str">
            <v>전선관</v>
          </cell>
          <cell r="G184" t="str">
            <v>ELPφ100</v>
          </cell>
          <cell r="H184" t="str">
            <v>m</v>
          </cell>
          <cell r="I184">
            <v>0</v>
          </cell>
          <cell r="J184">
            <v>0</v>
          </cell>
          <cell r="K184">
            <v>825</v>
          </cell>
          <cell r="L184">
            <v>2570</v>
          </cell>
          <cell r="M184">
            <v>867</v>
          </cell>
          <cell r="N184">
            <v>1600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1600</v>
          </cell>
          <cell r="W184">
            <v>0</v>
          </cell>
          <cell r="X184">
            <v>0.03</v>
          </cell>
          <cell r="Y184" t="str">
            <v>배전</v>
          </cell>
          <cell r="Z184">
            <v>1.7999999999999999E-2</v>
          </cell>
          <cell r="AA184" t="str">
            <v>보인</v>
          </cell>
          <cell r="AB184">
            <v>5.7000000000000002E-2</v>
          </cell>
        </row>
        <row r="185">
          <cell r="D185">
            <v>185</v>
          </cell>
          <cell r="E185">
            <v>83</v>
          </cell>
          <cell r="F185" t="str">
            <v>전선관</v>
          </cell>
          <cell r="G185" t="str">
            <v>ELPφ125</v>
          </cell>
          <cell r="H185" t="str">
            <v>m</v>
          </cell>
          <cell r="I185">
            <v>0</v>
          </cell>
          <cell r="J185">
            <v>0</v>
          </cell>
          <cell r="K185">
            <v>825</v>
          </cell>
          <cell r="L185">
            <v>3860</v>
          </cell>
          <cell r="M185">
            <v>867</v>
          </cell>
          <cell r="N185">
            <v>2540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2540</v>
          </cell>
          <cell r="W185">
            <v>0</v>
          </cell>
          <cell r="X185">
            <v>0.03</v>
          </cell>
          <cell r="Y185" t="str">
            <v>배전</v>
          </cell>
          <cell r="Z185">
            <v>2.5000000000000001E-2</v>
          </cell>
          <cell r="AA185" t="str">
            <v>보인</v>
          </cell>
          <cell r="AB185">
            <v>7.6999999999999999E-2</v>
          </cell>
        </row>
        <row r="186">
          <cell r="D186">
            <v>186</v>
          </cell>
          <cell r="E186">
            <v>84</v>
          </cell>
          <cell r="F186" t="str">
            <v>전선관</v>
          </cell>
          <cell r="G186" t="str">
            <v>ELPφ150</v>
          </cell>
          <cell r="H186" t="str">
            <v>m</v>
          </cell>
          <cell r="I186">
            <v>0</v>
          </cell>
          <cell r="J186">
            <v>0</v>
          </cell>
          <cell r="K186">
            <v>825</v>
          </cell>
          <cell r="L186">
            <v>4580</v>
          </cell>
          <cell r="M186">
            <v>867</v>
          </cell>
          <cell r="N186">
            <v>3280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3280</v>
          </cell>
          <cell r="W186">
            <v>0</v>
          </cell>
          <cell r="X186">
            <v>0.03</v>
          </cell>
          <cell r="Y186" t="str">
            <v>배전</v>
          </cell>
          <cell r="Z186">
            <v>0.03</v>
          </cell>
          <cell r="AA186" t="str">
            <v>보인</v>
          </cell>
          <cell r="AB186">
            <v>9.7000000000000003E-2</v>
          </cell>
        </row>
        <row r="187">
          <cell r="D187">
            <v>187</v>
          </cell>
          <cell r="E187">
            <v>85</v>
          </cell>
          <cell r="F187" t="str">
            <v>전선관</v>
          </cell>
          <cell r="G187" t="str">
            <v>ELPφ175</v>
          </cell>
          <cell r="H187" t="str">
            <v>m</v>
          </cell>
          <cell r="I187">
            <v>0</v>
          </cell>
          <cell r="J187">
            <v>0</v>
          </cell>
          <cell r="K187">
            <v>825</v>
          </cell>
          <cell r="L187">
            <v>6860</v>
          </cell>
          <cell r="M187">
            <v>867</v>
          </cell>
          <cell r="N187">
            <v>5350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5350</v>
          </cell>
          <cell r="W187">
            <v>0</v>
          </cell>
          <cell r="X187">
            <v>0.03</v>
          </cell>
          <cell r="Y187" t="str">
            <v>배전</v>
          </cell>
          <cell r="Z187">
            <v>3.5999999999999997E-2</v>
          </cell>
          <cell r="AA187" t="str">
            <v>보인</v>
          </cell>
          <cell r="AB187">
            <v>0.11700000000000001</v>
          </cell>
        </row>
        <row r="188">
          <cell r="D188">
            <v>188</v>
          </cell>
          <cell r="E188">
            <v>86</v>
          </cell>
          <cell r="F188" t="str">
            <v>전선관</v>
          </cell>
          <cell r="G188" t="str">
            <v>ELPφ200</v>
          </cell>
          <cell r="H188" t="str">
            <v>m</v>
          </cell>
          <cell r="I188">
            <v>0</v>
          </cell>
          <cell r="J188">
            <v>0</v>
          </cell>
          <cell r="K188">
            <v>825</v>
          </cell>
          <cell r="L188">
            <v>9150</v>
          </cell>
          <cell r="M188">
            <v>867</v>
          </cell>
          <cell r="N188">
            <v>6600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6600</v>
          </cell>
          <cell r="W188">
            <v>0</v>
          </cell>
          <cell r="X188">
            <v>0.03</v>
          </cell>
          <cell r="Y188" t="str">
            <v>배전</v>
          </cell>
          <cell r="Z188">
            <v>4.1000000000000002E-2</v>
          </cell>
          <cell r="AA188" t="str">
            <v>보인</v>
          </cell>
          <cell r="AB188">
            <v>0.129</v>
          </cell>
        </row>
        <row r="189">
          <cell r="D189">
            <v>189</v>
          </cell>
          <cell r="E189">
            <v>87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 t="str">
            <v/>
          </cell>
        </row>
        <row r="190">
          <cell r="D190">
            <v>190</v>
          </cell>
          <cell r="E190">
            <v>88</v>
          </cell>
          <cell r="F190" t="str">
            <v>FLEXIBLE  전선관</v>
          </cell>
          <cell r="G190" t="str">
            <v xml:space="preserve">  16C</v>
          </cell>
          <cell r="H190" t="str">
            <v>m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</row>
        <row r="191">
          <cell r="D191">
            <v>191</v>
          </cell>
          <cell r="E191">
            <v>89</v>
          </cell>
          <cell r="F191" t="str">
            <v>FLEXIBLE  전선관</v>
          </cell>
          <cell r="G191" t="str">
            <v xml:space="preserve">  22C</v>
          </cell>
          <cell r="H191" t="str">
            <v>m</v>
          </cell>
          <cell r="I191">
            <v>0</v>
          </cell>
          <cell r="J191">
            <v>0</v>
          </cell>
          <cell r="K191">
            <v>821</v>
          </cell>
          <cell r="L191">
            <v>700</v>
          </cell>
          <cell r="M191">
            <v>869</v>
          </cell>
          <cell r="N191">
            <v>930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700</v>
          </cell>
          <cell r="W191">
            <v>0</v>
          </cell>
          <cell r="X191">
            <v>0.1</v>
          </cell>
          <cell r="Y191" t="str">
            <v>내선</v>
          </cell>
          <cell r="Z191">
            <v>3.9E-2</v>
          </cell>
        </row>
        <row r="192">
          <cell r="D192">
            <v>192</v>
          </cell>
          <cell r="E192">
            <v>90</v>
          </cell>
          <cell r="F192" t="str">
            <v>FLEXIBLE  전선관</v>
          </cell>
          <cell r="G192" t="str">
            <v xml:space="preserve">  28C</v>
          </cell>
          <cell r="H192" t="str">
            <v>m</v>
          </cell>
          <cell r="I192">
            <v>0</v>
          </cell>
          <cell r="J192">
            <v>0</v>
          </cell>
          <cell r="K192">
            <v>821</v>
          </cell>
          <cell r="L192">
            <v>1390</v>
          </cell>
          <cell r="M192">
            <v>869</v>
          </cell>
          <cell r="N192">
            <v>2000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1390</v>
          </cell>
          <cell r="W192">
            <v>0</v>
          </cell>
          <cell r="X192">
            <v>0.1</v>
          </cell>
          <cell r="Y192" t="str">
            <v>내선</v>
          </cell>
          <cell r="Z192">
            <v>3.9E-2</v>
          </cell>
        </row>
        <row r="193">
          <cell r="D193">
            <v>193</v>
          </cell>
          <cell r="E193">
            <v>91</v>
          </cell>
          <cell r="F193" t="str">
            <v>FLEXIBLE  TUBE 1종</v>
          </cell>
          <cell r="G193" t="str">
            <v>고장력방수  22C</v>
          </cell>
          <cell r="H193" t="str">
            <v>m</v>
          </cell>
          <cell r="I193">
            <v>0</v>
          </cell>
          <cell r="J193">
            <v>0</v>
          </cell>
          <cell r="K193">
            <v>821</v>
          </cell>
          <cell r="L193">
            <v>1820</v>
          </cell>
          <cell r="M193">
            <v>869</v>
          </cell>
          <cell r="N193">
            <v>2640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1820</v>
          </cell>
          <cell r="W193">
            <v>0</v>
          </cell>
          <cell r="X193">
            <v>0.1</v>
          </cell>
          <cell r="Y193" t="str">
            <v>내선</v>
          </cell>
          <cell r="Z193">
            <v>4.9000000000000002E-2</v>
          </cell>
        </row>
        <row r="194">
          <cell r="D194">
            <v>194</v>
          </cell>
          <cell r="E194">
            <v>92</v>
          </cell>
          <cell r="F194" t="str">
            <v>FLEXIBLE  TUBE 1종</v>
          </cell>
          <cell r="G194" t="str">
            <v>고장력방수  28C</v>
          </cell>
          <cell r="H194" t="str">
            <v>m</v>
          </cell>
          <cell r="I194">
            <v>0</v>
          </cell>
          <cell r="J194">
            <v>0</v>
          </cell>
          <cell r="K194">
            <v>821</v>
          </cell>
          <cell r="L194">
            <v>2170</v>
          </cell>
          <cell r="M194">
            <v>869</v>
          </cell>
          <cell r="N194">
            <v>3140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2170</v>
          </cell>
          <cell r="W194">
            <v>0</v>
          </cell>
          <cell r="X194">
            <v>0.1</v>
          </cell>
          <cell r="Y194" t="str">
            <v>내선</v>
          </cell>
          <cell r="Z194">
            <v>6.3E-2</v>
          </cell>
        </row>
        <row r="195">
          <cell r="D195">
            <v>195</v>
          </cell>
          <cell r="E195">
            <v>93</v>
          </cell>
          <cell r="F195" t="str">
            <v>FLEXIBLE  전선관</v>
          </cell>
          <cell r="G195" t="str">
            <v xml:space="preserve"> 36C</v>
          </cell>
          <cell r="H195" t="str">
            <v>m</v>
          </cell>
          <cell r="I195">
            <v>0</v>
          </cell>
          <cell r="J195">
            <v>0</v>
          </cell>
          <cell r="K195">
            <v>821</v>
          </cell>
          <cell r="L195">
            <v>3270</v>
          </cell>
          <cell r="M195">
            <v>869</v>
          </cell>
          <cell r="N195">
            <v>4710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3270</v>
          </cell>
          <cell r="W195">
            <v>0</v>
          </cell>
          <cell r="X195">
            <v>0.1</v>
          </cell>
          <cell r="Y195" t="str">
            <v>내선</v>
          </cell>
          <cell r="Z195">
            <v>7.6999999999999999E-2</v>
          </cell>
        </row>
        <row r="196">
          <cell r="D196">
            <v>196</v>
          </cell>
          <cell r="E196">
            <v>94</v>
          </cell>
          <cell r="F196" t="str">
            <v>FLEXIBLE  TUBE 1종</v>
          </cell>
          <cell r="G196" t="str">
            <v>고장력방수  42C</v>
          </cell>
          <cell r="H196" t="str">
            <v>m</v>
          </cell>
          <cell r="I196">
            <v>0</v>
          </cell>
          <cell r="J196">
            <v>0</v>
          </cell>
          <cell r="K196">
            <v>821</v>
          </cell>
          <cell r="L196">
            <v>5210</v>
          </cell>
          <cell r="M196">
            <v>869</v>
          </cell>
          <cell r="N196">
            <v>4680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4680</v>
          </cell>
          <cell r="W196">
            <v>0</v>
          </cell>
          <cell r="X196">
            <v>0.1</v>
          </cell>
          <cell r="Y196" t="str">
            <v>내선</v>
          </cell>
          <cell r="Z196">
            <v>9.0999999999999998E-2</v>
          </cell>
        </row>
        <row r="197">
          <cell r="D197">
            <v>197</v>
          </cell>
          <cell r="E197">
            <v>95</v>
          </cell>
          <cell r="F197" t="str">
            <v>FLEXIBLE  전선관</v>
          </cell>
          <cell r="G197" t="str">
            <v xml:space="preserve"> 54C</v>
          </cell>
          <cell r="H197" t="str">
            <v>m</v>
          </cell>
          <cell r="I197">
            <v>0</v>
          </cell>
          <cell r="J197">
            <v>0</v>
          </cell>
          <cell r="K197">
            <v>821</v>
          </cell>
          <cell r="L197">
            <v>6200</v>
          </cell>
          <cell r="M197">
            <v>869</v>
          </cell>
          <cell r="N197">
            <v>8830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6200</v>
          </cell>
          <cell r="W197">
            <v>0</v>
          </cell>
          <cell r="X197">
            <v>0.1</v>
          </cell>
          <cell r="Y197" t="str">
            <v>내선</v>
          </cell>
          <cell r="Z197">
            <v>0.13</v>
          </cell>
        </row>
        <row r="198">
          <cell r="D198">
            <v>198</v>
          </cell>
          <cell r="E198">
            <v>96</v>
          </cell>
          <cell r="F198" t="str">
            <v>FLEXIBLE  TUBE 1종</v>
          </cell>
          <cell r="G198" t="str">
            <v>고장력방수 70C</v>
          </cell>
          <cell r="H198" t="str">
            <v>m</v>
          </cell>
          <cell r="I198">
            <v>0</v>
          </cell>
          <cell r="J198">
            <v>0</v>
          </cell>
          <cell r="K198">
            <v>821</v>
          </cell>
          <cell r="L198">
            <v>13800</v>
          </cell>
          <cell r="M198">
            <v>869</v>
          </cell>
          <cell r="N198">
            <v>17000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13800</v>
          </cell>
          <cell r="W198">
            <v>0</v>
          </cell>
          <cell r="X198">
            <v>0.1</v>
          </cell>
          <cell r="Y198" t="str">
            <v>내선</v>
          </cell>
          <cell r="Z198">
            <v>0.15</v>
          </cell>
        </row>
        <row r="199">
          <cell r="D199">
            <v>199</v>
          </cell>
          <cell r="E199">
            <v>97</v>
          </cell>
          <cell r="F199" t="str">
            <v>FLEXIBLE  TUBE 1종</v>
          </cell>
          <cell r="G199" t="str">
            <v>고장력방수 82C</v>
          </cell>
          <cell r="H199" t="str">
            <v>m</v>
          </cell>
          <cell r="I199">
            <v>0</v>
          </cell>
          <cell r="J199">
            <v>0</v>
          </cell>
          <cell r="K199">
            <v>821</v>
          </cell>
          <cell r="L199">
            <v>18700</v>
          </cell>
          <cell r="M199">
            <v>869</v>
          </cell>
          <cell r="N199">
            <v>24200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18700</v>
          </cell>
          <cell r="W199">
            <v>0</v>
          </cell>
          <cell r="X199">
            <v>0.1</v>
          </cell>
          <cell r="Y199" t="str">
            <v>내선</v>
          </cell>
          <cell r="Z199">
            <v>0.17</v>
          </cell>
        </row>
        <row r="200">
          <cell r="D200">
            <v>200</v>
          </cell>
          <cell r="E200">
            <v>98</v>
          </cell>
          <cell r="F200" t="str">
            <v>FLEXIBLE  TUBE 1종</v>
          </cell>
          <cell r="G200" t="str">
            <v>고장력방수 104C</v>
          </cell>
          <cell r="H200" t="str">
            <v>m</v>
          </cell>
          <cell r="I200">
            <v>0</v>
          </cell>
          <cell r="J200">
            <v>0</v>
          </cell>
          <cell r="K200">
            <v>821</v>
          </cell>
          <cell r="L200">
            <v>27100</v>
          </cell>
          <cell r="M200">
            <v>869</v>
          </cell>
          <cell r="N200">
            <v>32000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27100</v>
          </cell>
          <cell r="W200">
            <v>0</v>
          </cell>
          <cell r="X200">
            <v>0.1</v>
          </cell>
          <cell r="Y200" t="str">
            <v>내선</v>
          </cell>
          <cell r="Z200">
            <v>0.2</v>
          </cell>
        </row>
        <row r="201">
          <cell r="D201">
            <v>201</v>
          </cell>
          <cell r="E201">
            <v>99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 t="str">
            <v/>
          </cell>
        </row>
        <row r="202">
          <cell r="D202">
            <v>202</v>
          </cell>
          <cell r="E202">
            <v>100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 t="str">
            <v/>
          </cell>
        </row>
        <row r="203">
          <cell r="D203">
            <v>203</v>
          </cell>
          <cell r="E203">
            <v>101</v>
          </cell>
          <cell r="F203" t="str">
            <v>FLEXIBLE  TUBE 2종</v>
          </cell>
          <cell r="G203" t="str">
            <v>PLICA 방수 #15</v>
          </cell>
          <cell r="H203" t="str">
            <v>m</v>
          </cell>
          <cell r="I203">
            <v>0</v>
          </cell>
          <cell r="J203">
            <v>0</v>
          </cell>
          <cell r="K203">
            <v>822</v>
          </cell>
          <cell r="L203">
            <v>3320</v>
          </cell>
          <cell r="M203">
            <v>868</v>
          </cell>
          <cell r="N203">
            <v>3320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3320</v>
          </cell>
          <cell r="W203">
            <v>0</v>
          </cell>
          <cell r="X203">
            <v>0.1</v>
          </cell>
          <cell r="Y203" t="str">
            <v>내선</v>
          </cell>
          <cell r="Z203">
            <v>3.9E-2</v>
          </cell>
        </row>
        <row r="204">
          <cell r="D204">
            <v>204</v>
          </cell>
          <cell r="E204">
            <v>102</v>
          </cell>
          <cell r="F204" t="str">
            <v>FLEXIBLE  TUBE 2종</v>
          </cell>
          <cell r="G204" t="str">
            <v>PLICA 방수 #17  (1/2")</v>
          </cell>
          <cell r="H204" t="str">
            <v>m</v>
          </cell>
          <cell r="I204">
            <v>0</v>
          </cell>
          <cell r="J204">
            <v>0</v>
          </cell>
          <cell r="K204">
            <v>822</v>
          </cell>
          <cell r="L204">
            <v>3720</v>
          </cell>
          <cell r="M204">
            <v>868</v>
          </cell>
          <cell r="N204">
            <v>3720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3720</v>
          </cell>
          <cell r="W204">
            <v>0</v>
          </cell>
          <cell r="X204">
            <v>0.1</v>
          </cell>
          <cell r="Y204" t="str">
            <v>내선</v>
          </cell>
          <cell r="Z204">
            <v>4.9000000000000002E-2</v>
          </cell>
        </row>
        <row r="205">
          <cell r="D205">
            <v>205</v>
          </cell>
          <cell r="E205">
            <v>103</v>
          </cell>
          <cell r="F205" t="str">
            <v>FLEXIBLE  TUBE 2종</v>
          </cell>
          <cell r="G205" t="str">
            <v>PLICA 방수 #24  (3/4")</v>
          </cell>
          <cell r="H205" t="str">
            <v>m</v>
          </cell>
          <cell r="I205">
            <v>0</v>
          </cell>
          <cell r="J205">
            <v>0</v>
          </cell>
          <cell r="K205">
            <v>822</v>
          </cell>
          <cell r="L205">
            <v>4900</v>
          </cell>
          <cell r="M205">
            <v>868</v>
          </cell>
          <cell r="N205">
            <v>4900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4900</v>
          </cell>
          <cell r="W205">
            <v>0</v>
          </cell>
          <cell r="X205">
            <v>0.1</v>
          </cell>
          <cell r="Y205" t="str">
            <v>내선</v>
          </cell>
          <cell r="Z205">
            <v>6.3E-2</v>
          </cell>
        </row>
        <row r="206">
          <cell r="D206">
            <v>206</v>
          </cell>
          <cell r="E206">
            <v>104</v>
          </cell>
          <cell r="F206" t="str">
            <v>FLEXIBLE  TUBE 2종</v>
          </cell>
          <cell r="G206" t="str">
            <v>PLICA 방수 #30  (1")</v>
          </cell>
          <cell r="H206" t="str">
            <v>m</v>
          </cell>
          <cell r="I206">
            <v>0</v>
          </cell>
          <cell r="J206">
            <v>0</v>
          </cell>
          <cell r="K206">
            <v>822</v>
          </cell>
          <cell r="L206">
            <v>6400</v>
          </cell>
          <cell r="M206">
            <v>868</v>
          </cell>
          <cell r="N206">
            <v>6400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6400</v>
          </cell>
          <cell r="W206">
            <v>0</v>
          </cell>
          <cell r="X206">
            <v>0.1</v>
          </cell>
          <cell r="Y206" t="str">
            <v>내선</v>
          </cell>
          <cell r="Z206">
            <v>7.6999999999999999E-2</v>
          </cell>
        </row>
        <row r="207">
          <cell r="D207">
            <v>207</v>
          </cell>
          <cell r="E207">
            <v>105</v>
          </cell>
          <cell r="F207" t="str">
            <v>FLEXIBLE  TUBE 2종</v>
          </cell>
          <cell r="G207" t="str">
            <v>PLICA 방수 #38  (1-1/4")</v>
          </cell>
          <cell r="H207" t="str">
            <v>m</v>
          </cell>
          <cell r="I207">
            <v>0</v>
          </cell>
          <cell r="J207">
            <v>0</v>
          </cell>
          <cell r="K207">
            <v>822</v>
          </cell>
          <cell r="L207">
            <v>7800</v>
          </cell>
          <cell r="M207">
            <v>868</v>
          </cell>
          <cell r="N207">
            <v>7800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7800</v>
          </cell>
          <cell r="W207">
            <v>0</v>
          </cell>
          <cell r="X207">
            <v>0.1</v>
          </cell>
          <cell r="Y207" t="str">
            <v>내선</v>
          </cell>
          <cell r="Z207">
            <v>9.0999999999999998E-2</v>
          </cell>
        </row>
        <row r="208">
          <cell r="D208">
            <v>208</v>
          </cell>
          <cell r="E208">
            <v>106</v>
          </cell>
          <cell r="F208" t="str">
            <v>FLEXIBLE  TUBE 2종</v>
          </cell>
          <cell r="G208" t="str">
            <v>PLICA 방수 #50  (1-1/2")</v>
          </cell>
          <cell r="H208" t="str">
            <v>m</v>
          </cell>
          <cell r="I208">
            <v>0</v>
          </cell>
          <cell r="J208">
            <v>0</v>
          </cell>
          <cell r="K208">
            <v>822</v>
          </cell>
          <cell r="L208">
            <v>11300</v>
          </cell>
          <cell r="M208">
            <v>868</v>
          </cell>
          <cell r="N208">
            <v>11300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11300</v>
          </cell>
          <cell r="W208">
            <v>0</v>
          </cell>
          <cell r="X208">
            <v>0.1</v>
          </cell>
          <cell r="Y208" t="str">
            <v>내선</v>
          </cell>
          <cell r="Z208">
            <v>0.13</v>
          </cell>
        </row>
        <row r="209">
          <cell r="D209">
            <v>209</v>
          </cell>
          <cell r="E209">
            <v>107</v>
          </cell>
          <cell r="F209" t="str">
            <v>FLEXIBLE  TUBE 2종</v>
          </cell>
          <cell r="G209" t="str">
            <v>PLICA 방수 #63  (2")</v>
          </cell>
          <cell r="H209" t="str">
            <v>m</v>
          </cell>
          <cell r="I209">
            <v>0</v>
          </cell>
          <cell r="J209">
            <v>0</v>
          </cell>
          <cell r="K209">
            <v>822</v>
          </cell>
          <cell r="L209">
            <v>19300</v>
          </cell>
          <cell r="M209">
            <v>868</v>
          </cell>
          <cell r="N209">
            <v>19300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19300</v>
          </cell>
          <cell r="W209">
            <v>0</v>
          </cell>
          <cell r="X209">
            <v>0.1</v>
          </cell>
          <cell r="Y209" t="str">
            <v>내선</v>
          </cell>
          <cell r="Z209">
            <v>0.1575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 t="str">
            <v>공율=0.0025*직경</v>
          </cell>
        </row>
        <row r="210">
          <cell r="D210">
            <v>210</v>
          </cell>
          <cell r="E210">
            <v>108</v>
          </cell>
          <cell r="F210" t="str">
            <v>FLEXIBLE  TUBE 2종</v>
          </cell>
          <cell r="G210" t="str">
            <v>PLICA 방수 #76  (2-1/2")</v>
          </cell>
          <cell r="H210" t="str">
            <v>m</v>
          </cell>
          <cell r="I210">
            <v>0</v>
          </cell>
          <cell r="J210">
            <v>0</v>
          </cell>
          <cell r="K210">
            <v>822</v>
          </cell>
          <cell r="L210">
            <v>25900</v>
          </cell>
          <cell r="M210">
            <v>868</v>
          </cell>
          <cell r="N210">
            <v>25900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25900</v>
          </cell>
          <cell r="W210">
            <v>0</v>
          </cell>
          <cell r="X210">
            <v>0.1</v>
          </cell>
          <cell r="Y210" t="str">
            <v>내선</v>
          </cell>
          <cell r="Z210">
            <v>0.19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 t="str">
            <v>공율=0.0025*직경</v>
          </cell>
        </row>
        <row r="211">
          <cell r="D211">
            <v>211</v>
          </cell>
          <cell r="E211">
            <v>109</v>
          </cell>
          <cell r="F211" t="str">
            <v>FLEXIBLE  TUBE 2종</v>
          </cell>
          <cell r="G211" t="str">
            <v>PLICA 방수 #83  (3")</v>
          </cell>
          <cell r="H211" t="str">
            <v>m</v>
          </cell>
          <cell r="I211">
            <v>0</v>
          </cell>
          <cell r="J211">
            <v>0</v>
          </cell>
          <cell r="K211">
            <v>822</v>
          </cell>
          <cell r="L211">
            <v>40560</v>
          </cell>
          <cell r="M211">
            <v>868</v>
          </cell>
          <cell r="N211">
            <v>40560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40560</v>
          </cell>
          <cell r="W211">
            <v>0</v>
          </cell>
          <cell r="X211">
            <v>0.1</v>
          </cell>
          <cell r="Y211" t="str">
            <v>내선</v>
          </cell>
          <cell r="Z211">
            <v>0.20749999999999999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 t="str">
            <v>공율=0.0025*직경</v>
          </cell>
        </row>
        <row r="212">
          <cell r="D212">
            <v>212</v>
          </cell>
          <cell r="E212">
            <v>110</v>
          </cell>
          <cell r="F212" t="str">
            <v>FLEXIBLE  TUBE 2종</v>
          </cell>
          <cell r="G212" t="str">
            <v>PLICA 방수 #101  (4")</v>
          </cell>
          <cell r="H212" t="str">
            <v>m</v>
          </cell>
          <cell r="I212">
            <v>0</v>
          </cell>
          <cell r="J212">
            <v>0</v>
          </cell>
          <cell r="K212">
            <v>822</v>
          </cell>
          <cell r="L212">
            <v>48670</v>
          </cell>
          <cell r="M212">
            <v>868</v>
          </cell>
          <cell r="N212">
            <v>48670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48670</v>
          </cell>
          <cell r="W212">
            <v>0</v>
          </cell>
          <cell r="X212">
            <v>0.1</v>
          </cell>
          <cell r="Y212" t="str">
            <v>내선</v>
          </cell>
          <cell r="Z212">
            <v>0.2525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 t="str">
            <v>공율=0.0025*직경</v>
          </cell>
        </row>
        <row r="213">
          <cell r="D213">
            <v>213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 t="str">
            <v/>
          </cell>
        </row>
        <row r="214">
          <cell r="D214">
            <v>214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 t="str">
            <v/>
          </cell>
        </row>
        <row r="215">
          <cell r="D215">
            <v>215</v>
          </cell>
          <cell r="E215">
            <v>111</v>
          </cell>
          <cell r="F215" t="str">
            <v>전선관 부속품비</v>
          </cell>
          <cell r="G215" t="str">
            <v>배관자재비의 15%</v>
          </cell>
          <cell r="H215" t="str">
            <v>식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</row>
        <row r="216">
          <cell r="D216">
            <v>216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 t="str">
            <v/>
          </cell>
        </row>
        <row r="217">
          <cell r="D217">
            <v>217</v>
          </cell>
          <cell r="E217">
            <v>112</v>
          </cell>
          <cell r="F217" t="str">
            <v xml:space="preserve">전선 </v>
          </cell>
          <cell r="G217" t="str">
            <v>IV   1.2</v>
          </cell>
          <cell r="H217" t="str">
            <v>m</v>
          </cell>
          <cell r="I217">
            <v>0</v>
          </cell>
          <cell r="J217">
            <v>0</v>
          </cell>
          <cell r="K217">
            <v>794</v>
          </cell>
          <cell r="L217">
            <v>49</v>
          </cell>
          <cell r="M217">
            <v>842</v>
          </cell>
          <cell r="N217">
            <v>50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49</v>
          </cell>
          <cell r="W217">
            <v>0</v>
          </cell>
          <cell r="X217">
            <v>0.1</v>
          </cell>
          <cell r="Y217" t="str">
            <v>내선</v>
          </cell>
          <cell r="Z217">
            <v>0.01</v>
          </cell>
        </row>
        <row r="218">
          <cell r="D218">
            <v>218</v>
          </cell>
          <cell r="E218">
            <v>113</v>
          </cell>
          <cell r="F218" t="str">
            <v xml:space="preserve">전선 </v>
          </cell>
          <cell r="G218" t="str">
            <v>IV   1.6</v>
          </cell>
          <cell r="H218" t="str">
            <v>m</v>
          </cell>
          <cell r="I218">
            <v>0</v>
          </cell>
          <cell r="J218">
            <v>0</v>
          </cell>
          <cell r="K218">
            <v>794</v>
          </cell>
          <cell r="L218">
            <v>79</v>
          </cell>
          <cell r="M218">
            <v>842</v>
          </cell>
          <cell r="N218">
            <v>82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79</v>
          </cell>
          <cell r="W218">
            <v>0</v>
          </cell>
          <cell r="X218">
            <v>0.1</v>
          </cell>
          <cell r="Y218" t="str">
            <v>내선</v>
          </cell>
          <cell r="Z218">
            <v>0.01</v>
          </cell>
        </row>
        <row r="219">
          <cell r="D219">
            <v>219</v>
          </cell>
          <cell r="E219">
            <v>114</v>
          </cell>
          <cell r="F219" t="str">
            <v>전선(관내바닥)</v>
          </cell>
          <cell r="G219" t="str">
            <v>IV   1.6</v>
          </cell>
          <cell r="H219" t="str">
            <v>m</v>
          </cell>
          <cell r="I219">
            <v>0</v>
          </cell>
          <cell r="J219">
            <v>0</v>
          </cell>
          <cell r="K219">
            <v>794</v>
          </cell>
          <cell r="L219">
            <v>79</v>
          </cell>
          <cell r="M219">
            <v>842</v>
          </cell>
          <cell r="N219">
            <v>82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79</v>
          </cell>
          <cell r="W219">
            <v>0</v>
          </cell>
          <cell r="X219">
            <v>0.1</v>
          </cell>
          <cell r="Y219" t="str">
            <v>내선</v>
          </cell>
          <cell r="Z219">
            <v>8.0000000000000002E-3</v>
          </cell>
        </row>
        <row r="220">
          <cell r="D220">
            <v>220</v>
          </cell>
          <cell r="E220">
            <v>115</v>
          </cell>
          <cell r="F220" t="str">
            <v xml:space="preserve">전선 </v>
          </cell>
          <cell r="G220" t="str">
            <v>IV   2.0</v>
          </cell>
          <cell r="H220" t="str">
            <v>m</v>
          </cell>
          <cell r="I220">
            <v>0</v>
          </cell>
          <cell r="J220">
            <v>0</v>
          </cell>
          <cell r="K220">
            <v>794</v>
          </cell>
          <cell r="L220">
            <v>119</v>
          </cell>
          <cell r="M220">
            <v>842</v>
          </cell>
          <cell r="N220">
            <v>122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119</v>
          </cell>
          <cell r="W220">
            <v>0</v>
          </cell>
          <cell r="X220">
            <v>0.1</v>
          </cell>
          <cell r="Y220" t="str">
            <v>내선</v>
          </cell>
          <cell r="Z220">
            <v>0.01</v>
          </cell>
        </row>
        <row r="221">
          <cell r="D221">
            <v>221</v>
          </cell>
          <cell r="E221">
            <v>0</v>
          </cell>
          <cell r="F221" t="str">
            <v>전선(관내바닥)</v>
          </cell>
          <cell r="G221" t="str">
            <v>IV   2.0</v>
          </cell>
          <cell r="H221" t="str">
            <v>m</v>
          </cell>
          <cell r="I221">
            <v>0</v>
          </cell>
          <cell r="J221">
            <v>0</v>
          </cell>
          <cell r="K221">
            <v>794</v>
          </cell>
          <cell r="L221">
            <v>119</v>
          </cell>
          <cell r="M221">
            <v>842</v>
          </cell>
          <cell r="N221">
            <v>122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119</v>
          </cell>
          <cell r="W221">
            <v>0</v>
          </cell>
          <cell r="X221">
            <v>0.1</v>
          </cell>
          <cell r="Y221" t="str">
            <v>내선</v>
          </cell>
          <cell r="Z221">
            <v>8.0000000000000002E-3</v>
          </cell>
        </row>
        <row r="222">
          <cell r="D222">
            <v>222</v>
          </cell>
          <cell r="E222">
            <v>116</v>
          </cell>
          <cell r="F222" t="str">
            <v xml:space="preserve">전선 </v>
          </cell>
          <cell r="G222" t="str">
            <v>IV   3.5sq</v>
          </cell>
          <cell r="H222" t="str">
            <v>m</v>
          </cell>
          <cell r="I222">
            <v>0</v>
          </cell>
          <cell r="J222">
            <v>0</v>
          </cell>
          <cell r="K222">
            <v>794</v>
          </cell>
          <cell r="L222">
            <v>147</v>
          </cell>
          <cell r="M222">
            <v>842</v>
          </cell>
          <cell r="N222">
            <v>153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147</v>
          </cell>
          <cell r="W222">
            <v>0</v>
          </cell>
          <cell r="X222">
            <v>0.1</v>
          </cell>
          <cell r="Y222" t="str">
            <v>내선</v>
          </cell>
          <cell r="Z222">
            <v>0.01</v>
          </cell>
        </row>
        <row r="223">
          <cell r="D223">
            <v>223</v>
          </cell>
          <cell r="E223">
            <v>0</v>
          </cell>
          <cell r="F223" t="str">
            <v>전선(관내바닥)</v>
          </cell>
          <cell r="G223" t="str">
            <v>IV   3.5sq</v>
          </cell>
          <cell r="H223" t="str">
            <v>m</v>
          </cell>
          <cell r="I223">
            <v>0</v>
          </cell>
          <cell r="J223">
            <v>0</v>
          </cell>
          <cell r="K223">
            <v>794</v>
          </cell>
          <cell r="L223">
            <v>147</v>
          </cell>
          <cell r="M223">
            <v>842</v>
          </cell>
          <cell r="N223">
            <v>153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147</v>
          </cell>
          <cell r="W223">
            <v>0</v>
          </cell>
          <cell r="X223">
            <v>0.1</v>
          </cell>
          <cell r="Y223" t="str">
            <v>내선</v>
          </cell>
          <cell r="Z223">
            <v>8.0000000000000002E-3</v>
          </cell>
        </row>
        <row r="224">
          <cell r="D224">
            <v>224</v>
          </cell>
          <cell r="E224">
            <v>117</v>
          </cell>
          <cell r="F224" t="str">
            <v xml:space="preserve">전선 </v>
          </cell>
          <cell r="G224" t="str">
            <v>IV   5.5sq</v>
          </cell>
          <cell r="H224" t="str">
            <v>m</v>
          </cell>
          <cell r="I224">
            <v>0</v>
          </cell>
          <cell r="J224">
            <v>0</v>
          </cell>
          <cell r="K224">
            <v>794</v>
          </cell>
          <cell r="L224">
            <v>212</v>
          </cell>
          <cell r="M224">
            <v>842</v>
          </cell>
          <cell r="N224">
            <v>232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212</v>
          </cell>
          <cell r="W224">
            <v>0</v>
          </cell>
          <cell r="X224">
            <v>0.1</v>
          </cell>
          <cell r="Y224" t="str">
            <v>내선</v>
          </cell>
          <cell r="Z224">
            <v>0.01</v>
          </cell>
        </row>
        <row r="225">
          <cell r="D225">
            <v>225</v>
          </cell>
          <cell r="E225">
            <v>118</v>
          </cell>
          <cell r="F225" t="str">
            <v>전선(관내바닥)</v>
          </cell>
          <cell r="G225" t="str">
            <v>IV   5.5sq</v>
          </cell>
          <cell r="H225" t="str">
            <v>m</v>
          </cell>
          <cell r="I225">
            <v>0</v>
          </cell>
          <cell r="J225">
            <v>0</v>
          </cell>
          <cell r="K225">
            <v>794</v>
          </cell>
          <cell r="L225">
            <v>212</v>
          </cell>
          <cell r="M225">
            <v>842</v>
          </cell>
          <cell r="N225">
            <v>232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212</v>
          </cell>
          <cell r="W225">
            <v>0</v>
          </cell>
          <cell r="X225">
            <v>0.1</v>
          </cell>
          <cell r="Y225" t="str">
            <v>내선</v>
          </cell>
          <cell r="Z225">
            <v>8.0000000000000002E-3</v>
          </cell>
        </row>
        <row r="226">
          <cell r="D226">
            <v>226</v>
          </cell>
          <cell r="E226">
            <v>119</v>
          </cell>
          <cell r="F226" t="str">
            <v xml:space="preserve">전선 </v>
          </cell>
          <cell r="G226" t="str">
            <v>IV   8sq</v>
          </cell>
          <cell r="H226" t="str">
            <v>m</v>
          </cell>
          <cell r="I226">
            <v>0</v>
          </cell>
          <cell r="J226">
            <v>0</v>
          </cell>
          <cell r="K226">
            <v>794</v>
          </cell>
          <cell r="L226">
            <v>316</v>
          </cell>
          <cell r="M226">
            <v>842</v>
          </cell>
          <cell r="N226">
            <v>329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316</v>
          </cell>
          <cell r="W226">
            <v>0</v>
          </cell>
          <cell r="X226">
            <v>0.1</v>
          </cell>
          <cell r="Y226" t="str">
            <v>내선</v>
          </cell>
          <cell r="Z226">
            <v>0.02</v>
          </cell>
        </row>
        <row r="227">
          <cell r="D227">
            <v>227</v>
          </cell>
          <cell r="E227">
            <v>120</v>
          </cell>
          <cell r="F227" t="str">
            <v>전선(관내바닥)</v>
          </cell>
          <cell r="G227" t="str">
            <v>IV   8sq</v>
          </cell>
          <cell r="H227" t="str">
            <v>m</v>
          </cell>
          <cell r="I227">
            <v>0</v>
          </cell>
          <cell r="J227">
            <v>0</v>
          </cell>
          <cell r="K227">
            <v>794</v>
          </cell>
          <cell r="L227">
            <v>316</v>
          </cell>
          <cell r="M227">
            <v>842</v>
          </cell>
          <cell r="N227">
            <v>329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316</v>
          </cell>
          <cell r="W227">
            <v>0</v>
          </cell>
          <cell r="X227">
            <v>0.1</v>
          </cell>
          <cell r="Y227" t="str">
            <v>내선</v>
          </cell>
          <cell r="Z227">
            <v>1.6E-2</v>
          </cell>
        </row>
        <row r="228">
          <cell r="D228">
            <v>228</v>
          </cell>
          <cell r="E228">
            <v>121</v>
          </cell>
          <cell r="F228" t="str">
            <v xml:space="preserve">전선 </v>
          </cell>
          <cell r="G228" t="str">
            <v>IV   14sq</v>
          </cell>
          <cell r="H228" t="str">
            <v>m</v>
          </cell>
          <cell r="I228">
            <v>0</v>
          </cell>
          <cell r="J228">
            <v>0</v>
          </cell>
          <cell r="K228">
            <v>794</v>
          </cell>
          <cell r="L228">
            <v>548</v>
          </cell>
          <cell r="M228">
            <v>842</v>
          </cell>
          <cell r="N228">
            <v>646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548</v>
          </cell>
          <cell r="W228">
            <v>0</v>
          </cell>
          <cell r="X228">
            <v>0.1</v>
          </cell>
          <cell r="Y228" t="str">
            <v>내선</v>
          </cell>
          <cell r="Z228">
            <v>0.02</v>
          </cell>
        </row>
        <row r="229">
          <cell r="D229">
            <v>229</v>
          </cell>
          <cell r="E229">
            <v>122</v>
          </cell>
          <cell r="F229" t="str">
            <v xml:space="preserve">전선 </v>
          </cell>
          <cell r="G229" t="str">
            <v>IV   22sq</v>
          </cell>
          <cell r="H229" t="str">
            <v>m</v>
          </cell>
          <cell r="I229">
            <v>0</v>
          </cell>
          <cell r="J229">
            <v>0</v>
          </cell>
          <cell r="K229">
            <v>794</v>
          </cell>
          <cell r="L229">
            <v>846</v>
          </cell>
          <cell r="M229">
            <v>842</v>
          </cell>
          <cell r="N229">
            <v>987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846</v>
          </cell>
          <cell r="W229">
            <v>0</v>
          </cell>
          <cell r="X229">
            <v>0.1</v>
          </cell>
          <cell r="Y229" t="str">
            <v>내선</v>
          </cell>
          <cell r="Z229">
            <v>3.1E-2</v>
          </cell>
        </row>
        <row r="230">
          <cell r="D230">
            <v>230</v>
          </cell>
          <cell r="E230">
            <v>123</v>
          </cell>
          <cell r="F230" t="str">
            <v xml:space="preserve">전선 </v>
          </cell>
          <cell r="G230">
            <v>0</v>
          </cell>
          <cell r="H230" t="str">
            <v>m</v>
          </cell>
          <cell r="I230">
            <v>0</v>
          </cell>
          <cell r="J230">
            <v>0</v>
          </cell>
          <cell r="K230">
            <v>794</v>
          </cell>
          <cell r="L230">
            <v>0</v>
          </cell>
          <cell r="M230">
            <v>842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0.1</v>
          </cell>
          <cell r="Y230" t="str">
            <v>내선</v>
          </cell>
          <cell r="Z230">
            <v>3.1E-2</v>
          </cell>
        </row>
        <row r="231">
          <cell r="D231">
            <v>231</v>
          </cell>
          <cell r="E231">
            <v>124</v>
          </cell>
          <cell r="F231" t="str">
            <v xml:space="preserve">전선 </v>
          </cell>
          <cell r="G231" t="str">
            <v>IV   38sq</v>
          </cell>
          <cell r="H231" t="str">
            <v>m</v>
          </cell>
          <cell r="I231">
            <v>0</v>
          </cell>
          <cell r="J231">
            <v>0</v>
          </cell>
          <cell r="K231">
            <v>794</v>
          </cell>
          <cell r="L231">
            <v>1346</v>
          </cell>
          <cell r="M231">
            <v>842</v>
          </cell>
          <cell r="N231">
            <v>1571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1346</v>
          </cell>
          <cell r="W231">
            <v>0</v>
          </cell>
          <cell r="X231">
            <v>0.1</v>
          </cell>
          <cell r="Y231" t="str">
            <v>내선</v>
          </cell>
          <cell r="Z231">
            <v>3.1E-2</v>
          </cell>
        </row>
        <row r="232">
          <cell r="D232">
            <v>232</v>
          </cell>
          <cell r="E232">
            <v>125</v>
          </cell>
          <cell r="F232" t="str">
            <v xml:space="preserve">전선 </v>
          </cell>
          <cell r="G232">
            <v>0</v>
          </cell>
          <cell r="H232" t="str">
            <v>m</v>
          </cell>
          <cell r="I232">
            <v>0</v>
          </cell>
          <cell r="J232">
            <v>0</v>
          </cell>
          <cell r="K232">
            <v>794</v>
          </cell>
          <cell r="L232">
            <v>0</v>
          </cell>
          <cell r="M232">
            <v>842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0.1</v>
          </cell>
          <cell r="Y232" t="str">
            <v>내선</v>
          </cell>
          <cell r="Z232">
            <v>5.1999999999999998E-2</v>
          </cell>
        </row>
        <row r="233">
          <cell r="D233">
            <v>233</v>
          </cell>
          <cell r="E233">
            <v>126</v>
          </cell>
          <cell r="F233" t="str">
            <v xml:space="preserve">전선 </v>
          </cell>
          <cell r="G233" t="str">
            <v>IV   60sq</v>
          </cell>
          <cell r="H233" t="str">
            <v>m</v>
          </cell>
          <cell r="I233">
            <v>0</v>
          </cell>
          <cell r="J233">
            <v>0</v>
          </cell>
          <cell r="K233">
            <v>794</v>
          </cell>
          <cell r="L233">
            <v>2333</v>
          </cell>
          <cell r="M233">
            <v>842</v>
          </cell>
          <cell r="N233">
            <v>2669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2333</v>
          </cell>
          <cell r="W233">
            <v>0</v>
          </cell>
          <cell r="X233">
            <v>0.1</v>
          </cell>
          <cell r="Y233" t="str">
            <v>내선</v>
          </cell>
          <cell r="Z233">
            <v>5.1999999999999998E-2</v>
          </cell>
        </row>
        <row r="234">
          <cell r="D234">
            <v>234</v>
          </cell>
          <cell r="E234">
            <v>127</v>
          </cell>
          <cell r="F234" t="str">
            <v xml:space="preserve">전선 </v>
          </cell>
          <cell r="G234">
            <v>0</v>
          </cell>
          <cell r="H234" t="str">
            <v>m</v>
          </cell>
          <cell r="I234">
            <v>0</v>
          </cell>
          <cell r="J234">
            <v>0</v>
          </cell>
          <cell r="K234">
            <v>794</v>
          </cell>
          <cell r="L234">
            <v>0</v>
          </cell>
          <cell r="M234">
            <v>842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0.1</v>
          </cell>
          <cell r="Y234" t="str">
            <v>내선</v>
          </cell>
          <cell r="Z234">
            <v>6.4000000000000001E-2</v>
          </cell>
        </row>
        <row r="235">
          <cell r="D235">
            <v>235</v>
          </cell>
          <cell r="E235">
            <v>128</v>
          </cell>
          <cell r="F235" t="str">
            <v xml:space="preserve">전선 </v>
          </cell>
          <cell r="G235" t="str">
            <v>IV   100sq</v>
          </cell>
          <cell r="H235" t="str">
            <v>m</v>
          </cell>
          <cell r="I235">
            <v>0</v>
          </cell>
          <cell r="J235">
            <v>0</v>
          </cell>
          <cell r="K235">
            <v>794</v>
          </cell>
          <cell r="L235">
            <v>3606</v>
          </cell>
          <cell r="M235">
            <v>842</v>
          </cell>
          <cell r="N235">
            <v>4208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3606</v>
          </cell>
          <cell r="W235">
            <v>0</v>
          </cell>
          <cell r="X235">
            <v>0.1</v>
          </cell>
          <cell r="Y235" t="str">
            <v>내선</v>
          </cell>
          <cell r="Z235">
            <v>6.4000000000000001E-2</v>
          </cell>
        </row>
        <row r="236">
          <cell r="D236">
            <v>236</v>
          </cell>
          <cell r="E236">
            <v>129</v>
          </cell>
          <cell r="F236" t="str">
            <v xml:space="preserve">전선 </v>
          </cell>
          <cell r="G236">
            <v>0</v>
          </cell>
          <cell r="H236" t="str">
            <v>m</v>
          </cell>
          <cell r="I236">
            <v>0</v>
          </cell>
          <cell r="J236">
            <v>0</v>
          </cell>
          <cell r="K236">
            <v>794</v>
          </cell>
          <cell r="L236">
            <v>0</v>
          </cell>
          <cell r="M236">
            <v>842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0.1</v>
          </cell>
          <cell r="Y236" t="str">
            <v>내선</v>
          </cell>
          <cell r="Z236">
            <v>8.7999999999999995E-2</v>
          </cell>
        </row>
        <row r="237">
          <cell r="D237">
            <v>237</v>
          </cell>
          <cell r="E237">
            <v>130</v>
          </cell>
          <cell r="F237" t="str">
            <v xml:space="preserve">전선 </v>
          </cell>
          <cell r="G237" t="str">
            <v>IV   150sq</v>
          </cell>
          <cell r="H237" t="str">
            <v>m</v>
          </cell>
          <cell r="I237">
            <v>0</v>
          </cell>
          <cell r="J237">
            <v>0</v>
          </cell>
          <cell r="K237">
            <v>794</v>
          </cell>
          <cell r="L237">
            <v>5525</v>
          </cell>
          <cell r="M237">
            <v>842</v>
          </cell>
          <cell r="N237">
            <v>6446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5525</v>
          </cell>
          <cell r="W237">
            <v>0</v>
          </cell>
          <cell r="X237">
            <v>0.1</v>
          </cell>
          <cell r="Y237" t="str">
            <v>내선</v>
          </cell>
          <cell r="Z237">
            <v>8.7999999999999995E-2</v>
          </cell>
        </row>
        <row r="238">
          <cell r="D238">
            <v>238</v>
          </cell>
          <cell r="E238">
            <v>131</v>
          </cell>
          <cell r="F238" t="str">
            <v xml:space="preserve">전선 </v>
          </cell>
          <cell r="G238" t="str">
            <v>IV   200sq</v>
          </cell>
          <cell r="H238" t="str">
            <v>m</v>
          </cell>
          <cell r="I238">
            <v>0</v>
          </cell>
          <cell r="J238">
            <v>0</v>
          </cell>
          <cell r="K238">
            <v>794</v>
          </cell>
          <cell r="L238">
            <v>6935</v>
          </cell>
          <cell r="M238">
            <v>842</v>
          </cell>
          <cell r="N238">
            <v>8091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6935</v>
          </cell>
          <cell r="W238">
            <v>0</v>
          </cell>
          <cell r="X238">
            <v>0.1</v>
          </cell>
          <cell r="Y238" t="str">
            <v>내선</v>
          </cell>
          <cell r="Z238">
            <v>0.107</v>
          </cell>
        </row>
        <row r="239">
          <cell r="D239">
            <v>239</v>
          </cell>
          <cell r="E239">
            <v>132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 t="str">
            <v/>
          </cell>
        </row>
        <row r="240">
          <cell r="D240">
            <v>240</v>
          </cell>
          <cell r="E240">
            <v>133</v>
          </cell>
          <cell r="F240" t="str">
            <v xml:space="preserve">전선 </v>
          </cell>
          <cell r="G240" t="str">
            <v>HIV   1.2</v>
          </cell>
          <cell r="H240" t="str">
            <v>m</v>
          </cell>
          <cell r="I240">
            <v>0</v>
          </cell>
          <cell r="J240">
            <v>0</v>
          </cell>
          <cell r="K240">
            <v>794</v>
          </cell>
          <cell r="L240">
            <v>51</v>
          </cell>
          <cell r="M240">
            <v>842</v>
          </cell>
          <cell r="N240">
            <v>53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51</v>
          </cell>
          <cell r="W240">
            <v>0</v>
          </cell>
          <cell r="X240">
            <v>0.1</v>
          </cell>
          <cell r="Y240" t="str">
            <v>내선</v>
          </cell>
          <cell r="Z240">
            <v>0.01</v>
          </cell>
        </row>
        <row r="241">
          <cell r="D241">
            <v>241</v>
          </cell>
          <cell r="E241">
            <v>134</v>
          </cell>
          <cell r="F241" t="str">
            <v xml:space="preserve">전선 </v>
          </cell>
          <cell r="G241" t="str">
            <v>HIV   1.6</v>
          </cell>
          <cell r="H241" t="str">
            <v>m</v>
          </cell>
          <cell r="I241">
            <v>0</v>
          </cell>
          <cell r="J241">
            <v>0</v>
          </cell>
          <cell r="K241">
            <v>794</v>
          </cell>
          <cell r="L241">
            <v>84</v>
          </cell>
          <cell r="M241">
            <v>842</v>
          </cell>
          <cell r="N241">
            <v>87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84</v>
          </cell>
          <cell r="W241">
            <v>0</v>
          </cell>
          <cell r="X241">
            <v>0.1</v>
          </cell>
          <cell r="Y241" t="str">
            <v>내선</v>
          </cell>
          <cell r="Z241">
            <v>0.01</v>
          </cell>
        </row>
        <row r="242">
          <cell r="D242">
            <v>242</v>
          </cell>
          <cell r="E242">
            <v>135</v>
          </cell>
          <cell r="F242" t="str">
            <v>전선(관내바닥)</v>
          </cell>
          <cell r="G242" t="str">
            <v>HIV   1.6</v>
          </cell>
          <cell r="H242" t="str">
            <v>m</v>
          </cell>
          <cell r="I242">
            <v>0</v>
          </cell>
          <cell r="J242">
            <v>0</v>
          </cell>
          <cell r="K242">
            <v>794</v>
          </cell>
          <cell r="L242">
            <v>84</v>
          </cell>
          <cell r="M242">
            <v>842</v>
          </cell>
          <cell r="N242">
            <v>87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84</v>
          </cell>
          <cell r="W242">
            <v>0</v>
          </cell>
          <cell r="X242">
            <v>0.1</v>
          </cell>
          <cell r="Y242" t="str">
            <v>내선</v>
          </cell>
          <cell r="Z242">
            <v>8.0000000000000002E-3</v>
          </cell>
        </row>
        <row r="243">
          <cell r="D243">
            <v>243</v>
          </cell>
          <cell r="E243">
            <v>136</v>
          </cell>
          <cell r="F243" t="str">
            <v xml:space="preserve">전선 </v>
          </cell>
          <cell r="G243" t="str">
            <v>HIV   2.0</v>
          </cell>
          <cell r="H243" t="str">
            <v>m</v>
          </cell>
          <cell r="I243">
            <v>0</v>
          </cell>
          <cell r="J243">
            <v>0</v>
          </cell>
          <cell r="K243">
            <v>794</v>
          </cell>
          <cell r="L243">
            <v>124</v>
          </cell>
          <cell r="M243">
            <v>842</v>
          </cell>
          <cell r="N243">
            <v>127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124</v>
          </cell>
          <cell r="W243">
            <v>0</v>
          </cell>
          <cell r="X243">
            <v>0.1</v>
          </cell>
          <cell r="Y243" t="str">
            <v>내선</v>
          </cell>
          <cell r="Z243">
            <v>0.01</v>
          </cell>
        </row>
        <row r="244">
          <cell r="D244">
            <v>244</v>
          </cell>
          <cell r="E244">
            <v>137</v>
          </cell>
          <cell r="F244" t="str">
            <v>전선(관내바닥)</v>
          </cell>
          <cell r="G244" t="str">
            <v>HIV   2.0</v>
          </cell>
          <cell r="H244" t="str">
            <v>m</v>
          </cell>
          <cell r="I244">
            <v>0</v>
          </cell>
          <cell r="J244">
            <v>0</v>
          </cell>
          <cell r="K244">
            <v>794</v>
          </cell>
          <cell r="L244">
            <v>124</v>
          </cell>
          <cell r="M244">
            <v>842</v>
          </cell>
          <cell r="N244">
            <v>127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124</v>
          </cell>
          <cell r="W244">
            <v>0</v>
          </cell>
          <cell r="X244">
            <v>0.1</v>
          </cell>
          <cell r="Y244" t="str">
            <v>내선</v>
          </cell>
          <cell r="Z244">
            <v>8.0000000000000002E-3</v>
          </cell>
        </row>
        <row r="245">
          <cell r="D245">
            <v>245</v>
          </cell>
          <cell r="E245">
            <v>0</v>
          </cell>
          <cell r="F245" t="str">
            <v xml:space="preserve">전선 </v>
          </cell>
          <cell r="G245" t="str">
            <v>HIV   3.5sq</v>
          </cell>
          <cell r="H245" t="str">
            <v>m</v>
          </cell>
          <cell r="I245">
            <v>0</v>
          </cell>
          <cell r="J245">
            <v>0</v>
          </cell>
          <cell r="K245">
            <v>794</v>
          </cell>
          <cell r="L245">
            <v>151</v>
          </cell>
          <cell r="M245">
            <v>842</v>
          </cell>
          <cell r="N245">
            <v>163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151</v>
          </cell>
          <cell r="W245">
            <v>0</v>
          </cell>
          <cell r="X245">
            <v>0.1</v>
          </cell>
          <cell r="Y245" t="str">
            <v>내선</v>
          </cell>
          <cell r="Z245">
            <v>0.01</v>
          </cell>
        </row>
        <row r="246">
          <cell r="D246">
            <v>246</v>
          </cell>
          <cell r="E246">
            <v>0</v>
          </cell>
          <cell r="F246" t="str">
            <v>전선(관내바닥)</v>
          </cell>
          <cell r="G246" t="str">
            <v>HIV   3.5sq</v>
          </cell>
          <cell r="H246" t="str">
            <v>m</v>
          </cell>
          <cell r="I246">
            <v>0</v>
          </cell>
          <cell r="J246">
            <v>0</v>
          </cell>
          <cell r="K246">
            <v>794</v>
          </cell>
          <cell r="L246">
            <v>151</v>
          </cell>
          <cell r="M246">
            <v>842</v>
          </cell>
          <cell r="N246">
            <v>163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151</v>
          </cell>
          <cell r="W246">
            <v>0</v>
          </cell>
          <cell r="X246">
            <v>0.1</v>
          </cell>
          <cell r="Y246" t="str">
            <v>내선</v>
          </cell>
          <cell r="Z246">
            <v>8.0000000000000002E-3</v>
          </cell>
        </row>
        <row r="247">
          <cell r="D247">
            <v>247</v>
          </cell>
          <cell r="E247">
            <v>138</v>
          </cell>
          <cell r="F247" t="str">
            <v xml:space="preserve">전선 </v>
          </cell>
          <cell r="G247" t="str">
            <v>HIV   5.5sq</v>
          </cell>
          <cell r="H247" t="str">
            <v>m</v>
          </cell>
          <cell r="I247">
            <v>0</v>
          </cell>
          <cell r="J247">
            <v>0</v>
          </cell>
          <cell r="K247">
            <v>762</v>
          </cell>
          <cell r="L247">
            <v>229</v>
          </cell>
          <cell r="M247">
            <v>842</v>
          </cell>
          <cell r="N247">
            <v>248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229</v>
          </cell>
          <cell r="W247">
            <v>0</v>
          </cell>
          <cell r="X247">
            <v>0.1</v>
          </cell>
          <cell r="Y247" t="str">
            <v>내선</v>
          </cell>
          <cell r="Z247">
            <v>0.01</v>
          </cell>
        </row>
        <row r="248">
          <cell r="D248">
            <v>248</v>
          </cell>
          <cell r="E248">
            <v>139</v>
          </cell>
          <cell r="F248" t="str">
            <v>전선(관내바닥)</v>
          </cell>
          <cell r="G248" t="str">
            <v>HIV   5.5sq</v>
          </cell>
          <cell r="H248" t="str">
            <v>m</v>
          </cell>
          <cell r="I248">
            <v>0</v>
          </cell>
          <cell r="J248">
            <v>0</v>
          </cell>
          <cell r="K248">
            <v>762</v>
          </cell>
          <cell r="L248">
            <v>229</v>
          </cell>
          <cell r="M248">
            <v>842</v>
          </cell>
          <cell r="N248">
            <v>248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229</v>
          </cell>
          <cell r="W248">
            <v>0</v>
          </cell>
          <cell r="X248">
            <v>0.1</v>
          </cell>
          <cell r="Y248" t="str">
            <v>내선</v>
          </cell>
          <cell r="Z248">
            <v>8.0000000000000002E-3</v>
          </cell>
        </row>
        <row r="249">
          <cell r="D249">
            <v>249</v>
          </cell>
          <cell r="E249">
            <v>140</v>
          </cell>
          <cell r="F249" t="str">
            <v xml:space="preserve">전선 </v>
          </cell>
          <cell r="G249" t="str">
            <v>HIV   8sq</v>
          </cell>
          <cell r="H249" t="str">
            <v>m</v>
          </cell>
          <cell r="I249">
            <v>0</v>
          </cell>
          <cell r="J249">
            <v>0</v>
          </cell>
          <cell r="K249">
            <v>762</v>
          </cell>
          <cell r="L249">
            <v>325</v>
          </cell>
          <cell r="M249">
            <v>842</v>
          </cell>
          <cell r="N249">
            <v>352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325</v>
          </cell>
          <cell r="W249">
            <v>0</v>
          </cell>
          <cell r="X249">
            <v>0.1</v>
          </cell>
          <cell r="Y249" t="str">
            <v>내선</v>
          </cell>
          <cell r="Z249">
            <v>0.02</v>
          </cell>
        </row>
        <row r="250">
          <cell r="D250">
            <v>250</v>
          </cell>
          <cell r="E250">
            <v>141</v>
          </cell>
          <cell r="F250" t="str">
            <v>전선(관내바닥)</v>
          </cell>
          <cell r="G250" t="str">
            <v>HIV   8sq</v>
          </cell>
          <cell r="H250" t="str">
            <v>m</v>
          </cell>
          <cell r="I250">
            <v>0</v>
          </cell>
          <cell r="J250">
            <v>0</v>
          </cell>
          <cell r="K250">
            <v>762</v>
          </cell>
          <cell r="L250">
            <v>325</v>
          </cell>
          <cell r="M250">
            <v>842</v>
          </cell>
          <cell r="N250">
            <v>352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325</v>
          </cell>
          <cell r="W250">
            <v>0</v>
          </cell>
          <cell r="X250">
            <v>0.1</v>
          </cell>
          <cell r="Y250" t="str">
            <v>내선</v>
          </cell>
          <cell r="Z250">
            <v>1.6E-2</v>
          </cell>
        </row>
        <row r="251">
          <cell r="D251">
            <v>251</v>
          </cell>
          <cell r="E251">
            <v>142</v>
          </cell>
          <cell r="F251" t="str">
            <v xml:space="preserve">전선 </v>
          </cell>
          <cell r="G251" t="str">
            <v>HIV   14sq</v>
          </cell>
          <cell r="H251" t="str">
            <v>m</v>
          </cell>
          <cell r="I251">
            <v>0</v>
          </cell>
          <cell r="J251">
            <v>0</v>
          </cell>
          <cell r="K251">
            <v>762</v>
          </cell>
          <cell r="L251">
            <v>641</v>
          </cell>
          <cell r="M251">
            <v>842</v>
          </cell>
          <cell r="N251">
            <v>693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641</v>
          </cell>
          <cell r="W251">
            <v>0</v>
          </cell>
          <cell r="X251">
            <v>0.1</v>
          </cell>
          <cell r="Y251" t="str">
            <v>내선</v>
          </cell>
          <cell r="Z251">
            <v>0.02</v>
          </cell>
        </row>
        <row r="252">
          <cell r="D252">
            <v>252</v>
          </cell>
          <cell r="E252">
            <v>143</v>
          </cell>
          <cell r="F252" t="str">
            <v>전선(관내바닥)</v>
          </cell>
          <cell r="G252" t="str">
            <v>HIV   14sq</v>
          </cell>
          <cell r="H252" t="str">
            <v>m</v>
          </cell>
          <cell r="I252">
            <v>0</v>
          </cell>
          <cell r="J252">
            <v>0</v>
          </cell>
          <cell r="K252">
            <v>762</v>
          </cell>
          <cell r="L252">
            <v>641</v>
          </cell>
          <cell r="M252">
            <v>842</v>
          </cell>
          <cell r="N252">
            <v>693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641</v>
          </cell>
          <cell r="W252">
            <v>0</v>
          </cell>
          <cell r="X252">
            <v>0.1</v>
          </cell>
          <cell r="Y252" t="str">
            <v>내선</v>
          </cell>
          <cell r="Z252">
            <v>1.6E-2</v>
          </cell>
        </row>
        <row r="253">
          <cell r="D253">
            <v>253</v>
          </cell>
          <cell r="E253">
            <v>144</v>
          </cell>
          <cell r="F253" t="str">
            <v xml:space="preserve">전선 </v>
          </cell>
          <cell r="G253" t="str">
            <v>HIV   22sq</v>
          </cell>
          <cell r="H253" t="str">
            <v>m</v>
          </cell>
          <cell r="I253">
            <v>0</v>
          </cell>
          <cell r="J253">
            <v>0</v>
          </cell>
          <cell r="K253">
            <v>762</v>
          </cell>
          <cell r="L253">
            <v>976</v>
          </cell>
          <cell r="M253">
            <v>842</v>
          </cell>
          <cell r="N253">
            <v>1056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976</v>
          </cell>
          <cell r="W253">
            <v>0</v>
          </cell>
          <cell r="X253">
            <v>0.1</v>
          </cell>
          <cell r="Y253" t="str">
            <v>내선</v>
          </cell>
          <cell r="Z253">
            <v>3.1E-2</v>
          </cell>
        </row>
        <row r="254">
          <cell r="D254">
            <v>254</v>
          </cell>
          <cell r="E254">
            <v>145</v>
          </cell>
          <cell r="F254" t="str">
            <v xml:space="preserve">전선 </v>
          </cell>
          <cell r="G254" t="str">
            <v>HIV   30sq</v>
          </cell>
          <cell r="H254" t="str">
            <v>m</v>
          </cell>
          <cell r="I254">
            <v>0</v>
          </cell>
          <cell r="J254">
            <v>0</v>
          </cell>
          <cell r="K254">
            <v>762</v>
          </cell>
          <cell r="L254">
            <v>1073</v>
          </cell>
          <cell r="M254">
            <v>842</v>
          </cell>
          <cell r="N254">
            <v>1276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1073</v>
          </cell>
          <cell r="W254">
            <v>0</v>
          </cell>
          <cell r="X254">
            <v>0.1</v>
          </cell>
          <cell r="Y254" t="str">
            <v>내선</v>
          </cell>
          <cell r="Z254">
            <v>3.1E-2</v>
          </cell>
        </row>
        <row r="255">
          <cell r="D255">
            <v>255</v>
          </cell>
          <cell r="E255">
            <v>146</v>
          </cell>
          <cell r="F255" t="str">
            <v xml:space="preserve">전선 </v>
          </cell>
          <cell r="G255" t="str">
            <v>HIV   38sq</v>
          </cell>
          <cell r="H255" t="str">
            <v>m</v>
          </cell>
          <cell r="I255">
            <v>0</v>
          </cell>
          <cell r="J255">
            <v>0</v>
          </cell>
          <cell r="K255">
            <v>762</v>
          </cell>
          <cell r="L255">
            <v>1439</v>
          </cell>
          <cell r="M255">
            <v>842</v>
          </cell>
          <cell r="N255">
            <v>1681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1439</v>
          </cell>
          <cell r="W255">
            <v>0</v>
          </cell>
          <cell r="X255">
            <v>0.1</v>
          </cell>
          <cell r="Y255" t="str">
            <v>내선</v>
          </cell>
          <cell r="Z255">
            <v>3.1E-2</v>
          </cell>
        </row>
        <row r="256">
          <cell r="D256">
            <v>256</v>
          </cell>
          <cell r="E256">
            <v>147</v>
          </cell>
          <cell r="F256" t="str">
            <v xml:space="preserve">전선 </v>
          </cell>
          <cell r="G256" t="str">
            <v>HIV   50sq</v>
          </cell>
          <cell r="H256" t="str">
            <v>m</v>
          </cell>
          <cell r="I256">
            <v>0</v>
          </cell>
          <cell r="J256">
            <v>0</v>
          </cell>
          <cell r="K256">
            <v>762</v>
          </cell>
          <cell r="L256">
            <v>2017</v>
          </cell>
          <cell r="M256">
            <v>842</v>
          </cell>
          <cell r="N256">
            <v>2353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2017</v>
          </cell>
          <cell r="W256">
            <v>0</v>
          </cell>
          <cell r="X256">
            <v>0.1</v>
          </cell>
          <cell r="Y256" t="str">
            <v>내선</v>
          </cell>
          <cell r="Z256">
            <v>5.1999999999999998E-2</v>
          </cell>
        </row>
        <row r="257">
          <cell r="D257">
            <v>257</v>
          </cell>
          <cell r="E257">
            <v>148</v>
          </cell>
          <cell r="F257" t="str">
            <v xml:space="preserve">전선 </v>
          </cell>
          <cell r="G257" t="str">
            <v>HIV   60sq</v>
          </cell>
          <cell r="H257" t="str">
            <v>m</v>
          </cell>
          <cell r="I257">
            <v>0</v>
          </cell>
          <cell r="J257">
            <v>0</v>
          </cell>
          <cell r="K257">
            <v>762</v>
          </cell>
          <cell r="L257">
            <v>2447</v>
          </cell>
          <cell r="M257">
            <v>842</v>
          </cell>
          <cell r="N257">
            <v>2855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2447</v>
          </cell>
          <cell r="W257">
            <v>0</v>
          </cell>
          <cell r="X257">
            <v>0.1</v>
          </cell>
          <cell r="Y257" t="str">
            <v>내선</v>
          </cell>
          <cell r="Z257">
            <v>5.1999999999999998E-2</v>
          </cell>
        </row>
        <row r="258">
          <cell r="D258">
            <v>258</v>
          </cell>
          <cell r="E258">
            <v>149</v>
          </cell>
          <cell r="F258" t="str">
            <v xml:space="preserve">전선 </v>
          </cell>
          <cell r="G258" t="str">
            <v>HIV   80sq</v>
          </cell>
          <cell r="H258" t="str">
            <v>m</v>
          </cell>
          <cell r="I258">
            <v>0</v>
          </cell>
          <cell r="J258">
            <v>0</v>
          </cell>
          <cell r="K258">
            <v>762</v>
          </cell>
          <cell r="L258">
            <v>3060</v>
          </cell>
          <cell r="M258">
            <v>842</v>
          </cell>
          <cell r="N258">
            <v>3570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3060</v>
          </cell>
          <cell r="W258">
            <v>0</v>
          </cell>
          <cell r="X258">
            <v>0.1</v>
          </cell>
          <cell r="Y258" t="str">
            <v>내선</v>
          </cell>
          <cell r="Z258">
            <v>6.4000000000000001E-2</v>
          </cell>
        </row>
        <row r="259">
          <cell r="D259">
            <v>259</v>
          </cell>
          <cell r="E259">
            <v>150</v>
          </cell>
          <cell r="F259" t="str">
            <v xml:space="preserve">전선 </v>
          </cell>
          <cell r="G259" t="str">
            <v>HIV   100sq</v>
          </cell>
          <cell r="H259" t="str">
            <v>m</v>
          </cell>
          <cell r="I259">
            <v>0</v>
          </cell>
          <cell r="J259">
            <v>0</v>
          </cell>
          <cell r="K259">
            <v>762</v>
          </cell>
          <cell r="L259">
            <v>3858</v>
          </cell>
          <cell r="M259">
            <v>842</v>
          </cell>
          <cell r="N259">
            <v>4501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3858</v>
          </cell>
          <cell r="W259">
            <v>0</v>
          </cell>
          <cell r="X259">
            <v>0.1</v>
          </cell>
          <cell r="Y259" t="str">
            <v>내선</v>
          </cell>
          <cell r="Z259">
            <v>6.4000000000000001E-2</v>
          </cell>
        </row>
        <row r="260">
          <cell r="D260">
            <v>260</v>
          </cell>
          <cell r="E260">
            <v>151</v>
          </cell>
          <cell r="F260" t="str">
            <v xml:space="preserve">전선 </v>
          </cell>
          <cell r="G260" t="str">
            <v>HIV   125sq</v>
          </cell>
          <cell r="H260" t="str">
            <v>m</v>
          </cell>
          <cell r="I260">
            <v>0</v>
          </cell>
          <cell r="J260">
            <v>0</v>
          </cell>
          <cell r="K260">
            <v>762</v>
          </cell>
          <cell r="L260">
            <v>4799</v>
          </cell>
          <cell r="M260">
            <v>842</v>
          </cell>
          <cell r="N260">
            <v>5600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4799</v>
          </cell>
          <cell r="W260">
            <v>0</v>
          </cell>
          <cell r="X260">
            <v>0.1</v>
          </cell>
          <cell r="Y260" t="str">
            <v>내선</v>
          </cell>
          <cell r="Z260">
            <v>8.7999999999999995E-2</v>
          </cell>
        </row>
        <row r="261">
          <cell r="D261">
            <v>261</v>
          </cell>
          <cell r="E261">
            <v>152</v>
          </cell>
          <cell r="F261" t="str">
            <v xml:space="preserve">전선 </v>
          </cell>
          <cell r="G261" t="str">
            <v>HIV   150sq</v>
          </cell>
          <cell r="H261" t="str">
            <v>m</v>
          </cell>
          <cell r="I261">
            <v>0</v>
          </cell>
          <cell r="J261">
            <v>0</v>
          </cell>
          <cell r="K261">
            <v>762</v>
          </cell>
          <cell r="L261">
            <v>5911</v>
          </cell>
          <cell r="M261">
            <v>842</v>
          </cell>
          <cell r="N261">
            <v>6897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5911</v>
          </cell>
          <cell r="W261">
            <v>0</v>
          </cell>
          <cell r="X261">
            <v>0.1</v>
          </cell>
          <cell r="Y261" t="str">
            <v>내선</v>
          </cell>
          <cell r="Z261">
            <v>8.7999999999999995E-2</v>
          </cell>
        </row>
        <row r="262">
          <cell r="D262">
            <v>262</v>
          </cell>
          <cell r="E262">
            <v>153</v>
          </cell>
          <cell r="F262" t="str">
            <v xml:space="preserve">전선 </v>
          </cell>
          <cell r="G262" t="str">
            <v>HIV   200sq</v>
          </cell>
          <cell r="H262" t="str">
            <v>m</v>
          </cell>
          <cell r="I262">
            <v>0</v>
          </cell>
          <cell r="J262">
            <v>0</v>
          </cell>
          <cell r="K262">
            <v>762</v>
          </cell>
          <cell r="L262">
            <v>7421</v>
          </cell>
          <cell r="M262">
            <v>842</v>
          </cell>
          <cell r="N262">
            <v>8658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7421</v>
          </cell>
          <cell r="W262">
            <v>0</v>
          </cell>
          <cell r="X262">
            <v>0.1</v>
          </cell>
          <cell r="Y262" t="str">
            <v>내선</v>
          </cell>
          <cell r="Z262">
            <v>0.107</v>
          </cell>
        </row>
        <row r="263">
          <cell r="D263">
            <v>263</v>
          </cell>
          <cell r="E263">
            <v>154</v>
          </cell>
          <cell r="F263" t="str">
            <v xml:space="preserve">전선 </v>
          </cell>
          <cell r="G263" t="str">
            <v>HIV   250sq</v>
          </cell>
          <cell r="H263" t="str">
            <v>m</v>
          </cell>
          <cell r="I263">
            <v>0</v>
          </cell>
          <cell r="J263">
            <v>0</v>
          </cell>
          <cell r="K263">
            <v>762</v>
          </cell>
          <cell r="L263">
            <v>9300</v>
          </cell>
          <cell r="M263">
            <v>842</v>
          </cell>
          <cell r="N263">
            <v>10850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9300</v>
          </cell>
          <cell r="W263">
            <v>0</v>
          </cell>
          <cell r="X263">
            <v>0.1</v>
          </cell>
          <cell r="Y263" t="str">
            <v>내선</v>
          </cell>
          <cell r="Z263">
            <v>0.13</v>
          </cell>
        </row>
        <row r="264">
          <cell r="D264">
            <v>264</v>
          </cell>
          <cell r="E264">
            <v>155</v>
          </cell>
          <cell r="F264" t="str">
            <v xml:space="preserve">전선 </v>
          </cell>
          <cell r="G264" t="str">
            <v>HIV   325sq</v>
          </cell>
          <cell r="H264" t="str">
            <v>m</v>
          </cell>
          <cell r="I264">
            <v>0</v>
          </cell>
          <cell r="J264">
            <v>0</v>
          </cell>
          <cell r="K264">
            <v>762</v>
          </cell>
          <cell r="L264">
            <v>12133</v>
          </cell>
          <cell r="M264">
            <v>842</v>
          </cell>
          <cell r="N264">
            <v>14155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12133</v>
          </cell>
          <cell r="W264">
            <v>0</v>
          </cell>
          <cell r="X264">
            <v>0.1</v>
          </cell>
          <cell r="Y264" t="str">
            <v>내선</v>
          </cell>
          <cell r="Z264">
            <v>0.16</v>
          </cell>
        </row>
        <row r="265">
          <cell r="D265">
            <v>265</v>
          </cell>
          <cell r="E265">
            <v>156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 t="str">
            <v/>
          </cell>
        </row>
        <row r="266">
          <cell r="D266">
            <v>266</v>
          </cell>
          <cell r="E266">
            <v>157</v>
          </cell>
          <cell r="F266" t="str">
            <v>나동선</v>
          </cell>
          <cell r="G266" t="str">
            <v>WOH 150sq</v>
          </cell>
          <cell r="H266" t="str">
            <v>m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</row>
        <row r="267">
          <cell r="D267">
            <v>267</v>
          </cell>
          <cell r="E267">
            <v>158</v>
          </cell>
          <cell r="F267" t="str">
            <v xml:space="preserve">전선 </v>
          </cell>
          <cell r="G267" t="str">
            <v>GV   1.6</v>
          </cell>
          <cell r="H267" t="str">
            <v>m</v>
          </cell>
          <cell r="I267">
            <v>0</v>
          </cell>
          <cell r="J267">
            <v>0</v>
          </cell>
          <cell r="K267">
            <v>795</v>
          </cell>
          <cell r="L267">
            <v>171</v>
          </cell>
          <cell r="M267">
            <v>844</v>
          </cell>
          <cell r="N267">
            <v>185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171</v>
          </cell>
          <cell r="W267">
            <v>0</v>
          </cell>
          <cell r="X267">
            <v>0.1</v>
          </cell>
          <cell r="Y267" t="str">
            <v>내선</v>
          </cell>
          <cell r="Z267">
            <v>0.01</v>
          </cell>
        </row>
        <row r="268">
          <cell r="D268">
            <v>268</v>
          </cell>
          <cell r="E268">
            <v>159</v>
          </cell>
          <cell r="F268" t="str">
            <v>전선 (관내바닥)</v>
          </cell>
          <cell r="G268" t="str">
            <v>GV   1.6</v>
          </cell>
          <cell r="H268" t="str">
            <v>m</v>
          </cell>
          <cell r="I268">
            <v>0</v>
          </cell>
          <cell r="J268">
            <v>0</v>
          </cell>
          <cell r="K268">
            <v>763</v>
          </cell>
          <cell r="L268">
            <v>171</v>
          </cell>
          <cell r="M268">
            <v>844</v>
          </cell>
          <cell r="N268">
            <v>185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171</v>
          </cell>
          <cell r="W268">
            <v>0</v>
          </cell>
          <cell r="X268">
            <v>0.1</v>
          </cell>
          <cell r="Y268" t="str">
            <v>내선</v>
          </cell>
          <cell r="Z268">
            <v>8.0000000000000002E-3</v>
          </cell>
        </row>
        <row r="269">
          <cell r="D269">
            <v>269</v>
          </cell>
          <cell r="E269">
            <v>160</v>
          </cell>
          <cell r="F269" t="str">
            <v xml:space="preserve">전선 </v>
          </cell>
          <cell r="G269" t="str">
            <v>GV   2.0</v>
          </cell>
          <cell r="H269" t="str">
            <v>m</v>
          </cell>
          <cell r="I269">
            <v>0</v>
          </cell>
          <cell r="J269">
            <v>0</v>
          </cell>
          <cell r="K269">
            <v>763</v>
          </cell>
          <cell r="L269">
            <v>226</v>
          </cell>
          <cell r="M269">
            <v>844</v>
          </cell>
          <cell r="N269">
            <v>245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226</v>
          </cell>
          <cell r="W269">
            <v>0</v>
          </cell>
          <cell r="X269">
            <v>0.1</v>
          </cell>
          <cell r="Y269" t="str">
            <v>내선</v>
          </cell>
          <cell r="Z269">
            <v>0.01</v>
          </cell>
        </row>
        <row r="270">
          <cell r="D270">
            <v>270</v>
          </cell>
          <cell r="E270">
            <v>161</v>
          </cell>
          <cell r="F270" t="str">
            <v>전선 (관내바닥)</v>
          </cell>
          <cell r="G270" t="str">
            <v>GV   2.0</v>
          </cell>
          <cell r="H270" t="str">
            <v>m</v>
          </cell>
          <cell r="I270">
            <v>0</v>
          </cell>
          <cell r="J270">
            <v>0</v>
          </cell>
          <cell r="K270">
            <v>763</v>
          </cell>
          <cell r="L270">
            <v>226</v>
          </cell>
          <cell r="M270">
            <v>844</v>
          </cell>
          <cell r="N270">
            <v>245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226</v>
          </cell>
          <cell r="W270">
            <v>0</v>
          </cell>
          <cell r="X270">
            <v>0.1</v>
          </cell>
          <cell r="Y270" t="str">
            <v>내선</v>
          </cell>
          <cell r="Z270">
            <v>8.0000000000000002E-3</v>
          </cell>
        </row>
        <row r="271">
          <cell r="D271">
            <v>271</v>
          </cell>
          <cell r="E271">
            <v>162</v>
          </cell>
          <cell r="F271" t="str">
            <v xml:space="preserve">전선 </v>
          </cell>
          <cell r="G271" t="str">
            <v>GV   2.0sq</v>
          </cell>
          <cell r="H271" t="str">
            <v>m</v>
          </cell>
          <cell r="I271">
            <v>0</v>
          </cell>
          <cell r="J271">
            <v>0</v>
          </cell>
          <cell r="K271">
            <v>763</v>
          </cell>
          <cell r="L271">
            <v>205</v>
          </cell>
          <cell r="M271">
            <v>844</v>
          </cell>
          <cell r="N271">
            <v>222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205</v>
          </cell>
          <cell r="W271">
            <v>0</v>
          </cell>
          <cell r="X271">
            <v>0.1</v>
          </cell>
          <cell r="Y271" t="str">
            <v>내선</v>
          </cell>
          <cell r="Z271">
            <v>0.01</v>
          </cell>
        </row>
        <row r="272">
          <cell r="D272">
            <v>272</v>
          </cell>
          <cell r="E272">
            <v>163</v>
          </cell>
          <cell r="F272" t="str">
            <v>전선 (관내바닥)</v>
          </cell>
          <cell r="G272" t="str">
            <v>GV   2.0sq</v>
          </cell>
          <cell r="H272" t="str">
            <v>m</v>
          </cell>
          <cell r="I272">
            <v>0</v>
          </cell>
          <cell r="J272">
            <v>0</v>
          </cell>
          <cell r="K272">
            <v>763</v>
          </cell>
          <cell r="L272">
            <v>205</v>
          </cell>
          <cell r="M272">
            <v>844</v>
          </cell>
          <cell r="N272">
            <v>222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205</v>
          </cell>
          <cell r="W272">
            <v>0</v>
          </cell>
          <cell r="X272">
            <v>0.1</v>
          </cell>
          <cell r="Y272" t="str">
            <v>내선</v>
          </cell>
          <cell r="Z272">
            <v>8.0000000000000002E-3</v>
          </cell>
        </row>
        <row r="273">
          <cell r="D273">
            <v>273</v>
          </cell>
          <cell r="E273">
            <v>164</v>
          </cell>
          <cell r="F273" t="str">
            <v xml:space="preserve">전선 </v>
          </cell>
          <cell r="G273" t="str">
            <v>GV   3.5sq</v>
          </cell>
          <cell r="H273" t="str">
            <v>m</v>
          </cell>
          <cell r="I273">
            <v>0</v>
          </cell>
          <cell r="J273">
            <v>0</v>
          </cell>
          <cell r="K273">
            <v>763</v>
          </cell>
          <cell r="L273">
            <v>277</v>
          </cell>
          <cell r="M273">
            <v>844</v>
          </cell>
          <cell r="N273">
            <v>299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277</v>
          </cell>
          <cell r="W273">
            <v>0</v>
          </cell>
          <cell r="X273">
            <v>0.1</v>
          </cell>
          <cell r="Y273" t="str">
            <v>내선</v>
          </cell>
          <cell r="Z273">
            <v>0.01</v>
          </cell>
        </row>
        <row r="274">
          <cell r="D274">
            <v>274</v>
          </cell>
          <cell r="E274">
            <v>165</v>
          </cell>
          <cell r="F274" t="str">
            <v>전선 (관내바닥)</v>
          </cell>
          <cell r="G274" t="str">
            <v>GV   3.5sq</v>
          </cell>
          <cell r="H274" t="str">
            <v>m</v>
          </cell>
          <cell r="I274">
            <v>0</v>
          </cell>
          <cell r="J274">
            <v>0</v>
          </cell>
          <cell r="K274">
            <v>763</v>
          </cell>
          <cell r="L274">
            <v>277</v>
          </cell>
          <cell r="M274">
            <v>844</v>
          </cell>
          <cell r="N274">
            <v>299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277</v>
          </cell>
          <cell r="W274">
            <v>0</v>
          </cell>
          <cell r="X274">
            <v>0.1</v>
          </cell>
          <cell r="Y274" t="str">
            <v>내선</v>
          </cell>
          <cell r="Z274">
            <v>8.0000000000000002E-3</v>
          </cell>
        </row>
        <row r="275">
          <cell r="D275">
            <v>275</v>
          </cell>
          <cell r="E275">
            <v>166</v>
          </cell>
          <cell r="F275" t="str">
            <v xml:space="preserve">전선 </v>
          </cell>
          <cell r="G275" t="str">
            <v>GV   5.5sq</v>
          </cell>
          <cell r="H275" t="str">
            <v>m</v>
          </cell>
          <cell r="I275">
            <v>0</v>
          </cell>
          <cell r="J275">
            <v>0</v>
          </cell>
          <cell r="K275">
            <v>763</v>
          </cell>
          <cell r="L275">
            <v>377</v>
          </cell>
          <cell r="M275">
            <v>844</v>
          </cell>
          <cell r="N275">
            <v>406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377</v>
          </cell>
          <cell r="W275">
            <v>0</v>
          </cell>
          <cell r="X275">
            <v>0.1</v>
          </cell>
          <cell r="Y275" t="str">
            <v>내선</v>
          </cell>
          <cell r="Z275">
            <v>0.01</v>
          </cell>
        </row>
        <row r="276">
          <cell r="D276">
            <v>276</v>
          </cell>
          <cell r="E276">
            <v>167</v>
          </cell>
          <cell r="F276" t="str">
            <v>전선 (관내바닥)</v>
          </cell>
          <cell r="G276" t="str">
            <v>GV   5.5sq</v>
          </cell>
          <cell r="H276" t="str">
            <v>m</v>
          </cell>
          <cell r="I276">
            <v>0</v>
          </cell>
          <cell r="J276">
            <v>0</v>
          </cell>
          <cell r="K276">
            <v>763</v>
          </cell>
          <cell r="L276">
            <v>377</v>
          </cell>
          <cell r="M276">
            <v>844</v>
          </cell>
          <cell r="N276">
            <v>406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377</v>
          </cell>
          <cell r="W276">
            <v>0</v>
          </cell>
          <cell r="X276">
            <v>0.1</v>
          </cell>
          <cell r="Y276" t="str">
            <v>내선</v>
          </cell>
          <cell r="Z276">
            <v>8.0000000000000002E-3</v>
          </cell>
        </row>
        <row r="277">
          <cell r="D277">
            <v>277</v>
          </cell>
          <cell r="E277">
            <v>168</v>
          </cell>
          <cell r="F277" t="str">
            <v xml:space="preserve">전선 </v>
          </cell>
          <cell r="G277" t="str">
            <v>GV   8sq</v>
          </cell>
          <cell r="H277" t="str">
            <v>m</v>
          </cell>
          <cell r="I277">
            <v>0</v>
          </cell>
          <cell r="J277">
            <v>0</v>
          </cell>
          <cell r="K277">
            <v>763</v>
          </cell>
          <cell r="L277">
            <v>576</v>
          </cell>
          <cell r="M277">
            <v>844</v>
          </cell>
          <cell r="N277">
            <v>621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576</v>
          </cell>
          <cell r="W277">
            <v>0</v>
          </cell>
          <cell r="X277">
            <v>0.1</v>
          </cell>
          <cell r="Y277" t="str">
            <v>내선</v>
          </cell>
          <cell r="Z277">
            <v>0.02</v>
          </cell>
        </row>
        <row r="278">
          <cell r="D278">
            <v>278</v>
          </cell>
          <cell r="E278">
            <v>169</v>
          </cell>
          <cell r="F278" t="str">
            <v>전선 (관내바닥)</v>
          </cell>
          <cell r="G278" t="str">
            <v>GV   8sq</v>
          </cell>
          <cell r="H278" t="str">
            <v>m</v>
          </cell>
          <cell r="I278">
            <v>0</v>
          </cell>
          <cell r="J278">
            <v>0</v>
          </cell>
          <cell r="K278">
            <v>763</v>
          </cell>
          <cell r="L278">
            <v>576</v>
          </cell>
          <cell r="M278">
            <v>844</v>
          </cell>
          <cell r="N278">
            <v>621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576</v>
          </cell>
          <cell r="W278">
            <v>0</v>
          </cell>
          <cell r="X278">
            <v>0.1</v>
          </cell>
          <cell r="Y278" t="str">
            <v>내선</v>
          </cell>
          <cell r="Z278">
            <v>1.6E-2</v>
          </cell>
        </row>
        <row r="279">
          <cell r="D279">
            <v>279</v>
          </cell>
          <cell r="E279">
            <v>170</v>
          </cell>
          <cell r="F279" t="str">
            <v xml:space="preserve">전선 </v>
          </cell>
          <cell r="G279" t="str">
            <v>GV   14sq</v>
          </cell>
          <cell r="H279" t="str">
            <v>m</v>
          </cell>
          <cell r="I279">
            <v>0</v>
          </cell>
          <cell r="J279">
            <v>0</v>
          </cell>
          <cell r="K279">
            <v>763</v>
          </cell>
          <cell r="L279">
            <v>971</v>
          </cell>
          <cell r="M279">
            <v>844</v>
          </cell>
          <cell r="N279">
            <v>1048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971</v>
          </cell>
          <cell r="W279">
            <v>0</v>
          </cell>
          <cell r="X279">
            <v>0.1</v>
          </cell>
          <cell r="Y279" t="str">
            <v>내선</v>
          </cell>
          <cell r="Z279">
            <v>0.02</v>
          </cell>
        </row>
        <row r="280">
          <cell r="D280">
            <v>280</v>
          </cell>
          <cell r="E280">
            <v>171</v>
          </cell>
          <cell r="F280" t="str">
            <v xml:space="preserve">전선 </v>
          </cell>
          <cell r="G280" t="str">
            <v>GV   22sq</v>
          </cell>
          <cell r="H280" t="str">
            <v>m</v>
          </cell>
          <cell r="I280">
            <v>0</v>
          </cell>
          <cell r="J280">
            <v>0</v>
          </cell>
          <cell r="K280">
            <v>763</v>
          </cell>
          <cell r="L280">
            <v>1348</v>
          </cell>
          <cell r="M280">
            <v>844</v>
          </cell>
          <cell r="N280">
            <v>1455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1348</v>
          </cell>
          <cell r="W280">
            <v>0</v>
          </cell>
          <cell r="X280">
            <v>0.1</v>
          </cell>
          <cell r="Y280" t="str">
            <v>내선</v>
          </cell>
          <cell r="Z280">
            <v>3.1E-2</v>
          </cell>
        </row>
        <row r="281">
          <cell r="D281">
            <v>281</v>
          </cell>
          <cell r="E281">
            <v>172</v>
          </cell>
          <cell r="F281" t="str">
            <v xml:space="preserve">전선 </v>
          </cell>
          <cell r="G281">
            <v>0</v>
          </cell>
          <cell r="H281" t="str">
            <v>m</v>
          </cell>
          <cell r="I281">
            <v>0</v>
          </cell>
          <cell r="J281">
            <v>0</v>
          </cell>
          <cell r="K281">
            <v>763</v>
          </cell>
          <cell r="L281">
            <v>1660</v>
          </cell>
          <cell r="M281">
            <v>844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1660</v>
          </cell>
          <cell r="W281">
            <v>0</v>
          </cell>
          <cell r="X281">
            <v>0.1</v>
          </cell>
          <cell r="Y281" t="str">
            <v>내선</v>
          </cell>
          <cell r="Z281">
            <v>3.1E-2</v>
          </cell>
        </row>
        <row r="282">
          <cell r="D282">
            <v>282</v>
          </cell>
          <cell r="E282">
            <v>173</v>
          </cell>
          <cell r="F282" t="str">
            <v xml:space="preserve">전선 </v>
          </cell>
          <cell r="G282" t="str">
            <v>GV   38sq</v>
          </cell>
          <cell r="H282" t="str">
            <v>m</v>
          </cell>
          <cell r="I282">
            <v>0</v>
          </cell>
          <cell r="J282">
            <v>0</v>
          </cell>
          <cell r="K282">
            <v>763</v>
          </cell>
          <cell r="L282">
            <v>2032</v>
          </cell>
          <cell r="M282">
            <v>844</v>
          </cell>
          <cell r="N282">
            <v>2192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2032</v>
          </cell>
          <cell r="W282">
            <v>0</v>
          </cell>
          <cell r="X282">
            <v>0.1</v>
          </cell>
          <cell r="Y282" t="str">
            <v>내선</v>
          </cell>
          <cell r="Z282">
            <v>3.1E-2</v>
          </cell>
        </row>
        <row r="283">
          <cell r="D283">
            <v>283</v>
          </cell>
          <cell r="E283">
            <v>174</v>
          </cell>
          <cell r="F283" t="str">
            <v xml:space="preserve">전선 </v>
          </cell>
          <cell r="G283">
            <v>0</v>
          </cell>
          <cell r="H283" t="str">
            <v>m</v>
          </cell>
          <cell r="I283">
            <v>0</v>
          </cell>
          <cell r="J283">
            <v>0</v>
          </cell>
          <cell r="K283">
            <v>763</v>
          </cell>
          <cell r="L283">
            <v>2728</v>
          </cell>
          <cell r="M283">
            <v>844</v>
          </cell>
          <cell r="N283">
            <v>2943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2728</v>
          </cell>
          <cell r="W283">
            <v>0</v>
          </cell>
          <cell r="X283">
            <v>0.1</v>
          </cell>
          <cell r="Y283" t="str">
            <v>내선</v>
          </cell>
          <cell r="Z283">
            <v>5.1999999999999998E-2</v>
          </cell>
        </row>
        <row r="284">
          <cell r="D284">
            <v>284</v>
          </cell>
          <cell r="E284">
            <v>175</v>
          </cell>
          <cell r="F284" t="str">
            <v xml:space="preserve">전선 </v>
          </cell>
          <cell r="G284" t="str">
            <v>GV   60sq</v>
          </cell>
          <cell r="H284" t="str">
            <v>m</v>
          </cell>
          <cell r="I284">
            <v>0</v>
          </cell>
          <cell r="J284">
            <v>0</v>
          </cell>
          <cell r="K284">
            <v>763</v>
          </cell>
          <cell r="L284">
            <v>3212</v>
          </cell>
          <cell r="M284">
            <v>844</v>
          </cell>
          <cell r="N284">
            <v>3465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3212</v>
          </cell>
          <cell r="W284">
            <v>0</v>
          </cell>
          <cell r="X284">
            <v>0.1</v>
          </cell>
          <cell r="Y284" t="str">
            <v>내선</v>
          </cell>
          <cell r="Z284">
            <v>5.1999999999999998E-2</v>
          </cell>
        </row>
        <row r="285">
          <cell r="D285">
            <v>285</v>
          </cell>
          <cell r="E285">
            <v>176</v>
          </cell>
          <cell r="F285" t="str">
            <v xml:space="preserve">전선 </v>
          </cell>
          <cell r="G285" t="str">
            <v>GV   80sq</v>
          </cell>
          <cell r="H285" t="str">
            <v>m</v>
          </cell>
          <cell r="I285">
            <v>0</v>
          </cell>
          <cell r="J285">
            <v>0</v>
          </cell>
          <cell r="K285">
            <v>763</v>
          </cell>
          <cell r="L285">
            <v>4099</v>
          </cell>
          <cell r="M285">
            <v>844</v>
          </cell>
          <cell r="N285">
            <v>4421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4099</v>
          </cell>
          <cell r="W285">
            <v>0</v>
          </cell>
          <cell r="X285">
            <v>0.1</v>
          </cell>
          <cell r="Y285" t="str">
            <v>내선</v>
          </cell>
          <cell r="Z285">
            <v>6.4000000000000001E-2</v>
          </cell>
        </row>
        <row r="286">
          <cell r="D286">
            <v>286</v>
          </cell>
          <cell r="E286">
            <v>177</v>
          </cell>
          <cell r="F286" t="str">
            <v xml:space="preserve">전선 </v>
          </cell>
          <cell r="G286" t="str">
            <v>GV   100sq</v>
          </cell>
          <cell r="H286" t="str">
            <v>m</v>
          </cell>
          <cell r="I286">
            <v>0</v>
          </cell>
          <cell r="J286">
            <v>0</v>
          </cell>
          <cell r="K286">
            <v>763</v>
          </cell>
          <cell r="L286">
            <v>4785</v>
          </cell>
          <cell r="M286">
            <v>844</v>
          </cell>
          <cell r="N286">
            <v>5162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4785</v>
          </cell>
          <cell r="W286">
            <v>0</v>
          </cell>
          <cell r="X286">
            <v>0.1</v>
          </cell>
          <cell r="Y286" t="str">
            <v>내선</v>
          </cell>
          <cell r="Z286">
            <v>6.4000000000000001E-2</v>
          </cell>
        </row>
        <row r="287">
          <cell r="D287">
            <v>287</v>
          </cell>
          <cell r="E287">
            <v>177</v>
          </cell>
          <cell r="F287" t="str">
            <v xml:space="preserve">전선 </v>
          </cell>
          <cell r="G287" t="str">
            <v>GV   150sq</v>
          </cell>
          <cell r="H287" t="str">
            <v>m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0.1</v>
          </cell>
          <cell r="Y287" t="str">
            <v>내선</v>
          </cell>
          <cell r="Z287">
            <v>6.4000000000000001E-2</v>
          </cell>
        </row>
        <row r="288">
          <cell r="D288">
            <v>288</v>
          </cell>
          <cell r="E288">
            <v>177</v>
          </cell>
          <cell r="F288" t="str">
            <v xml:space="preserve">전선 </v>
          </cell>
          <cell r="G288" t="str">
            <v>GV   200sq</v>
          </cell>
          <cell r="H288" t="str">
            <v>m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0.1</v>
          </cell>
          <cell r="Y288" t="str">
            <v>내선</v>
          </cell>
          <cell r="Z288">
            <v>6.4000000000000001E-2</v>
          </cell>
        </row>
        <row r="289">
          <cell r="D289">
            <v>289</v>
          </cell>
          <cell r="E289">
            <v>0</v>
          </cell>
          <cell r="F289" t="str">
            <v>전화선</v>
          </cell>
          <cell r="G289" t="str">
            <v>TIV 0.8/2C</v>
          </cell>
          <cell r="H289" t="str">
            <v>m</v>
          </cell>
          <cell r="I289">
            <v>0</v>
          </cell>
          <cell r="J289">
            <v>0</v>
          </cell>
          <cell r="K289">
            <v>811</v>
          </cell>
          <cell r="L289">
            <v>80</v>
          </cell>
          <cell r="M289">
            <v>854</v>
          </cell>
          <cell r="N289">
            <v>75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75</v>
          </cell>
          <cell r="W289">
            <v>0</v>
          </cell>
          <cell r="X289">
            <v>0.1</v>
          </cell>
          <cell r="Y289" t="str">
            <v>통내</v>
          </cell>
          <cell r="Z289">
            <v>1.4999999999999999E-2</v>
          </cell>
        </row>
        <row r="290">
          <cell r="D290">
            <v>290</v>
          </cell>
          <cell r="E290">
            <v>0</v>
          </cell>
          <cell r="F290" t="str">
            <v>전화선</v>
          </cell>
          <cell r="G290" t="str">
            <v>TIV 0.8/2C×2</v>
          </cell>
          <cell r="H290" t="str">
            <v>m</v>
          </cell>
          <cell r="I290">
            <v>0</v>
          </cell>
          <cell r="J290">
            <v>0</v>
          </cell>
          <cell r="K290">
            <v>811</v>
          </cell>
          <cell r="L290">
            <v>160</v>
          </cell>
          <cell r="M290">
            <v>854</v>
          </cell>
          <cell r="N290">
            <v>150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150</v>
          </cell>
          <cell r="W290">
            <v>0</v>
          </cell>
          <cell r="X290">
            <v>0.1</v>
          </cell>
          <cell r="Y290" t="str">
            <v>통내</v>
          </cell>
          <cell r="Z290">
            <v>2.7E-2</v>
          </cell>
        </row>
        <row r="291">
          <cell r="D291">
            <v>291</v>
          </cell>
          <cell r="E291">
            <v>0</v>
          </cell>
          <cell r="F291" t="str">
            <v>전화선</v>
          </cell>
          <cell r="G291" t="str">
            <v>TIV 0.8/2C×3</v>
          </cell>
          <cell r="H291" t="str">
            <v>m</v>
          </cell>
          <cell r="I291">
            <v>0</v>
          </cell>
          <cell r="J291">
            <v>0</v>
          </cell>
          <cell r="K291">
            <v>811</v>
          </cell>
          <cell r="L291">
            <v>240</v>
          </cell>
          <cell r="M291">
            <v>854</v>
          </cell>
          <cell r="N291">
            <v>225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225</v>
          </cell>
          <cell r="W291">
            <v>0</v>
          </cell>
          <cell r="X291">
            <v>0.1</v>
          </cell>
          <cell r="Y291" t="str">
            <v>통내</v>
          </cell>
          <cell r="Z291">
            <v>3.5999999999999997E-2</v>
          </cell>
        </row>
        <row r="292">
          <cell r="D292">
            <v>292</v>
          </cell>
          <cell r="E292">
            <v>0</v>
          </cell>
          <cell r="F292" t="str">
            <v>전화선</v>
          </cell>
          <cell r="G292" t="str">
            <v>TIV 0.8/2C×4</v>
          </cell>
          <cell r="H292" t="str">
            <v>m</v>
          </cell>
          <cell r="I292">
            <v>0</v>
          </cell>
          <cell r="J292">
            <v>0</v>
          </cell>
          <cell r="K292">
            <v>811</v>
          </cell>
          <cell r="L292">
            <v>320</v>
          </cell>
          <cell r="M292">
            <v>854</v>
          </cell>
          <cell r="N292">
            <v>300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300</v>
          </cell>
          <cell r="W292">
            <v>0</v>
          </cell>
          <cell r="X292">
            <v>0.1</v>
          </cell>
          <cell r="Y292" t="str">
            <v>통내</v>
          </cell>
          <cell r="Z292">
            <v>4.8000000000000001E-2</v>
          </cell>
        </row>
        <row r="293">
          <cell r="D293">
            <v>293</v>
          </cell>
          <cell r="E293">
            <v>0</v>
          </cell>
          <cell r="F293" t="str">
            <v>전화선</v>
          </cell>
          <cell r="G293" t="str">
            <v>TIV 0.8/2C×6</v>
          </cell>
          <cell r="H293" t="str">
            <v>m</v>
          </cell>
          <cell r="I293">
            <v>0</v>
          </cell>
          <cell r="J293">
            <v>0</v>
          </cell>
          <cell r="K293">
            <v>811</v>
          </cell>
          <cell r="L293">
            <v>480</v>
          </cell>
          <cell r="M293">
            <v>854</v>
          </cell>
          <cell r="N293">
            <v>450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450</v>
          </cell>
          <cell r="W293">
            <v>0</v>
          </cell>
          <cell r="X293">
            <v>0.1</v>
          </cell>
          <cell r="Y293" t="str">
            <v>통내</v>
          </cell>
          <cell r="Z293">
            <v>7.1999999999999995E-2</v>
          </cell>
        </row>
        <row r="294">
          <cell r="D294">
            <v>294</v>
          </cell>
          <cell r="E294">
            <v>0</v>
          </cell>
          <cell r="F294" t="str">
            <v>전화선</v>
          </cell>
          <cell r="G294" t="str">
            <v>TIV 0.8/2C×8</v>
          </cell>
          <cell r="H294" t="str">
            <v>m</v>
          </cell>
          <cell r="I294">
            <v>0</v>
          </cell>
          <cell r="J294">
            <v>0</v>
          </cell>
          <cell r="K294">
            <v>811</v>
          </cell>
          <cell r="L294">
            <v>640</v>
          </cell>
          <cell r="M294">
            <v>854</v>
          </cell>
          <cell r="N294">
            <v>600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600</v>
          </cell>
          <cell r="W294">
            <v>0</v>
          </cell>
          <cell r="X294">
            <v>0.1</v>
          </cell>
          <cell r="Y294" t="str">
            <v>통내</v>
          </cell>
          <cell r="Z294">
            <v>9.6000000000000002E-2</v>
          </cell>
        </row>
        <row r="295">
          <cell r="D295">
            <v>295</v>
          </cell>
          <cell r="E295">
            <v>186</v>
          </cell>
          <cell r="F295" t="str">
            <v>전화선</v>
          </cell>
          <cell r="G295" t="str">
            <v>TIV 0.8/2C×10</v>
          </cell>
          <cell r="H295" t="str">
            <v>m</v>
          </cell>
          <cell r="I295">
            <v>0</v>
          </cell>
          <cell r="J295">
            <v>0</v>
          </cell>
          <cell r="K295">
            <v>811</v>
          </cell>
          <cell r="L295">
            <v>800</v>
          </cell>
          <cell r="M295">
            <v>854</v>
          </cell>
          <cell r="N295">
            <v>750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750</v>
          </cell>
          <cell r="W295">
            <v>0</v>
          </cell>
          <cell r="X295">
            <v>0.1</v>
          </cell>
          <cell r="Y295" t="str">
            <v>통내</v>
          </cell>
          <cell r="Z295">
            <v>0.12</v>
          </cell>
        </row>
        <row r="296">
          <cell r="D296">
            <v>296</v>
          </cell>
          <cell r="E296">
            <v>187</v>
          </cell>
          <cell r="F296" t="str">
            <v>전화선</v>
          </cell>
          <cell r="G296" t="str">
            <v>TIV 0.8/2C×12</v>
          </cell>
          <cell r="H296" t="str">
            <v>m</v>
          </cell>
          <cell r="I296">
            <v>0</v>
          </cell>
          <cell r="J296">
            <v>0</v>
          </cell>
          <cell r="K296">
            <v>811</v>
          </cell>
          <cell r="L296">
            <v>960</v>
          </cell>
          <cell r="M296">
            <v>854</v>
          </cell>
          <cell r="N296">
            <v>900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900</v>
          </cell>
          <cell r="W296">
            <v>0</v>
          </cell>
          <cell r="X296">
            <v>0.1</v>
          </cell>
          <cell r="Y296" t="str">
            <v>통내</v>
          </cell>
          <cell r="Z296">
            <v>0.14400000000000002</v>
          </cell>
        </row>
        <row r="297">
          <cell r="D297">
            <v>297</v>
          </cell>
          <cell r="E297">
            <v>188</v>
          </cell>
          <cell r="F297" t="str">
            <v>전화선</v>
          </cell>
          <cell r="G297" t="str">
            <v>TIV 0.8/2C×14</v>
          </cell>
          <cell r="H297" t="str">
            <v>m</v>
          </cell>
          <cell r="I297">
            <v>0</v>
          </cell>
          <cell r="J297">
            <v>0</v>
          </cell>
          <cell r="K297">
            <v>811</v>
          </cell>
          <cell r="L297">
            <v>1120</v>
          </cell>
          <cell r="M297">
            <v>854</v>
          </cell>
          <cell r="N297">
            <v>1050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1050</v>
          </cell>
          <cell r="W297">
            <v>0</v>
          </cell>
          <cell r="X297">
            <v>0.1</v>
          </cell>
          <cell r="Y297" t="str">
            <v>통내</v>
          </cell>
          <cell r="Z297">
            <v>0.16800000000000001</v>
          </cell>
        </row>
        <row r="298">
          <cell r="D298">
            <v>298</v>
          </cell>
          <cell r="E298">
            <v>189</v>
          </cell>
          <cell r="F298" t="str">
            <v>전화선</v>
          </cell>
          <cell r="G298" t="str">
            <v>TIV 0.8/2C×16</v>
          </cell>
          <cell r="H298" t="str">
            <v>m</v>
          </cell>
          <cell r="I298">
            <v>0</v>
          </cell>
          <cell r="J298">
            <v>0</v>
          </cell>
          <cell r="K298">
            <v>811</v>
          </cell>
          <cell r="L298">
            <v>1280</v>
          </cell>
          <cell r="M298">
            <v>854</v>
          </cell>
          <cell r="N298">
            <v>1200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1200</v>
          </cell>
          <cell r="W298">
            <v>0</v>
          </cell>
          <cell r="X298">
            <v>0.1</v>
          </cell>
          <cell r="Y298" t="str">
            <v>통내</v>
          </cell>
          <cell r="Z298">
            <v>0.192</v>
          </cell>
        </row>
        <row r="299">
          <cell r="D299">
            <v>299</v>
          </cell>
          <cell r="E299">
            <v>190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 t="str">
            <v/>
          </cell>
        </row>
        <row r="300">
          <cell r="D300">
            <v>300</v>
          </cell>
          <cell r="E300">
            <v>191</v>
          </cell>
          <cell r="F300" t="str">
            <v>전화선</v>
          </cell>
          <cell r="G300" t="str">
            <v>TOV 1.0/2C</v>
          </cell>
          <cell r="H300" t="str">
            <v>m</v>
          </cell>
          <cell r="I300">
            <v>0</v>
          </cell>
          <cell r="J300">
            <v>0</v>
          </cell>
          <cell r="K300">
            <v>811</v>
          </cell>
          <cell r="L300">
            <v>151</v>
          </cell>
          <cell r="M300">
            <v>854</v>
          </cell>
          <cell r="N300">
            <v>114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114</v>
          </cell>
          <cell r="W300">
            <v>0</v>
          </cell>
          <cell r="X300">
            <v>0.1</v>
          </cell>
          <cell r="Y300" t="str">
            <v>통내</v>
          </cell>
          <cell r="Z300">
            <v>1.4999999999999999E-2</v>
          </cell>
        </row>
        <row r="301">
          <cell r="D301">
            <v>301</v>
          </cell>
          <cell r="E301">
            <v>192</v>
          </cell>
          <cell r="F301" t="str">
            <v>전화선</v>
          </cell>
          <cell r="G301" t="str">
            <v>TOV 1.2/2C</v>
          </cell>
          <cell r="H301" t="str">
            <v>m</v>
          </cell>
          <cell r="I301">
            <v>0</v>
          </cell>
          <cell r="J301">
            <v>0</v>
          </cell>
          <cell r="K301">
            <v>811</v>
          </cell>
          <cell r="L301">
            <v>158</v>
          </cell>
          <cell r="M301">
            <v>854</v>
          </cell>
          <cell r="N301">
            <v>140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140</v>
          </cell>
          <cell r="W301">
            <v>0</v>
          </cell>
          <cell r="X301">
            <v>0.1</v>
          </cell>
          <cell r="Y301" t="str">
            <v>통내</v>
          </cell>
          <cell r="Z301">
            <v>1.4999999999999999E-2</v>
          </cell>
        </row>
        <row r="302">
          <cell r="D302">
            <v>302</v>
          </cell>
          <cell r="E302">
            <v>193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 t="str">
            <v/>
          </cell>
        </row>
        <row r="303">
          <cell r="D303">
            <v>303</v>
          </cell>
          <cell r="E303">
            <v>194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 t="str">
            <v/>
          </cell>
        </row>
        <row r="304">
          <cell r="D304">
            <v>304</v>
          </cell>
          <cell r="E304">
            <v>195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 t="str">
            <v/>
          </cell>
        </row>
        <row r="305">
          <cell r="D305">
            <v>305</v>
          </cell>
          <cell r="E305">
            <v>196</v>
          </cell>
          <cell r="F305" t="str">
            <v>고압케이블</v>
          </cell>
          <cell r="G305" t="str">
            <v>3.3KV CV8sq/1C</v>
          </cell>
          <cell r="H305" t="str">
            <v>m</v>
          </cell>
          <cell r="I305">
            <v>0</v>
          </cell>
          <cell r="J305">
            <v>0</v>
          </cell>
          <cell r="K305">
            <v>799</v>
          </cell>
          <cell r="L305">
            <v>1378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1378</v>
          </cell>
          <cell r="W305">
            <v>0</v>
          </cell>
          <cell r="X305">
            <v>0.05</v>
          </cell>
          <cell r="Y305" t="str">
            <v>고케</v>
          </cell>
          <cell r="Z305">
            <v>1.5400000000000002E-2</v>
          </cell>
        </row>
        <row r="306">
          <cell r="D306">
            <v>306</v>
          </cell>
          <cell r="E306">
            <v>197</v>
          </cell>
          <cell r="F306" t="str">
            <v>고압케이블</v>
          </cell>
          <cell r="G306" t="str">
            <v>3.3KV CV14sq/1C</v>
          </cell>
          <cell r="H306" t="str">
            <v>m</v>
          </cell>
          <cell r="I306">
            <v>0</v>
          </cell>
          <cell r="J306">
            <v>0</v>
          </cell>
          <cell r="K306">
            <v>799</v>
          </cell>
          <cell r="L306">
            <v>1767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1767</v>
          </cell>
          <cell r="W306">
            <v>0</v>
          </cell>
          <cell r="X306">
            <v>0.05</v>
          </cell>
          <cell r="Y306" t="str">
            <v>고케</v>
          </cell>
          <cell r="Z306">
            <v>2.2000000000000002E-2</v>
          </cell>
        </row>
        <row r="307">
          <cell r="D307">
            <v>307</v>
          </cell>
          <cell r="E307">
            <v>198</v>
          </cell>
          <cell r="F307" t="str">
            <v>고압케이블</v>
          </cell>
          <cell r="G307" t="str">
            <v>3.3KV CV22sq/1C</v>
          </cell>
          <cell r="H307" t="str">
            <v>m</v>
          </cell>
          <cell r="I307">
            <v>0</v>
          </cell>
          <cell r="J307">
            <v>0</v>
          </cell>
          <cell r="K307">
            <v>799</v>
          </cell>
          <cell r="L307">
            <v>2129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2129</v>
          </cell>
          <cell r="W307">
            <v>0</v>
          </cell>
          <cell r="X307">
            <v>0.05</v>
          </cell>
          <cell r="Y307" t="str">
            <v>고케</v>
          </cell>
          <cell r="Z307">
            <v>2.86E-2</v>
          </cell>
        </row>
        <row r="308">
          <cell r="D308">
            <v>308</v>
          </cell>
          <cell r="E308">
            <v>200</v>
          </cell>
          <cell r="F308" t="str">
            <v>고압케이블</v>
          </cell>
          <cell r="G308" t="str">
            <v>3.3KV CV38sq/1C</v>
          </cell>
          <cell r="H308" t="str">
            <v>m</v>
          </cell>
          <cell r="I308">
            <v>0</v>
          </cell>
          <cell r="J308">
            <v>0</v>
          </cell>
          <cell r="K308">
            <v>799</v>
          </cell>
          <cell r="L308">
            <v>3088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3088</v>
          </cell>
          <cell r="W308">
            <v>0</v>
          </cell>
          <cell r="X308">
            <v>0.05</v>
          </cell>
          <cell r="Y308" t="str">
            <v>고케</v>
          </cell>
          <cell r="Z308">
            <v>3.9600000000000003E-2</v>
          </cell>
        </row>
        <row r="309">
          <cell r="D309">
            <v>309</v>
          </cell>
          <cell r="E309">
            <v>202</v>
          </cell>
          <cell r="F309" t="str">
            <v>고압케이블</v>
          </cell>
          <cell r="G309" t="str">
            <v>3.3KV CV60sq/1C</v>
          </cell>
          <cell r="H309" t="str">
            <v>m</v>
          </cell>
          <cell r="I309">
            <v>0</v>
          </cell>
          <cell r="J309">
            <v>0</v>
          </cell>
          <cell r="K309">
            <v>799</v>
          </cell>
          <cell r="L309">
            <v>4611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4611</v>
          </cell>
          <cell r="W309">
            <v>0</v>
          </cell>
          <cell r="X309">
            <v>0.05</v>
          </cell>
          <cell r="Y309" t="str">
            <v>고케</v>
          </cell>
          <cell r="Z309">
            <v>5.3900000000000003E-2</v>
          </cell>
        </row>
        <row r="310">
          <cell r="D310">
            <v>310</v>
          </cell>
          <cell r="E310">
            <v>204</v>
          </cell>
          <cell r="F310" t="str">
            <v>고압케이블</v>
          </cell>
          <cell r="G310" t="str">
            <v>3.3KV CV100sq/1C</v>
          </cell>
          <cell r="H310" t="str">
            <v>m</v>
          </cell>
          <cell r="I310">
            <v>0</v>
          </cell>
          <cell r="J310">
            <v>0</v>
          </cell>
          <cell r="K310">
            <v>799</v>
          </cell>
          <cell r="L310">
            <v>6052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6052</v>
          </cell>
          <cell r="W310">
            <v>0</v>
          </cell>
          <cell r="X310">
            <v>0.05</v>
          </cell>
          <cell r="Y310" t="str">
            <v>고케</v>
          </cell>
          <cell r="Z310">
            <v>7.8100000000000003E-2</v>
          </cell>
        </row>
        <row r="311">
          <cell r="D311">
            <v>311</v>
          </cell>
          <cell r="E311">
            <v>206</v>
          </cell>
          <cell r="F311" t="str">
            <v>고압케이블</v>
          </cell>
          <cell r="G311" t="str">
            <v>3.3KV CV150sq/1C</v>
          </cell>
          <cell r="H311" t="str">
            <v>m</v>
          </cell>
          <cell r="I311">
            <v>0</v>
          </cell>
          <cell r="J311">
            <v>0</v>
          </cell>
          <cell r="K311">
            <v>799</v>
          </cell>
          <cell r="L311">
            <v>9817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9817</v>
          </cell>
          <cell r="W311">
            <v>0</v>
          </cell>
          <cell r="X311">
            <v>0.05</v>
          </cell>
          <cell r="Y311" t="str">
            <v>고케</v>
          </cell>
          <cell r="Z311">
            <v>0.10670000000000002</v>
          </cell>
        </row>
        <row r="312">
          <cell r="D312">
            <v>312</v>
          </cell>
          <cell r="E312">
            <v>207</v>
          </cell>
          <cell r="F312" t="str">
            <v>고압케이블</v>
          </cell>
          <cell r="G312" t="str">
            <v>3.3KV CV200sq/1C</v>
          </cell>
          <cell r="H312" t="str">
            <v>m</v>
          </cell>
          <cell r="I312">
            <v>0</v>
          </cell>
          <cell r="J312">
            <v>0</v>
          </cell>
          <cell r="K312">
            <v>799</v>
          </cell>
          <cell r="L312">
            <v>13314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13314</v>
          </cell>
          <cell r="W312">
            <v>0</v>
          </cell>
          <cell r="X312">
            <v>0.05</v>
          </cell>
          <cell r="Y312" t="str">
            <v>고케</v>
          </cell>
          <cell r="Z312">
            <v>0.12870000000000001</v>
          </cell>
        </row>
        <row r="313">
          <cell r="D313">
            <v>313</v>
          </cell>
          <cell r="E313">
            <v>208</v>
          </cell>
          <cell r="F313" t="str">
            <v>고압케이블</v>
          </cell>
          <cell r="G313" t="str">
            <v>3.3KV CV250sq/1C</v>
          </cell>
          <cell r="H313" t="str">
            <v>m</v>
          </cell>
          <cell r="I313">
            <v>0</v>
          </cell>
          <cell r="J313">
            <v>0</v>
          </cell>
          <cell r="K313">
            <v>799</v>
          </cell>
          <cell r="L313">
            <v>16298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16298</v>
          </cell>
          <cell r="W313">
            <v>0</v>
          </cell>
          <cell r="X313">
            <v>0.05</v>
          </cell>
          <cell r="Y313" t="str">
            <v>고케</v>
          </cell>
          <cell r="Z313">
            <v>0.15620000000000001</v>
          </cell>
        </row>
        <row r="314">
          <cell r="D314">
            <v>314</v>
          </cell>
          <cell r="E314">
            <v>209</v>
          </cell>
          <cell r="F314" t="str">
            <v>고압케이블</v>
          </cell>
          <cell r="G314" t="str">
            <v>3.3KV CV325sq/1C</v>
          </cell>
          <cell r="H314" t="str">
            <v>m</v>
          </cell>
          <cell r="I314">
            <v>0</v>
          </cell>
          <cell r="J314">
            <v>0</v>
          </cell>
          <cell r="K314">
            <v>799</v>
          </cell>
          <cell r="L314">
            <v>19320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19320</v>
          </cell>
          <cell r="W314">
            <v>0</v>
          </cell>
          <cell r="X314">
            <v>0.05</v>
          </cell>
          <cell r="Y314" t="str">
            <v>고케</v>
          </cell>
          <cell r="Z314">
            <v>0.18920000000000001</v>
          </cell>
        </row>
        <row r="315">
          <cell r="D315">
            <v>315</v>
          </cell>
          <cell r="E315">
            <v>210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 t="str">
            <v/>
          </cell>
          <cell r="W315">
            <v>0</v>
          </cell>
          <cell r="X315">
            <v>0.05</v>
          </cell>
          <cell r="Y315" t="str">
            <v>고케</v>
          </cell>
        </row>
        <row r="316">
          <cell r="D316">
            <v>316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 t="str">
            <v/>
          </cell>
          <cell r="W316">
            <v>0</v>
          </cell>
          <cell r="X316">
            <v>0.05</v>
          </cell>
          <cell r="Y316" t="str">
            <v>고케</v>
          </cell>
        </row>
        <row r="317">
          <cell r="D317">
            <v>317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 t="str">
            <v/>
          </cell>
          <cell r="W317">
            <v>0</v>
          </cell>
          <cell r="X317">
            <v>0.05</v>
          </cell>
          <cell r="Y317" t="str">
            <v>고케</v>
          </cell>
        </row>
        <row r="318">
          <cell r="D318">
            <v>318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 t="str">
            <v/>
          </cell>
        </row>
        <row r="319">
          <cell r="D319">
            <v>319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 t="str">
            <v/>
          </cell>
        </row>
        <row r="320">
          <cell r="D320">
            <v>320</v>
          </cell>
          <cell r="E320">
            <v>211</v>
          </cell>
          <cell r="F320" t="str">
            <v>고압케이블</v>
          </cell>
          <cell r="G320" t="str">
            <v>3.3KV CV8sq/3C</v>
          </cell>
          <cell r="H320" t="str">
            <v>m</v>
          </cell>
          <cell r="I320">
            <v>0</v>
          </cell>
          <cell r="J320">
            <v>0</v>
          </cell>
          <cell r="K320">
            <v>799</v>
          </cell>
          <cell r="L320">
            <v>3544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3544</v>
          </cell>
          <cell r="W320">
            <v>0</v>
          </cell>
          <cell r="X320">
            <v>0.05</v>
          </cell>
          <cell r="Y320" t="str">
            <v>고케</v>
          </cell>
          <cell r="Z320">
            <v>3.0800000000000004E-2</v>
          </cell>
        </row>
        <row r="321">
          <cell r="D321">
            <v>321</v>
          </cell>
          <cell r="E321">
            <v>212</v>
          </cell>
          <cell r="F321" t="str">
            <v>고압케이블</v>
          </cell>
          <cell r="G321" t="str">
            <v>3.3KV CV14sq/3C</v>
          </cell>
          <cell r="H321" t="str">
            <v>m</v>
          </cell>
          <cell r="I321">
            <v>0</v>
          </cell>
          <cell r="J321">
            <v>0</v>
          </cell>
          <cell r="K321">
            <v>799</v>
          </cell>
          <cell r="L321">
            <v>4813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4813</v>
          </cell>
          <cell r="W321">
            <v>0</v>
          </cell>
          <cell r="X321">
            <v>0.05</v>
          </cell>
          <cell r="Y321" t="str">
            <v>고케</v>
          </cell>
          <cell r="Z321">
            <v>4.4000000000000004E-2</v>
          </cell>
        </row>
        <row r="322">
          <cell r="D322">
            <v>322</v>
          </cell>
          <cell r="E322">
            <v>213</v>
          </cell>
          <cell r="F322" t="str">
            <v>고압케이블</v>
          </cell>
          <cell r="G322" t="str">
            <v>3.3KV CV22sq/3C</v>
          </cell>
          <cell r="H322" t="str">
            <v>m</v>
          </cell>
          <cell r="I322">
            <v>0</v>
          </cell>
          <cell r="J322">
            <v>0</v>
          </cell>
          <cell r="K322">
            <v>799</v>
          </cell>
          <cell r="L322">
            <v>6064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6064</v>
          </cell>
          <cell r="W322">
            <v>0</v>
          </cell>
          <cell r="X322">
            <v>0.05</v>
          </cell>
          <cell r="Y322" t="str">
            <v>고케</v>
          </cell>
          <cell r="Z322">
            <v>5.7200000000000001E-2</v>
          </cell>
        </row>
        <row r="323">
          <cell r="D323">
            <v>323</v>
          </cell>
          <cell r="E323">
            <v>215</v>
          </cell>
          <cell r="F323" t="str">
            <v>고압케이블</v>
          </cell>
          <cell r="G323" t="str">
            <v>3.3KV CV38sq/3C</v>
          </cell>
          <cell r="H323" t="str">
            <v>m</v>
          </cell>
          <cell r="I323">
            <v>0</v>
          </cell>
          <cell r="J323">
            <v>0</v>
          </cell>
          <cell r="K323">
            <v>799</v>
          </cell>
          <cell r="L323">
            <v>8435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8435</v>
          </cell>
          <cell r="W323">
            <v>0</v>
          </cell>
          <cell r="X323">
            <v>0.05</v>
          </cell>
          <cell r="Y323" t="str">
            <v>고케</v>
          </cell>
          <cell r="Z323">
            <v>7.9200000000000007E-2</v>
          </cell>
        </row>
        <row r="324">
          <cell r="D324">
            <v>324</v>
          </cell>
          <cell r="E324">
            <v>217</v>
          </cell>
          <cell r="F324" t="str">
            <v>고압케이블</v>
          </cell>
          <cell r="G324" t="str">
            <v>3.3KV CV60sq/3C</v>
          </cell>
          <cell r="H324" t="str">
            <v>m</v>
          </cell>
          <cell r="I324">
            <v>0</v>
          </cell>
          <cell r="J324">
            <v>0</v>
          </cell>
          <cell r="K324">
            <v>799</v>
          </cell>
          <cell r="L324">
            <v>13744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13744</v>
          </cell>
          <cell r="W324">
            <v>0</v>
          </cell>
          <cell r="X324">
            <v>0.05</v>
          </cell>
          <cell r="Y324" t="str">
            <v>고케</v>
          </cell>
          <cell r="Z324">
            <v>0.10780000000000001</v>
          </cell>
        </row>
        <row r="325">
          <cell r="D325">
            <v>325</v>
          </cell>
          <cell r="E325">
            <v>219</v>
          </cell>
          <cell r="F325" t="str">
            <v>고압케이블</v>
          </cell>
          <cell r="G325" t="str">
            <v>3.3KV CV100sq/3C</v>
          </cell>
          <cell r="H325" t="str">
            <v>m</v>
          </cell>
          <cell r="I325">
            <v>0</v>
          </cell>
          <cell r="J325">
            <v>0</v>
          </cell>
          <cell r="K325">
            <v>799</v>
          </cell>
          <cell r="L325">
            <v>19498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19498</v>
          </cell>
          <cell r="W325">
            <v>0</v>
          </cell>
          <cell r="X325">
            <v>0.05</v>
          </cell>
          <cell r="Y325" t="str">
            <v>고케</v>
          </cell>
          <cell r="Z325">
            <v>0.15620000000000001</v>
          </cell>
        </row>
        <row r="326">
          <cell r="D326">
            <v>326</v>
          </cell>
          <cell r="E326">
            <v>221</v>
          </cell>
          <cell r="F326" t="str">
            <v>고압케이블</v>
          </cell>
          <cell r="G326" t="str">
            <v>3.3KV CV150sq/3C</v>
          </cell>
          <cell r="H326" t="str">
            <v>m</v>
          </cell>
          <cell r="I326">
            <v>0</v>
          </cell>
          <cell r="J326">
            <v>0</v>
          </cell>
          <cell r="K326">
            <v>799</v>
          </cell>
          <cell r="L326">
            <v>31069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31069</v>
          </cell>
          <cell r="W326">
            <v>0</v>
          </cell>
          <cell r="X326">
            <v>0.05</v>
          </cell>
          <cell r="Y326" t="str">
            <v>고케</v>
          </cell>
          <cell r="Z326">
            <v>0.21340000000000003</v>
          </cell>
        </row>
        <row r="327">
          <cell r="D327">
            <v>327</v>
          </cell>
          <cell r="E327">
            <v>222</v>
          </cell>
          <cell r="F327" t="str">
            <v>고압케이블</v>
          </cell>
          <cell r="G327" t="str">
            <v>3.3KV CV200sq/3C</v>
          </cell>
          <cell r="H327" t="str">
            <v>m</v>
          </cell>
          <cell r="I327">
            <v>0</v>
          </cell>
          <cell r="J327">
            <v>0</v>
          </cell>
          <cell r="K327">
            <v>799</v>
          </cell>
          <cell r="L327">
            <v>32892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32892</v>
          </cell>
          <cell r="W327">
            <v>0</v>
          </cell>
          <cell r="X327">
            <v>0.05</v>
          </cell>
          <cell r="Y327" t="str">
            <v>고케</v>
          </cell>
          <cell r="Z327">
            <v>0.25740000000000002</v>
          </cell>
        </row>
        <row r="328">
          <cell r="D328">
            <v>328</v>
          </cell>
          <cell r="E328">
            <v>223</v>
          </cell>
          <cell r="F328" t="str">
            <v>고압케이블</v>
          </cell>
          <cell r="G328" t="str">
            <v>3.3KV CV250sq/3C</v>
          </cell>
          <cell r="H328" t="str">
            <v>m</v>
          </cell>
          <cell r="I328">
            <v>0</v>
          </cell>
          <cell r="J328">
            <v>0</v>
          </cell>
          <cell r="K328">
            <v>799</v>
          </cell>
          <cell r="L328">
            <v>46142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46142</v>
          </cell>
          <cell r="W328">
            <v>0</v>
          </cell>
          <cell r="X328">
            <v>0.05</v>
          </cell>
          <cell r="Y328" t="str">
            <v>고케</v>
          </cell>
          <cell r="Z328">
            <v>0.31240000000000001</v>
          </cell>
        </row>
        <row r="329">
          <cell r="D329">
            <v>329</v>
          </cell>
          <cell r="E329">
            <v>224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 t="str">
            <v/>
          </cell>
          <cell r="W329">
            <v>0</v>
          </cell>
          <cell r="X329">
            <v>0.05</v>
          </cell>
          <cell r="Y329" t="str">
            <v>고케</v>
          </cell>
        </row>
        <row r="330">
          <cell r="D330">
            <v>330</v>
          </cell>
          <cell r="E330">
            <v>225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 t="str">
            <v/>
          </cell>
          <cell r="W330">
            <v>0</v>
          </cell>
          <cell r="X330">
            <v>0.05</v>
          </cell>
          <cell r="Y330" t="str">
            <v>고케</v>
          </cell>
        </row>
        <row r="331">
          <cell r="D331">
            <v>331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 t="str">
            <v/>
          </cell>
          <cell r="W331">
            <v>0</v>
          </cell>
          <cell r="X331">
            <v>0.05</v>
          </cell>
          <cell r="Y331" t="str">
            <v>고케</v>
          </cell>
        </row>
        <row r="332">
          <cell r="D332">
            <v>332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 t="str">
            <v/>
          </cell>
          <cell r="W332">
            <v>0</v>
          </cell>
          <cell r="X332">
            <v>0.05</v>
          </cell>
          <cell r="Y332" t="str">
            <v>고케</v>
          </cell>
        </row>
        <row r="333">
          <cell r="D333">
            <v>333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 t="str">
            <v/>
          </cell>
        </row>
        <row r="334">
          <cell r="D334">
            <v>334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 t="str">
            <v/>
          </cell>
        </row>
        <row r="335">
          <cell r="D335">
            <v>335</v>
          </cell>
          <cell r="E335">
            <v>226</v>
          </cell>
          <cell r="F335" t="str">
            <v>고압케이블(옥외)</v>
          </cell>
          <cell r="G335" t="str">
            <v>3.3KV CV8sq/1C</v>
          </cell>
          <cell r="H335" t="str">
            <v>m</v>
          </cell>
          <cell r="I335">
            <v>0</v>
          </cell>
          <cell r="J335">
            <v>0</v>
          </cell>
          <cell r="K335">
            <v>799</v>
          </cell>
          <cell r="L335">
            <v>1378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1378</v>
          </cell>
          <cell r="W335">
            <v>0</v>
          </cell>
          <cell r="X335">
            <v>0.03</v>
          </cell>
          <cell r="Y335" t="str">
            <v>고케</v>
          </cell>
          <cell r="Z335">
            <v>1.5400000000000002E-2</v>
          </cell>
        </row>
        <row r="336">
          <cell r="D336">
            <v>336</v>
          </cell>
          <cell r="E336">
            <v>227</v>
          </cell>
          <cell r="F336" t="str">
            <v>고압케이블(옥외)</v>
          </cell>
          <cell r="G336" t="str">
            <v>3.3KV CV14sq/1C</v>
          </cell>
          <cell r="H336" t="str">
            <v>m</v>
          </cell>
          <cell r="I336">
            <v>0</v>
          </cell>
          <cell r="J336">
            <v>0</v>
          </cell>
          <cell r="K336">
            <v>799</v>
          </cell>
          <cell r="L336">
            <v>1767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1767</v>
          </cell>
          <cell r="W336">
            <v>0</v>
          </cell>
          <cell r="X336">
            <v>0.03</v>
          </cell>
          <cell r="Y336" t="str">
            <v>고케</v>
          </cell>
          <cell r="Z336">
            <v>2.2000000000000002E-2</v>
          </cell>
        </row>
        <row r="337">
          <cell r="D337">
            <v>337</v>
          </cell>
          <cell r="E337">
            <v>228</v>
          </cell>
          <cell r="F337" t="str">
            <v>고압케이블(옥외)</v>
          </cell>
          <cell r="G337" t="str">
            <v>3.3KV CV22sq/1C</v>
          </cell>
          <cell r="H337" t="str">
            <v>m</v>
          </cell>
          <cell r="I337">
            <v>0</v>
          </cell>
          <cell r="J337">
            <v>0</v>
          </cell>
          <cell r="K337">
            <v>799</v>
          </cell>
          <cell r="L337">
            <v>2129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2129</v>
          </cell>
          <cell r="W337">
            <v>0</v>
          </cell>
          <cell r="X337">
            <v>0.03</v>
          </cell>
          <cell r="Y337" t="str">
            <v>고케</v>
          </cell>
          <cell r="Z337">
            <v>2.86E-2</v>
          </cell>
        </row>
        <row r="338">
          <cell r="D338">
            <v>338</v>
          </cell>
          <cell r="E338">
            <v>230</v>
          </cell>
          <cell r="F338" t="str">
            <v>고압케이블(옥외)</v>
          </cell>
          <cell r="G338" t="str">
            <v>3.3KV CV38sq/1C</v>
          </cell>
          <cell r="H338" t="str">
            <v>m</v>
          </cell>
          <cell r="I338">
            <v>0</v>
          </cell>
          <cell r="J338">
            <v>0</v>
          </cell>
          <cell r="K338">
            <v>799</v>
          </cell>
          <cell r="L338">
            <v>3088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3088</v>
          </cell>
          <cell r="W338">
            <v>0</v>
          </cell>
          <cell r="X338">
            <v>0.03</v>
          </cell>
          <cell r="Y338" t="str">
            <v>고케</v>
          </cell>
          <cell r="Z338">
            <v>3.9600000000000003E-2</v>
          </cell>
        </row>
        <row r="339">
          <cell r="D339">
            <v>339</v>
          </cell>
          <cell r="E339">
            <v>232</v>
          </cell>
          <cell r="F339" t="str">
            <v>고압케이블(옥외)</v>
          </cell>
          <cell r="G339" t="str">
            <v>3.3KV CV60sq/1C</v>
          </cell>
          <cell r="H339" t="str">
            <v>m</v>
          </cell>
          <cell r="I339">
            <v>0</v>
          </cell>
          <cell r="J339">
            <v>0</v>
          </cell>
          <cell r="K339">
            <v>799</v>
          </cell>
          <cell r="L339">
            <v>4611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4611</v>
          </cell>
          <cell r="W339">
            <v>0</v>
          </cell>
          <cell r="X339">
            <v>0.03</v>
          </cell>
          <cell r="Y339" t="str">
            <v>고케</v>
          </cell>
          <cell r="Z339">
            <v>5.3900000000000003E-2</v>
          </cell>
        </row>
        <row r="340">
          <cell r="D340">
            <v>340</v>
          </cell>
          <cell r="E340">
            <v>234</v>
          </cell>
          <cell r="F340" t="str">
            <v>고압케이블(옥외)</v>
          </cell>
          <cell r="G340" t="str">
            <v>3.3KV CV100sq/1C</v>
          </cell>
          <cell r="H340" t="str">
            <v>m</v>
          </cell>
          <cell r="I340">
            <v>0</v>
          </cell>
          <cell r="J340">
            <v>0</v>
          </cell>
          <cell r="K340">
            <v>799</v>
          </cell>
          <cell r="L340">
            <v>6052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6052</v>
          </cell>
          <cell r="W340">
            <v>0</v>
          </cell>
          <cell r="X340">
            <v>0.03</v>
          </cell>
          <cell r="Y340" t="str">
            <v>고케</v>
          </cell>
          <cell r="Z340">
            <v>7.8100000000000003E-2</v>
          </cell>
        </row>
        <row r="341">
          <cell r="D341">
            <v>341</v>
          </cell>
          <cell r="E341">
            <v>236</v>
          </cell>
          <cell r="F341" t="str">
            <v>고압케이블(옥외)</v>
          </cell>
          <cell r="G341" t="str">
            <v>3.3KV CV150sq/1C</v>
          </cell>
          <cell r="H341" t="str">
            <v>m</v>
          </cell>
          <cell r="I341">
            <v>0</v>
          </cell>
          <cell r="J341">
            <v>0</v>
          </cell>
          <cell r="K341">
            <v>799</v>
          </cell>
          <cell r="L341">
            <v>9817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9817</v>
          </cell>
          <cell r="W341">
            <v>0</v>
          </cell>
          <cell r="X341">
            <v>0.03</v>
          </cell>
          <cell r="Y341" t="str">
            <v>고케</v>
          </cell>
          <cell r="Z341">
            <v>0.10670000000000002</v>
          </cell>
        </row>
        <row r="342">
          <cell r="D342">
            <v>342</v>
          </cell>
          <cell r="E342">
            <v>237</v>
          </cell>
          <cell r="F342" t="str">
            <v>고압케이블(옥외)</v>
          </cell>
          <cell r="G342" t="str">
            <v>3.3KV CV200sq/1C</v>
          </cell>
          <cell r="H342" t="str">
            <v>m</v>
          </cell>
          <cell r="I342">
            <v>0</v>
          </cell>
          <cell r="J342">
            <v>0</v>
          </cell>
          <cell r="K342">
            <v>799</v>
          </cell>
          <cell r="L342">
            <v>13314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13314</v>
          </cell>
          <cell r="W342">
            <v>0</v>
          </cell>
          <cell r="X342">
            <v>0.03</v>
          </cell>
          <cell r="Y342" t="str">
            <v>고케</v>
          </cell>
          <cell r="Z342">
            <v>0.12870000000000001</v>
          </cell>
        </row>
        <row r="343">
          <cell r="D343">
            <v>343</v>
          </cell>
          <cell r="E343">
            <v>238</v>
          </cell>
          <cell r="F343" t="str">
            <v>고압케이블(옥외)</v>
          </cell>
          <cell r="G343" t="str">
            <v>3.3KV CV250sq/1C</v>
          </cell>
          <cell r="H343" t="str">
            <v>m</v>
          </cell>
          <cell r="I343">
            <v>0</v>
          </cell>
          <cell r="J343">
            <v>0</v>
          </cell>
          <cell r="K343">
            <v>799</v>
          </cell>
          <cell r="L343">
            <v>16298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16298</v>
          </cell>
          <cell r="W343">
            <v>0</v>
          </cell>
          <cell r="X343">
            <v>0.03</v>
          </cell>
          <cell r="Y343" t="str">
            <v>고케</v>
          </cell>
          <cell r="Z343">
            <v>0.15620000000000001</v>
          </cell>
        </row>
        <row r="344">
          <cell r="D344">
            <v>344</v>
          </cell>
          <cell r="E344">
            <v>239</v>
          </cell>
          <cell r="F344" t="str">
            <v>고압케이블(옥외)</v>
          </cell>
          <cell r="G344" t="str">
            <v>3.3KV CV325sq/1C</v>
          </cell>
          <cell r="H344" t="str">
            <v>m</v>
          </cell>
          <cell r="I344">
            <v>0</v>
          </cell>
          <cell r="J344">
            <v>0</v>
          </cell>
          <cell r="K344">
            <v>799</v>
          </cell>
          <cell r="L344">
            <v>19320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19320</v>
          </cell>
          <cell r="W344">
            <v>0</v>
          </cell>
          <cell r="X344">
            <v>0.03</v>
          </cell>
          <cell r="Y344" t="str">
            <v>고케</v>
          </cell>
          <cell r="Z344">
            <v>0.18920000000000001</v>
          </cell>
        </row>
        <row r="345">
          <cell r="D345">
            <v>345</v>
          </cell>
          <cell r="E345">
            <v>240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 t="str">
            <v/>
          </cell>
          <cell r="W345">
            <v>0</v>
          </cell>
          <cell r="X345">
            <v>0.03</v>
          </cell>
          <cell r="Y345" t="str">
            <v>고케</v>
          </cell>
        </row>
        <row r="346">
          <cell r="D346">
            <v>346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 t="str">
            <v/>
          </cell>
          <cell r="W346">
            <v>0</v>
          </cell>
          <cell r="X346">
            <v>0.03</v>
          </cell>
          <cell r="Y346" t="str">
            <v>고케</v>
          </cell>
        </row>
        <row r="347">
          <cell r="D347">
            <v>347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 t="str">
            <v/>
          </cell>
          <cell r="W347">
            <v>0</v>
          </cell>
          <cell r="X347">
            <v>0.03</v>
          </cell>
          <cell r="Y347" t="str">
            <v>고케</v>
          </cell>
        </row>
        <row r="348">
          <cell r="D348">
            <v>348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 t="str">
            <v/>
          </cell>
        </row>
        <row r="349">
          <cell r="D349">
            <v>349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 t="str">
            <v/>
          </cell>
        </row>
        <row r="350">
          <cell r="D350">
            <v>350</v>
          </cell>
          <cell r="E350">
            <v>241</v>
          </cell>
          <cell r="F350" t="str">
            <v>고압케이블(옥외)</v>
          </cell>
          <cell r="G350" t="str">
            <v>3.3KV CV8sq/3C</v>
          </cell>
          <cell r="H350" t="str">
            <v>m</v>
          </cell>
          <cell r="I350">
            <v>0</v>
          </cell>
          <cell r="J350">
            <v>0</v>
          </cell>
          <cell r="K350">
            <v>799</v>
          </cell>
          <cell r="L350">
            <v>3544</v>
          </cell>
          <cell r="M350">
            <v>851</v>
          </cell>
          <cell r="N350">
            <v>6196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3544</v>
          </cell>
          <cell r="W350">
            <v>0</v>
          </cell>
          <cell r="X350">
            <v>0.03</v>
          </cell>
          <cell r="Y350" t="str">
            <v>고케</v>
          </cell>
          <cell r="Z350">
            <v>3.0800000000000004E-2</v>
          </cell>
        </row>
        <row r="351">
          <cell r="D351">
            <v>351</v>
          </cell>
          <cell r="E351">
            <v>242</v>
          </cell>
          <cell r="F351" t="str">
            <v>고압케이블(옥외)</v>
          </cell>
          <cell r="G351" t="str">
            <v>3.3KV CV14sq/3C</v>
          </cell>
          <cell r="H351" t="str">
            <v>m</v>
          </cell>
          <cell r="I351">
            <v>0</v>
          </cell>
          <cell r="J351">
            <v>0</v>
          </cell>
          <cell r="K351">
            <v>799</v>
          </cell>
          <cell r="L351">
            <v>4813</v>
          </cell>
          <cell r="M351">
            <v>851</v>
          </cell>
          <cell r="N351">
            <v>8034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4813</v>
          </cell>
          <cell r="W351">
            <v>0</v>
          </cell>
          <cell r="X351">
            <v>0.03</v>
          </cell>
          <cell r="Y351" t="str">
            <v>고케</v>
          </cell>
          <cell r="Z351">
            <v>4.4000000000000004E-2</v>
          </cell>
        </row>
        <row r="352">
          <cell r="D352">
            <v>352</v>
          </cell>
          <cell r="E352">
            <v>243</v>
          </cell>
          <cell r="F352" t="str">
            <v>고압케이블(옥외)</v>
          </cell>
          <cell r="G352" t="str">
            <v>3.3KV CV22sq/3C</v>
          </cell>
          <cell r="H352" t="str">
            <v>m</v>
          </cell>
          <cell r="I352">
            <v>0</v>
          </cell>
          <cell r="J352">
            <v>0</v>
          </cell>
          <cell r="K352">
            <v>799</v>
          </cell>
          <cell r="L352">
            <v>6064</v>
          </cell>
          <cell r="M352">
            <v>852</v>
          </cell>
          <cell r="N352">
            <v>9520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6064</v>
          </cell>
          <cell r="W352">
            <v>0</v>
          </cell>
          <cell r="X352">
            <v>0.03</v>
          </cell>
          <cell r="Y352" t="str">
            <v>고케</v>
          </cell>
          <cell r="Z352">
            <v>5.7200000000000001E-2</v>
          </cell>
        </row>
        <row r="353">
          <cell r="D353">
            <v>353</v>
          </cell>
          <cell r="E353">
            <v>245</v>
          </cell>
          <cell r="F353" t="str">
            <v>고압케이블(옥외)</v>
          </cell>
          <cell r="G353" t="str">
            <v>3.3KV CV38sq/3C</v>
          </cell>
          <cell r="H353" t="str">
            <v>m</v>
          </cell>
          <cell r="I353">
            <v>0</v>
          </cell>
          <cell r="J353">
            <v>0</v>
          </cell>
          <cell r="K353">
            <v>799</v>
          </cell>
          <cell r="L353">
            <v>8435</v>
          </cell>
          <cell r="M353">
            <v>852</v>
          </cell>
          <cell r="N353">
            <v>12089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8435</v>
          </cell>
          <cell r="W353">
            <v>0</v>
          </cell>
          <cell r="X353">
            <v>0.03</v>
          </cell>
          <cell r="Y353" t="str">
            <v>고케</v>
          </cell>
          <cell r="Z353">
            <v>7.9200000000000007E-2</v>
          </cell>
        </row>
        <row r="354">
          <cell r="D354">
            <v>354</v>
          </cell>
          <cell r="E354">
            <v>247</v>
          </cell>
          <cell r="F354" t="str">
            <v>고압케이블(옥외)</v>
          </cell>
          <cell r="G354" t="str">
            <v>3.3KV CV60sq/3C</v>
          </cell>
          <cell r="H354" t="str">
            <v>m</v>
          </cell>
          <cell r="I354">
            <v>0</v>
          </cell>
          <cell r="J354">
            <v>0</v>
          </cell>
          <cell r="K354">
            <v>799</v>
          </cell>
          <cell r="L354">
            <v>13744</v>
          </cell>
          <cell r="M354">
            <v>852</v>
          </cell>
          <cell r="N354">
            <v>14204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13744</v>
          </cell>
          <cell r="W354">
            <v>0</v>
          </cell>
          <cell r="X354">
            <v>0.03</v>
          </cell>
          <cell r="Y354" t="str">
            <v>고케</v>
          </cell>
          <cell r="Z354">
            <v>0.10780000000000001</v>
          </cell>
        </row>
        <row r="355">
          <cell r="D355">
            <v>355</v>
          </cell>
          <cell r="E355">
            <v>249</v>
          </cell>
          <cell r="F355" t="str">
            <v>고압케이블(옥외)</v>
          </cell>
          <cell r="G355" t="str">
            <v>3.3KV CV100sq/3C</v>
          </cell>
          <cell r="H355" t="str">
            <v>m</v>
          </cell>
          <cell r="I355">
            <v>0</v>
          </cell>
          <cell r="J355">
            <v>0</v>
          </cell>
          <cell r="K355">
            <v>799</v>
          </cell>
          <cell r="L355">
            <v>19498</v>
          </cell>
          <cell r="M355">
            <v>852</v>
          </cell>
          <cell r="N355">
            <v>20427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19498</v>
          </cell>
          <cell r="W355">
            <v>0</v>
          </cell>
          <cell r="X355">
            <v>0.03</v>
          </cell>
          <cell r="Y355" t="str">
            <v>고케</v>
          </cell>
          <cell r="Z355">
            <v>0.15620000000000001</v>
          </cell>
        </row>
        <row r="356">
          <cell r="D356">
            <v>356</v>
          </cell>
          <cell r="E356">
            <v>251</v>
          </cell>
          <cell r="F356" t="str">
            <v>고압케이블(옥외)</v>
          </cell>
          <cell r="G356" t="str">
            <v>3.3KV CV150sq/3C</v>
          </cell>
          <cell r="H356" t="str">
            <v>m</v>
          </cell>
          <cell r="I356">
            <v>0</v>
          </cell>
          <cell r="J356">
            <v>0</v>
          </cell>
          <cell r="K356">
            <v>799</v>
          </cell>
          <cell r="L356">
            <v>31069</v>
          </cell>
          <cell r="M356">
            <v>852</v>
          </cell>
          <cell r="N356">
            <v>27506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27506</v>
          </cell>
          <cell r="W356">
            <v>0</v>
          </cell>
          <cell r="X356">
            <v>0.03</v>
          </cell>
          <cell r="Y356" t="str">
            <v>고케</v>
          </cell>
          <cell r="Z356">
            <v>0.21340000000000003</v>
          </cell>
        </row>
        <row r="357">
          <cell r="D357">
            <v>357</v>
          </cell>
          <cell r="E357">
            <v>252</v>
          </cell>
          <cell r="F357" t="str">
            <v>고압케이블(옥외)</v>
          </cell>
          <cell r="G357" t="str">
            <v>3.3KV CV200sq/3C</v>
          </cell>
          <cell r="H357" t="str">
            <v>m</v>
          </cell>
          <cell r="I357">
            <v>0</v>
          </cell>
          <cell r="J357">
            <v>0</v>
          </cell>
          <cell r="K357">
            <v>799</v>
          </cell>
          <cell r="L357">
            <v>32892</v>
          </cell>
          <cell r="M357">
            <v>852</v>
          </cell>
          <cell r="N357">
            <v>34108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32892</v>
          </cell>
          <cell r="W357">
            <v>0</v>
          </cell>
          <cell r="X357">
            <v>0.03</v>
          </cell>
          <cell r="Y357" t="str">
            <v>고케</v>
          </cell>
          <cell r="Z357">
            <v>0.25740000000000002</v>
          </cell>
        </row>
        <row r="358">
          <cell r="D358">
            <v>358</v>
          </cell>
          <cell r="E358">
            <v>253</v>
          </cell>
          <cell r="F358" t="str">
            <v>고압케이블(옥외)</v>
          </cell>
          <cell r="G358" t="str">
            <v>3.3KV CV250sq/3C</v>
          </cell>
          <cell r="H358" t="str">
            <v>m</v>
          </cell>
          <cell r="I358">
            <v>0</v>
          </cell>
          <cell r="J358">
            <v>0</v>
          </cell>
          <cell r="K358">
            <v>799</v>
          </cell>
          <cell r="L358">
            <v>46142</v>
          </cell>
          <cell r="M358">
            <v>852</v>
          </cell>
          <cell r="N358">
            <v>46085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46085</v>
          </cell>
          <cell r="W358">
            <v>0</v>
          </cell>
          <cell r="X358">
            <v>0.03</v>
          </cell>
          <cell r="Y358" t="str">
            <v>고케</v>
          </cell>
          <cell r="Z358">
            <v>0.31240000000000001</v>
          </cell>
        </row>
        <row r="359">
          <cell r="D359">
            <v>359</v>
          </cell>
          <cell r="E359">
            <v>254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 t="str">
            <v/>
          </cell>
          <cell r="W359">
            <v>0</v>
          </cell>
          <cell r="X359">
            <v>0.03</v>
          </cell>
          <cell r="Y359" t="str">
            <v>고케</v>
          </cell>
        </row>
        <row r="360">
          <cell r="D360">
            <v>360</v>
          </cell>
          <cell r="E360">
            <v>255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 t="str">
            <v/>
          </cell>
          <cell r="W360">
            <v>0</v>
          </cell>
          <cell r="X360">
            <v>0.03</v>
          </cell>
          <cell r="Y360" t="str">
            <v>고케</v>
          </cell>
        </row>
        <row r="361">
          <cell r="D361">
            <v>361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 t="str">
            <v/>
          </cell>
          <cell r="W361">
            <v>0</v>
          </cell>
          <cell r="X361">
            <v>0.03</v>
          </cell>
          <cell r="Y361" t="str">
            <v>고케</v>
          </cell>
        </row>
        <row r="362">
          <cell r="D362">
            <v>362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 t="str">
            <v/>
          </cell>
          <cell r="W362">
            <v>0</v>
          </cell>
          <cell r="X362">
            <v>0.03</v>
          </cell>
          <cell r="Y362" t="str">
            <v>고케</v>
          </cell>
        </row>
        <row r="363">
          <cell r="D363">
            <v>363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 t="str">
            <v/>
          </cell>
        </row>
        <row r="364">
          <cell r="D364">
            <v>364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 t="str">
            <v/>
          </cell>
        </row>
        <row r="365">
          <cell r="D365">
            <v>365</v>
          </cell>
          <cell r="E365">
            <v>256</v>
          </cell>
          <cell r="F365" t="str">
            <v>고압케이블</v>
          </cell>
          <cell r="G365" t="str">
            <v>6.9KV CV8sq/1C</v>
          </cell>
          <cell r="H365" t="str">
            <v>m</v>
          </cell>
          <cell r="I365">
            <v>0</v>
          </cell>
          <cell r="J365">
            <v>0</v>
          </cell>
          <cell r="K365">
            <v>799</v>
          </cell>
          <cell r="L365">
            <v>1890</v>
          </cell>
          <cell r="M365">
            <v>851</v>
          </cell>
          <cell r="N365">
            <v>1800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1800</v>
          </cell>
          <cell r="W365">
            <v>0</v>
          </cell>
          <cell r="X365">
            <v>0.05</v>
          </cell>
          <cell r="Y365" t="str">
            <v>고케</v>
          </cell>
          <cell r="Z365">
            <v>1.6799999999999999E-2</v>
          </cell>
        </row>
        <row r="366">
          <cell r="D366">
            <v>366</v>
          </cell>
          <cell r="E366">
            <v>257</v>
          </cell>
          <cell r="F366" t="str">
            <v>고압케이블</v>
          </cell>
          <cell r="G366" t="str">
            <v>6.9KV CV14sq/1C</v>
          </cell>
          <cell r="H366" t="str">
            <v>m</v>
          </cell>
          <cell r="I366">
            <v>0</v>
          </cell>
          <cell r="J366">
            <v>0</v>
          </cell>
          <cell r="K366">
            <v>799</v>
          </cell>
          <cell r="L366">
            <v>2506</v>
          </cell>
          <cell r="M366">
            <v>851</v>
          </cell>
          <cell r="N366">
            <v>2387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2387</v>
          </cell>
          <cell r="W366">
            <v>0</v>
          </cell>
          <cell r="X366">
            <v>0.05</v>
          </cell>
          <cell r="Y366" t="str">
            <v>고케</v>
          </cell>
          <cell r="Z366">
            <v>2.4E-2</v>
          </cell>
        </row>
        <row r="367">
          <cell r="D367">
            <v>367</v>
          </cell>
          <cell r="E367">
            <v>258</v>
          </cell>
          <cell r="F367" t="str">
            <v>고압케이블</v>
          </cell>
          <cell r="G367" t="str">
            <v>6.9KV CV22sq/1C</v>
          </cell>
          <cell r="H367" t="str">
            <v>m</v>
          </cell>
          <cell r="I367">
            <v>0</v>
          </cell>
          <cell r="J367">
            <v>0</v>
          </cell>
          <cell r="K367">
            <v>799</v>
          </cell>
          <cell r="L367">
            <v>2933</v>
          </cell>
          <cell r="M367">
            <v>851</v>
          </cell>
          <cell r="N367">
            <v>2794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2794</v>
          </cell>
          <cell r="W367">
            <v>0</v>
          </cell>
          <cell r="X367">
            <v>0.05</v>
          </cell>
          <cell r="Y367" t="str">
            <v>고케</v>
          </cell>
          <cell r="Z367">
            <v>3.1199999999999999E-2</v>
          </cell>
        </row>
        <row r="368">
          <cell r="D368">
            <v>368</v>
          </cell>
          <cell r="E368">
            <v>260</v>
          </cell>
          <cell r="F368" t="str">
            <v>고압케이블</v>
          </cell>
          <cell r="G368" t="str">
            <v>6.9KV CV38sq/1C</v>
          </cell>
          <cell r="H368" t="str">
            <v>m</v>
          </cell>
          <cell r="I368">
            <v>0</v>
          </cell>
          <cell r="J368">
            <v>0</v>
          </cell>
          <cell r="K368">
            <v>799</v>
          </cell>
          <cell r="L368">
            <v>4106</v>
          </cell>
          <cell r="M368">
            <v>851</v>
          </cell>
          <cell r="N368">
            <v>3911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3911</v>
          </cell>
          <cell r="W368">
            <v>0</v>
          </cell>
          <cell r="X368">
            <v>0.05</v>
          </cell>
          <cell r="Y368" t="str">
            <v>고케</v>
          </cell>
          <cell r="Z368">
            <v>4.3199999999999995E-2</v>
          </cell>
        </row>
        <row r="369">
          <cell r="D369">
            <v>369</v>
          </cell>
          <cell r="E369">
            <v>262</v>
          </cell>
          <cell r="F369" t="str">
            <v>고압케이블</v>
          </cell>
          <cell r="G369" t="str">
            <v>6.9KV CV60sq/1C</v>
          </cell>
          <cell r="H369" t="str">
            <v>m</v>
          </cell>
          <cell r="I369">
            <v>0</v>
          </cell>
          <cell r="J369">
            <v>0</v>
          </cell>
          <cell r="K369">
            <v>799</v>
          </cell>
          <cell r="L369">
            <v>5463</v>
          </cell>
          <cell r="M369">
            <v>851</v>
          </cell>
          <cell r="N369">
            <v>5203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5203</v>
          </cell>
          <cell r="W369">
            <v>0</v>
          </cell>
          <cell r="X369">
            <v>0.05</v>
          </cell>
          <cell r="Y369" t="str">
            <v>고케</v>
          </cell>
          <cell r="Z369">
            <v>5.8799999999999998E-2</v>
          </cell>
        </row>
        <row r="370">
          <cell r="D370">
            <v>370</v>
          </cell>
          <cell r="E370">
            <v>264</v>
          </cell>
          <cell r="F370" t="str">
            <v>고압케이블</v>
          </cell>
          <cell r="G370" t="str">
            <v>6.9KV CV100sq/1C</v>
          </cell>
          <cell r="H370" t="str">
            <v>m</v>
          </cell>
          <cell r="I370">
            <v>0</v>
          </cell>
          <cell r="J370">
            <v>0</v>
          </cell>
          <cell r="K370">
            <v>799</v>
          </cell>
          <cell r="L370">
            <v>6610</v>
          </cell>
          <cell r="M370">
            <v>851</v>
          </cell>
          <cell r="N370">
            <v>6296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6296</v>
          </cell>
          <cell r="W370">
            <v>0</v>
          </cell>
          <cell r="X370">
            <v>0.05</v>
          </cell>
          <cell r="Y370" t="str">
            <v>고케</v>
          </cell>
          <cell r="Z370">
            <v>8.5199999999999984E-2</v>
          </cell>
        </row>
        <row r="371">
          <cell r="D371">
            <v>371</v>
          </cell>
          <cell r="E371">
            <v>266</v>
          </cell>
          <cell r="F371" t="str">
            <v>고압케이블</v>
          </cell>
          <cell r="G371" t="str">
            <v>6.9KV CV150sq/1C</v>
          </cell>
          <cell r="H371" t="str">
            <v>m</v>
          </cell>
          <cell r="I371">
            <v>0</v>
          </cell>
          <cell r="J371">
            <v>0</v>
          </cell>
          <cell r="K371">
            <v>799</v>
          </cell>
          <cell r="L371">
            <v>10327</v>
          </cell>
          <cell r="M371">
            <v>851</v>
          </cell>
          <cell r="N371">
            <v>9836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9836</v>
          </cell>
          <cell r="W371">
            <v>0</v>
          </cell>
          <cell r="X371">
            <v>0.05</v>
          </cell>
          <cell r="Y371" t="str">
            <v>고케</v>
          </cell>
          <cell r="Z371">
            <v>0.1164</v>
          </cell>
        </row>
        <row r="372">
          <cell r="D372">
            <v>372</v>
          </cell>
          <cell r="E372">
            <v>267</v>
          </cell>
          <cell r="F372" t="str">
            <v>고압케이블</v>
          </cell>
          <cell r="G372" t="str">
            <v>6.9KV CV200sq/1C</v>
          </cell>
          <cell r="H372" t="str">
            <v>m</v>
          </cell>
          <cell r="I372">
            <v>0</v>
          </cell>
          <cell r="J372">
            <v>0</v>
          </cell>
          <cell r="K372">
            <v>799</v>
          </cell>
          <cell r="L372">
            <v>12964</v>
          </cell>
          <cell r="M372">
            <v>851</v>
          </cell>
          <cell r="N372">
            <v>12347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12347</v>
          </cell>
          <cell r="W372">
            <v>0</v>
          </cell>
          <cell r="X372">
            <v>0.05</v>
          </cell>
          <cell r="Y372" t="str">
            <v>고케</v>
          </cell>
          <cell r="Z372">
            <v>0.1404</v>
          </cell>
        </row>
        <row r="373">
          <cell r="D373">
            <v>373</v>
          </cell>
          <cell r="E373">
            <v>268</v>
          </cell>
          <cell r="F373" t="str">
            <v>고압케이블</v>
          </cell>
          <cell r="G373" t="str">
            <v>6.9KV CV250sq/1C</v>
          </cell>
          <cell r="H373" t="str">
            <v>m</v>
          </cell>
          <cell r="I373">
            <v>0</v>
          </cell>
          <cell r="J373">
            <v>0</v>
          </cell>
          <cell r="K373">
            <v>799</v>
          </cell>
          <cell r="L373">
            <v>15498</v>
          </cell>
          <cell r="M373">
            <v>851</v>
          </cell>
          <cell r="N373">
            <v>14760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14760</v>
          </cell>
          <cell r="W373">
            <v>0</v>
          </cell>
          <cell r="X373">
            <v>0.05</v>
          </cell>
          <cell r="Y373" t="str">
            <v>고케</v>
          </cell>
          <cell r="Z373">
            <v>0.17039999999999997</v>
          </cell>
        </row>
        <row r="374">
          <cell r="D374">
            <v>374</v>
          </cell>
          <cell r="E374">
            <v>269</v>
          </cell>
          <cell r="F374" t="str">
            <v>고압케이블</v>
          </cell>
          <cell r="G374" t="str">
            <v>6.9KV CV325sq/1C</v>
          </cell>
          <cell r="H374" t="str">
            <v>m</v>
          </cell>
          <cell r="I374">
            <v>0</v>
          </cell>
          <cell r="J374">
            <v>0</v>
          </cell>
          <cell r="K374">
            <v>799</v>
          </cell>
          <cell r="L374">
            <v>17402</v>
          </cell>
          <cell r="M374">
            <v>851</v>
          </cell>
          <cell r="N374">
            <v>16574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16574</v>
          </cell>
          <cell r="W374">
            <v>0</v>
          </cell>
          <cell r="X374">
            <v>0.05</v>
          </cell>
          <cell r="Y374" t="str">
            <v>고케</v>
          </cell>
          <cell r="Z374">
            <v>0.20639999999999997</v>
          </cell>
        </row>
        <row r="375">
          <cell r="D375">
            <v>375</v>
          </cell>
          <cell r="E375">
            <v>270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 t="str">
            <v/>
          </cell>
          <cell r="W375">
            <v>0</v>
          </cell>
          <cell r="X375">
            <v>0.05</v>
          </cell>
          <cell r="Y375" t="str">
            <v>고케</v>
          </cell>
        </row>
        <row r="376">
          <cell r="D376">
            <v>376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 t="str">
            <v/>
          </cell>
          <cell r="W376">
            <v>0</v>
          </cell>
          <cell r="X376">
            <v>0.05</v>
          </cell>
          <cell r="Y376" t="str">
            <v>고케</v>
          </cell>
        </row>
        <row r="377">
          <cell r="D377">
            <v>377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 t="str">
            <v/>
          </cell>
          <cell r="W377">
            <v>0</v>
          </cell>
          <cell r="X377">
            <v>0.05</v>
          </cell>
          <cell r="Y377" t="str">
            <v>고케</v>
          </cell>
        </row>
        <row r="378">
          <cell r="D378">
            <v>378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 t="str">
            <v/>
          </cell>
        </row>
        <row r="379">
          <cell r="D379">
            <v>379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 t="str">
            <v/>
          </cell>
        </row>
        <row r="380">
          <cell r="D380">
            <v>380</v>
          </cell>
          <cell r="E380">
            <v>271</v>
          </cell>
          <cell r="F380" t="str">
            <v>고압케이블</v>
          </cell>
          <cell r="G380" t="str">
            <v>6.9KV CV8sq/3C</v>
          </cell>
          <cell r="H380" t="str">
            <v>m</v>
          </cell>
          <cell r="I380">
            <v>0</v>
          </cell>
          <cell r="J380">
            <v>0</v>
          </cell>
          <cell r="K380">
            <v>799</v>
          </cell>
          <cell r="L380">
            <v>6505</v>
          </cell>
          <cell r="M380">
            <v>851</v>
          </cell>
          <cell r="N380">
            <v>6196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6196</v>
          </cell>
          <cell r="W380">
            <v>0</v>
          </cell>
          <cell r="X380">
            <v>0.05</v>
          </cell>
          <cell r="Y380" t="str">
            <v>고케</v>
          </cell>
          <cell r="Z380">
            <v>3.3599999999999998E-2</v>
          </cell>
        </row>
        <row r="381">
          <cell r="D381">
            <v>381</v>
          </cell>
          <cell r="E381">
            <v>272</v>
          </cell>
          <cell r="F381" t="str">
            <v>고압케이블</v>
          </cell>
          <cell r="G381" t="str">
            <v>6.9KV CV14sq/3C</v>
          </cell>
          <cell r="H381" t="str">
            <v>m</v>
          </cell>
          <cell r="I381">
            <v>0</v>
          </cell>
          <cell r="J381">
            <v>0</v>
          </cell>
          <cell r="K381">
            <v>799</v>
          </cell>
          <cell r="L381">
            <v>8435</v>
          </cell>
          <cell r="M381">
            <v>851</v>
          </cell>
          <cell r="N381">
            <v>8034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8034</v>
          </cell>
          <cell r="W381">
            <v>0</v>
          </cell>
          <cell r="X381">
            <v>0.05</v>
          </cell>
          <cell r="Y381" t="str">
            <v>고케</v>
          </cell>
          <cell r="Z381">
            <v>4.8000000000000001E-2</v>
          </cell>
        </row>
        <row r="382">
          <cell r="D382">
            <v>382</v>
          </cell>
          <cell r="E382">
            <v>273</v>
          </cell>
          <cell r="F382" t="str">
            <v>고압케이블</v>
          </cell>
          <cell r="G382" t="str">
            <v>6.9KV CV22sq/3C</v>
          </cell>
          <cell r="H382" t="str">
            <v>m</v>
          </cell>
          <cell r="I382">
            <v>0</v>
          </cell>
          <cell r="J382">
            <v>0</v>
          </cell>
          <cell r="K382">
            <v>799</v>
          </cell>
          <cell r="L382">
            <v>9996</v>
          </cell>
          <cell r="M382">
            <v>852</v>
          </cell>
          <cell r="N382">
            <v>9520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9520</v>
          </cell>
          <cell r="W382">
            <v>0</v>
          </cell>
          <cell r="X382">
            <v>0.05</v>
          </cell>
          <cell r="Y382" t="str">
            <v>고케</v>
          </cell>
          <cell r="Z382">
            <v>6.2399999999999997E-2</v>
          </cell>
        </row>
        <row r="383">
          <cell r="D383">
            <v>383</v>
          </cell>
          <cell r="E383">
            <v>275</v>
          </cell>
          <cell r="F383" t="str">
            <v>고압케이블</v>
          </cell>
          <cell r="G383" t="str">
            <v>6.9KV CV38sq/3C</v>
          </cell>
          <cell r="H383" t="str">
            <v>m</v>
          </cell>
          <cell r="I383">
            <v>0</v>
          </cell>
          <cell r="J383">
            <v>0</v>
          </cell>
          <cell r="K383">
            <v>799</v>
          </cell>
          <cell r="L383">
            <v>12693</v>
          </cell>
          <cell r="M383">
            <v>852</v>
          </cell>
          <cell r="N383">
            <v>12089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12089</v>
          </cell>
          <cell r="W383">
            <v>0</v>
          </cell>
          <cell r="X383">
            <v>0.05</v>
          </cell>
          <cell r="Y383" t="str">
            <v>고케</v>
          </cell>
          <cell r="Z383">
            <v>8.6399999999999991E-2</v>
          </cell>
        </row>
        <row r="384">
          <cell r="D384">
            <v>384</v>
          </cell>
          <cell r="E384">
            <v>277</v>
          </cell>
          <cell r="F384" t="str">
            <v>고압케이블</v>
          </cell>
          <cell r="G384" t="str">
            <v>6.9KV CV60sq/3C</v>
          </cell>
          <cell r="H384" t="str">
            <v>m</v>
          </cell>
          <cell r="I384">
            <v>0</v>
          </cell>
          <cell r="J384">
            <v>0</v>
          </cell>
          <cell r="K384">
            <v>799</v>
          </cell>
          <cell r="L384">
            <v>14914</v>
          </cell>
          <cell r="M384">
            <v>852</v>
          </cell>
          <cell r="N384">
            <v>14204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14204</v>
          </cell>
          <cell r="W384">
            <v>0</v>
          </cell>
          <cell r="X384">
            <v>0.05</v>
          </cell>
          <cell r="Y384" t="str">
            <v>고케</v>
          </cell>
          <cell r="Z384">
            <v>0.1176</v>
          </cell>
        </row>
        <row r="385">
          <cell r="D385">
            <v>385</v>
          </cell>
          <cell r="E385">
            <v>279</v>
          </cell>
          <cell r="F385" t="str">
            <v>고압케이블</v>
          </cell>
          <cell r="G385" t="str">
            <v>6.9KV CV100sq/3C</v>
          </cell>
          <cell r="H385" t="str">
            <v>m</v>
          </cell>
          <cell r="I385">
            <v>0</v>
          </cell>
          <cell r="J385">
            <v>0</v>
          </cell>
          <cell r="K385">
            <v>799</v>
          </cell>
          <cell r="L385">
            <v>21448</v>
          </cell>
          <cell r="M385">
            <v>852</v>
          </cell>
          <cell r="N385">
            <v>20427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20427</v>
          </cell>
          <cell r="W385">
            <v>0</v>
          </cell>
          <cell r="X385">
            <v>0.05</v>
          </cell>
          <cell r="Y385" t="str">
            <v>고케</v>
          </cell>
          <cell r="Z385">
            <v>0.17039999999999997</v>
          </cell>
        </row>
        <row r="386">
          <cell r="D386">
            <v>386</v>
          </cell>
          <cell r="E386">
            <v>281</v>
          </cell>
          <cell r="F386" t="str">
            <v>고압케이블</v>
          </cell>
          <cell r="G386" t="str">
            <v>6.9KV CV150sq/3C</v>
          </cell>
          <cell r="H386" t="str">
            <v>m</v>
          </cell>
          <cell r="I386">
            <v>0</v>
          </cell>
          <cell r="J386">
            <v>0</v>
          </cell>
          <cell r="K386">
            <v>799</v>
          </cell>
          <cell r="L386">
            <v>28881</v>
          </cell>
          <cell r="M386">
            <v>852</v>
          </cell>
          <cell r="N386">
            <v>27506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27506</v>
          </cell>
          <cell r="W386">
            <v>0</v>
          </cell>
          <cell r="X386">
            <v>0.05</v>
          </cell>
          <cell r="Y386" t="str">
            <v>고케</v>
          </cell>
          <cell r="Z386">
            <v>0.23280000000000001</v>
          </cell>
        </row>
        <row r="387">
          <cell r="D387">
            <v>387</v>
          </cell>
          <cell r="E387">
            <v>282</v>
          </cell>
          <cell r="F387" t="str">
            <v>고압케이블</v>
          </cell>
          <cell r="G387" t="str">
            <v>6.9KV CV200sq/3C</v>
          </cell>
          <cell r="H387" t="str">
            <v>m</v>
          </cell>
          <cell r="I387">
            <v>0</v>
          </cell>
          <cell r="J387">
            <v>0</v>
          </cell>
          <cell r="K387">
            <v>799</v>
          </cell>
          <cell r="L387">
            <v>35813</v>
          </cell>
          <cell r="M387">
            <v>852</v>
          </cell>
          <cell r="N387">
            <v>34108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34108</v>
          </cell>
          <cell r="W387">
            <v>0</v>
          </cell>
          <cell r="X387">
            <v>0.05</v>
          </cell>
          <cell r="Y387" t="str">
            <v>고케</v>
          </cell>
          <cell r="Z387">
            <v>0.28079999999999999</v>
          </cell>
        </row>
        <row r="388">
          <cell r="D388">
            <v>388</v>
          </cell>
          <cell r="E388">
            <v>283</v>
          </cell>
          <cell r="F388" t="str">
            <v>고압케이블</v>
          </cell>
          <cell r="G388" t="str">
            <v>6.9KV CV250sq/3C</v>
          </cell>
          <cell r="H388" t="str">
            <v>m</v>
          </cell>
          <cell r="I388">
            <v>0</v>
          </cell>
          <cell r="J388">
            <v>0</v>
          </cell>
          <cell r="K388">
            <v>799</v>
          </cell>
          <cell r="L388">
            <v>48389</v>
          </cell>
          <cell r="M388">
            <v>852</v>
          </cell>
          <cell r="N388">
            <v>46085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46085</v>
          </cell>
          <cell r="W388">
            <v>0</v>
          </cell>
          <cell r="X388">
            <v>0.05</v>
          </cell>
          <cell r="Y388" t="str">
            <v>고케</v>
          </cell>
          <cell r="Z388">
            <v>0.34079999999999994</v>
          </cell>
        </row>
        <row r="389">
          <cell r="D389">
            <v>389</v>
          </cell>
          <cell r="E389">
            <v>284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 t="str">
            <v/>
          </cell>
          <cell r="W389">
            <v>0</v>
          </cell>
          <cell r="X389">
            <v>0.05</v>
          </cell>
          <cell r="Y389" t="str">
            <v>고케</v>
          </cell>
        </row>
        <row r="390">
          <cell r="D390">
            <v>390</v>
          </cell>
          <cell r="E390">
            <v>285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 t="str">
            <v/>
          </cell>
          <cell r="W390">
            <v>0</v>
          </cell>
          <cell r="X390">
            <v>0.05</v>
          </cell>
          <cell r="Y390" t="str">
            <v>고케</v>
          </cell>
        </row>
        <row r="391">
          <cell r="D391">
            <v>391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 t="str">
            <v/>
          </cell>
          <cell r="W391">
            <v>0</v>
          </cell>
          <cell r="X391">
            <v>0.05</v>
          </cell>
          <cell r="Y391" t="str">
            <v>고케</v>
          </cell>
        </row>
        <row r="392">
          <cell r="D392">
            <v>392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 t="str">
            <v/>
          </cell>
          <cell r="W392">
            <v>0</v>
          </cell>
          <cell r="X392">
            <v>0.05</v>
          </cell>
          <cell r="Y392" t="str">
            <v>고케</v>
          </cell>
        </row>
        <row r="393">
          <cell r="D393">
            <v>393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 t="str">
            <v/>
          </cell>
        </row>
        <row r="394">
          <cell r="D394">
            <v>394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 t="str">
            <v/>
          </cell>
        </row>
        <row r="395">
          <cell r="D395">
            <v>395</v>
          </cell>
          <cell r="E395">
            <v>286</v>
          </cell>
          <cell r="F395" t="str">
            <v>고압케이블(옥외)</v>
          </cell>
          <cell r="G395" t="str">
            <v>6.9KV CV8sq/1C</v>
          </cell>
          <cell r="H395" t="str">
            <v>m</v>
          </cell>
          <cell r="I395">
            <v>0</v>
          </cell>
          <cell r="J395">
            <v>0</v>
          </cell>
          <cell r="K395">
            <v>799</v>
          </cell>
          <cell r="L395">
            <v>1890</v>
          </cell>
          <cell r="M395">
            <v>851</v>
          </cell>
          <cell r="N395">
            <v>1800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1800</v>
          </cell>
          <cell r="W395">
            <v>0</v>
          </cell>
          <cell r="X395">
            <v>0.03</v>
          </cell>
          <cell r="Y395" t="str">
            <v>고케</v>
          </cell>
          <cell r="Z395">
            <v>1.6799999999999999E-2</v>
          </cell>
        </row>
        <row r="396">
          <cell r="D396">
            <v>396</v>
          </cell>
          <cell r="E396">
            <v>287</v>
          </cell>
          <cell r="F396" t="str">
            <v>고압케이블(옥외)</v>
          </cell>
          <cell r="G396" t="str">
            <v>6.9KV CV14sq/1C</v>
          </cell>
          <cell r="H396" t="str">
            <v>m</v>
          </cell>
          <cell r="I396">
            <v>0</v>
          </cell>
          <cell r="J396">
            <v>0</v>
          </cell>
          <cell r="K396">
            <v>799</v>
          </cell>
          <cell r="L396">
            <v>2506</v>
          </cell>
          <cell r="M396">
            <v>851</v>
          </cell>
          <cell r="N396">
            <v>2387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2387</v>
          </cell>
          <cell r="W396">
            <v>0</v>
          </cell>
          <cell r="X396">
            <v>0.03</v>
          </cell>
          <cell r="Y396" t="str">
            <v>고케</v>
          </cell>
          <cell r="Z396">
            <v>2.4E-2</v>
          </cell>
        </row>
        <row r="397">
          <cell r="D397">
            <v>397</v>
          </cell>
          <cell r="E397">
            <v>288</v>
          </cell>
          <cell r="F397" t="str">
            <v>고압케이블(옥외)</v>
          </cell>
          <cell r="G397" t="str">
            <v>6.9KV CV22sq/1C</v>
          </cell>
          <cell r="H397" t="str">
            <v>m</v>
          </cell>
          <cell r="I397">
            <v>0</v>
          </cell>
          <cell r="J397">
            <v>0</v>
          </cell>
          <cell r="K397">
            <v>799</v>
          </cell>
          <cell r="L397">
            <v>2933</v>
          </cell>
          <cell r="M397">
            <v>851</v>
          </cell>
          <cell r="N397">
            <v>2794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2794</v>
          </cell>
          <cell r="W397">
            <v>0</v>
          </cell>
          <cell r="X397">
            <v>0.03</v>
          </cell>
          <cell r="Y397" t="str">
            <v>고케</v>
          </cell>
          <cell r="Z397">
            <v>3.1199999999999999E-2</v>
          </cell>
        </row>
        <row r="398">
          <cell r="D398">
            <v>398</v>
          </cell>
          <cell r="E398">
            <v>290</v>
          </cell>
          <cell r="F398" t="str">
            <v>고압케이블(옥외)</v>
          </cell>
          <cell r="G398" t="str">
            <v>6.9KV CV38sq/1C</v>
          </cell>
          <cell r="H398" t="str">
            <v>m</v>
          </cell>
          <cell r="I398">
            <v>0</v>
          </cell>
          <cell r="J398">
            <v>0</v>
          </cell>
          <cell r="K398">
            <v>799</v>
          </cell>
          <cell r="L398">
            <v>4106</v>
          </cell>
          <cell r="M398">
            <v>851</v>
          </cell>
          <cell r="N398">
            <v>3911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3911</v>
          </cell>
          <cell r="W398">
            <v>0</v>
          </cell>
          <cell r="X398">
            <v>0.03</v>
          </cell>
          <cell r="Y398" t="str">
            <v>고케</v>
          </cell>
          <cell r="Z398">
            <v>4.3199999999999995E-2</v>
          </cell>
        </row>
        <row r="399">
          <cell r="D399">
            <v>399</v>
          </cell>
          <cell r="E399">
            <v>292</v>
          </cell>
          <cell r="F399" t="str">
            <v>고압케이블(옥외)</v>
          </cell>
          <cell r="G399" t="str">
            <v>6.9KV CV60sq/1C</v>
          </cell>
          <cell r="H399" t="str">
            <v>m</v>
          </cell>
          <cell r="I399">
            <v>0</v>
          </cell>
          <cell r="J399">
            <v>0</v>
          </cell>
          <cell r="K399">
            <v>799</v>
          </cell>
          <cell r="L399">
            <v>5463</v>
          </cell>
          <cell r="M399">
            <v>851</v>
          </cell>
          <cell r="N399">
            <v>5203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5203</v>
          </cell>
          <cell r="W399">
            <v>0</v>
          </cell>
          <cell r="X399">
            <v>0.03</v>
          </cell>
          <cell r="Y399" t="str">
            <v>고케</v>
          </cell>
          <cell r="Z399">
            <v>5.8799999999999998E-2</v>
          </cell>
        </row>
        <row r="400">
          <cell r="D400">
            <v>400</v>
          </cell>
          <cell r="E400">
            <v>294</v>
          </cell>
          <cell r="F400" t="str">
            <v>고압케이블(옥외)</v>
          </cell>
          <cell r="G400" t="str">
            <v>6.9KV CV100sq/1C</v>
          </cell>
          <cell r="H400" t="str">
            <v>m</v>
          </cell>
          <cell r="I400">
            <v>0</v>
          </cell>
          <cell r="J400">
            <v>0</v>
          </cell>
          <cell r="K400">
            <v>799</v>
          </cell>
          <cell r="L400">
            <v>6610</v>
          </cell>
          <cell r="M400">
            <v>851</v>
          </cell>
          <cell r="N400">
            <v>6296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6296</v>
          </cell>
          <cell r="W400">
            <v>0</v>
          </cell>
          <cell r="X400">
            <v>0.03</v>
          </cell>
          <cell r="Y400" t="str">
            <v>고케</v>
          </cell>
          <cell r="Z400">
            <v>8.5199999999999984E-2</v>
          </cell>
        </row>
        <row r="401">
          <cell r="D401">
            <v>401</v>
          </cell>
          <cell r="E401">
            <v>296</v>
          </cell>
          <cell r="F401" t="str">
            <v>고압케이블(옥외)</v>
          </cell>
          <cell r="G401" t="str">
            <v>6.9KV CV150sq/1C</v>
          </cell>
          <cell r="H401" t="str">
            <v>m</v>
          </cell>
          <cell r="I401">
            <v>0</v>
          </cell>
          <cell r="J401">
            <v>0</v>
          </cell>
          <cell r="K401">
            <v>799</v>
          </cell>
          <cell r="L401">
            <v>10327</v>
          </cell>
          <cell r="M401">
            <v>851</v>
          </cell>
          <cell r="N401">
            <v>9836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9836</v>
          </cell>
          <cell r="W401">
            <v>0</v>
          </cell>
          <cell r="X401">
            <v>0.03</v>
          </cell>
          <cell r="Y401" t="str">
            <v>고케</v>
          </cell>
          <cell r="Z401">
            <v>0.1164</v>
          </cell>
        </row>
        <row r="402">
          <cell r="D402">
            <v>402</v>
          </cell>
          <cell r="E402">
            <v>297</v>
          </cell>
          <cell r="F402" t="str">
            <v>고압케이블(옥외)</v>
          </cell>
          <cell r="G402" t="str">
            <v>6.9KV CV200sq/1C</v>
          </cell>
          <cell r="H402" t="str">
            <v>m</v>
          </cell>
          <cell r="I402">
            <v>0</v>
          </cell>
          <cell r="J402">
            <v>0</v>
          </cell>
          <cell r="K402">
            <v>799</v>
          </cell>
          <cell r="L402">
            <v>12964</v>
          </cell>
          <cell r="M402">
            <v>851</v>
          </cell>
          <cell r="N402">
            <v>12347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12347</v>
          </cell>
          <cell r="W402">
            <v>0</v>
          </cell>
          <cell r="X402">
            <v>0.03</v>
          </cell>
          <cell r="Y402" t="str">
            <v>고케</v>
          </cell>
          <cell r="Z402">
            <v>0.1404</v>
          </cell>
        </row>
        <row r="403">
          <cell r="D403">
            <v>403</v>
          </cell>
          <cell r="E403">
            <v>298</v>
          </cell>
          <cell r="F403" t="str">
            <v>고압케이블(옥외)</v>
          </cell>
          <cell r="G403" t="str">
            <v>6.9KV CV250sq/1C</v>
          </cell>
          <cell r="H403" t="str">
            <v>m</v>
          </cell>
          <cell r="I403">
            <v>0</v>
          </cell>
          <cell r="J403">
            <v>0</v>
          </cell>
          <cell r="K403">
            <v>799</v>
          </cell>
          <cell r="L403">
            <v>15498</v>
          </cell>
          <cell r="M403">
            <v>851</v>
          </cell>
          <cell r="N403">
            <v>14760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14760</v>
          </cell>
          <cell r="W403">
            <v>0</v>
          </cell>
          <cell r="X403">
            <v>0.03</v>
          </cell>
          <cell r="Y403" t="str">
            <v>고케</v>
          </cell>
          <cell r="Z403">
            <v>0.17039999999999997</v>
          </cell>
        </row>
        <row r="404">
          <cell r="D404">
            <v>404</v>
          </cell>
          <cell r="E404">
            <v>299</v>
          </cell>
          <cell r="F404" t="str">
            <v>고압케이블(옥외)</v>
          </cell>
          <cell r="G404" t="str">
            <v>6.9KV CV325sq/1C</v>
          </cell>
          <cell r="H404" t="str">
            <v>m</v>
          </cell>
          <cell r="I404">
            <v>0</v>
          </cell>
          <cell r="J404">
            <v>0</v>
          </cell>
          <cell r="K404">
            <v>799</v>
          </cell>
          <cell r="L404">
            <v>17402</v>
          </cell>
          <cell r="M404">
            <v>851</v>
          </cell>
          <cell r="N404">
            <v>16574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16574</v>
          </cell>
          <cell r="W404">
            <v>0</v>
          </cell>
          <cell r="X404">
            <v>0.03</v>
          </cell>
          <cell r="Y404" t="str">
            <v>고케</v>
          </cell>
          <cell r="Z404">
            <v>0.20639999999999997</v>
          </cell>
        </row>
        <row r="405">
          <cell r="D405">
            <v>405</v>
          </cell>
          <cell r="E405">
            <v>300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 t="str">
            <v/>
          </cell>
          <cell r="W405">
            <v>0</v>
          </cell>
          <cell r="X405">
            <v>0.03</v>
          </cell>
          <cell r="Y405" t="str">
            <v>고케</v>
          </cell>
        </row>
        <row r="406">
          <cell r="D406">
            <v>406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 t="str">
            <v/>
          </cell>
          <cell r="W406">
            <v>0</v>
          </cell>
          <cell r="X406">
            <v>0.03</v>
          </cell>
          <cell r="Y406" t="str">
            <v>고케</v>
          </cell>
        </row>
        <row r="407">
          <cell r="D407">
            <v>407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 t="str">
            <v/>
          </cell>
          <cell r="W407">
            <v>0</v>
          </cell>
          <cell r="X407">
            <v>0.03</v>
          </cell>
          <cell r="Y407" t="str">
            <v>고케</v>
          </cell>
        </row>
        <row r="408">
          <cell r="D408">
            <v>408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 t="str">
            <v/>
          </cell>
        </row>
        <row r="409">
          <cell r="D409">
            <v>409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 t="str">
            <v/>
          </cell>
        </row>
        <row r="410">
          <cell r="D410">
            <v>410</v>
          </cell>
          <cell r="E410">
            <v>301</v>
          </cell>
          <cell r="F410" t="str">
            <v>고압케이블(옥외)</v>
          </cell>
          <cell r="G410" t="str">
            <v>6.9KV CV8sq/3C</v>
          </cell>
          <cell r="H410" t="str">
            <v>m</v>
          </cell>
          <cell r="I410">
            <v>0</v>
          </cell>
          <cell r="J410">
            <v>0</v>
          </cell>
          <cell r="K410">
            <v>799</v>
          </cell>
          <cell r="L410">
            <v>6505</v>
          </cell>
          <cell r="M410">
            <v>851</v>
          </cell>
          <cell r="N410">
            <v>6196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6196</v>
          </cell>
          <cell r="W410">
            <v>0</v>
          </cell>
          <cell r="X410">
            <v>0.03</v>
          </cell>
          <cell r="Y410" t="str">
            <v>고케</v>
          </cell>
          <cell r="Z410">
            <v>3.3599999999999998E-2</v>
          </cell>
        </row>
        <row r="411">
          <cell r="D411">
            <v>411</v>
          </cell>
          <cell r="E411">
            <v>302</v>
          </cell>
          <cell r="F411" t="str">
            <v>고압케이블(옥외)</v>
          </cell>
          <cell r="G411" t="str">
            <v>6.9KV CV14sq/3C</v>
          </cell>
          <cell r="H411" t="str">
            <v>m</v>
          </cell>
          <cell r="I411">
            <v>0</v>
          </cell>
          <cell r="J411">
            <v>0</v>
          </cell>
          <cell r="K411">
            <v>799</v>
          </cell>
          <cell r="L411">
            <v>8435</v>
          </cell>
          <cell r="M411">
            <v>851</v>
          </cell>
          <cell r="N411">
            <v>8034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8034</v>
          </cell>
          <cell r="W411">
            <v>0</v>
          </cell>
          <cell r="X411">
            <v>0.03</v>
          </cell>
          <cell r="Y411" t="str">
            <v>고케</v>
          </cell>
          <cell r="Z411">
            <v>4.8000000000000001E-2</v>
          </cell>
        </row>
        <row r="412">
          <cell r="D412">
            <v>412</v>
          </cell>
          <cell r="E412">
            <v>303</v>
          </cell>
          <cell r="F412" t="str">
            <v>고압케이블(옥외)</v>
          </cell>
          <cell r="G412" t="str">
            <v>6.9KV CV22sq/3C</v>
          </cell>
          <cell r="H412" t="str">
            <v>m</v>
          </cell>
          <cell r="I412">
            <v>0</v>
          </cell>
          <cell r="J412">
            <v>0</v>
          </cell>
          <cell r="K412">
            <v>799</v>
          </cell>
          <cell r="L412">
            <v>9996</v>
          </cell>
          <cell r="M412">
            <v>852</v>
          </cell>
          <cell r="N412">
            <v>9520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9520</v>
          </cell>
          <cell r="W412">
            <v>0</v>
          </cell>
          <cell r="X412">
            <v>0.03</v>
          </cell>
          <cell r="Y412" t="str">
            <v>고케</v>
          </cell>
          <cell r="Z412">
            <v>6.2399999999999997E-2</v>
          </cell>
        </row>
        <row r="413">
          <cell r="D413">
            <v>413</v>
          </cell>
          <cell r="E413">
            <v>305</v>
          </cell>
          <cell r="F413" t="str">
            <v>고압케이블(옥외)</v>
          </cell>
          <cell r="G413" t="str">
            <v>6.9KV CV38sq/3C</v>
          </cell>
          <cell r="H413" t="str">
            <v>m</v>
          </cell>
          <cell r="I413">
            <v>0</v>
          </cell>
          <cell r="J413">
            <v>0</v>
          </cell>
          <cell r="K413">
            <v>799</v>
          </cell>
          <cell r="L413">
            <v>12693</v>
          </cell>
          <cell r="M413">
            <v>852</v>
          </cell>
          <cell r="N413">
            <v>12089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12089</v>
          </cell>
          <cell r="W413">
            <v>0</v>
          </cell>
          <cell r="X413">
            <v>0.03</v>
          </cell>
          <cell r="Y413" t="str">
            <v>고케</v>
          </cell>
          <cell r="Z413">
            <v>8.6399999999999991E-2</v>
          </cell>
        </row>
        <row r="414">
          <cell r="D414">
            <v>414</v>
          </cell>
          <cell r="E414">
            <v>307</v>
          </cell>
          <cell r="F414" t="str">
            <v>고압케이블(옥외)</v>
          </cell>
          <cell r="G414" t="str">
            <v>6.9KV CV60sq/3C</v>
          </cell>
          <cell r="H414" t="str">
            <v>m</v>
          </cell>
          <cell r="I414">
            <v>0</v>
          </cell>
          <cell r="J414">
            <v>0</v>
          </cell>
          <cell r="K414">
            <v>799</v>
          </cell>
          <cell r="L414">
            <v>14914</v>
          </cell>
          <cell r="M414">
            <v>852</v>
          </cell>
          <cell r="N414">
            <v>14204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14204</v>
          </cell>
          <cell r="W414">
            <v>0</v>
          </cell>
          <cell r="X414">
            <v>0.03</v>
          </cell>
          <cell r="Y414" t="str">
            <v>고케</v>
          </cell>
          <cell r="Z414">
            <v>0.1176</v>
          </cell>
        </row>
        <row r="415">
          <cell r="D415">
            <v>415</v>
          </cell>
          <cell r="E415">
            <v>309</v>
          </cell>
          <cell r="F415" t="str">
            <v>고압케이블(옥외)</v>
          </cell>
          <cell r="G415" t="str">
            <v>6.9KV CV100sq/3C</v>
          </cell>
          <cell r="H415" t="str">
            <v>m</v>
          </cell>
          <cell r="I415">
            <v>0</v>
          </cell>
          <cell r="J415">
            <v>0</v>
          </cell>
          <cell r="K415">
            <v>799</v>
          </cell>
          <cell r="L415">
            <v>21448</v>
          </cell>
          <cell r="M415">
            <v>852</v>
          </cell>
          <cell r="N415">
            <v>20427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20427</v>
          </cell>
          <cell r="W415">
            <v>0</v>
          </cell>
          <cell r="X415">
            <v>0.03</v>
          </cell>
          <cell r="Y415" t="str">
            <v>고케</v>
          </cell>
          <cell r="Z415">
            <v>0.17039999999999997</v>
          </cell>
        </row>
        <row r="416">
          <cell r="D416">
            <v>416</v>
          </cell>
          <cell r="E416">
            <v>311</v>
          </cell>
          <cell r="F416" t="str">
            <v>고압케이블(옥외)</v>
          </cell>
          <cell r="G416" t="str">
            <v>6.9KV CV150sq/3C</v>
          </cell>
          <cell r="H416" t="str">
            <v>m</v>
          </cell>
          <cell r="I416">
            <v>0</v>
          </cell>
          <cell r="J416">
            <v>0</v>
          </cell>
          <cell r="K416">
            <v>799</v>
          </cell>
          <cell r="L416">
            <v>28881</v>
          </cell>
          <cell r="M416">
            <v>852</v>
          </cell>
          <cell r="N416">
            <v>27506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27506</v>
          </cell>
          <cell r="W416">
            <v>0</v>
          </cell>
          <cell r="X416">
            <v>0.03</v>
          </cell>
          <cell r="Y416" t="str">
            <v>고케</v>
          </cell>
          <cell r="Z416">
            <v>0.23280000000000001</v>
          </cell>
        </row>
        <row r="417">
          <cell r="D417">
            <v>417</v>
          </cell>
          <cell r="E417">
            <v>312</v>
          </cell>
          <cell r="F417" t="str">
            <v>고압케이블(옥외)</v>
          </cell>
          <cell r="G417" t="str">
            <v>6.9KV CV200sq/3C</v>
          </cell>
          <cell r="H417" t="str">
            <v>m</v>
          </cell>
          <cell r="I417">
            <v>0</v>
          </cell>
          <cell r="J417">
            <v>0</v>
          </cell>
          <cell r="K417">
            <v>799</v>
          </cell>
          <cell r="L417">
            <v>35813</v>
          </cell>
          <cell r="M417">
            <v>852</v>
          </cell>
          <cell r="N417">
            <v>34108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34108</v>
          </cell>
          <cell r="W417">
            <v>0</v>
          </cell>
          <cell r="X417">
            <v>0.03</v>
          </cell>
          <cell r="Y417" t="str">
            <v>고케</v>
          </cell>
          <cell r="Z417">
            <v>0.28079999999999999</v>
          </cell>
        </row>
        <row r="418">
          <cell r="D418">
            <v>418</v>
          </cell>
          <cell r="E418">
            <v>313</v>
          </cell>
          <cell r="F418" t="str">
            <v>고압케이블(옥외)</v>
          </cell>
          <cell r="G418" t="str">
            <v>6.9KV CV250sq/3C</v>
          </cell>
          <cell r="H418" t="str">
            <v>m</v>
          </cell>
          <cell r="I418">
            <v>0</v>
          </cell>
          <cell r="J418">
            <v>0</v>
          </cell>
          <cell r="K418">
            <v>799</v>
          </cell>
          <cell r="L418">
            <v>48389</v>
          </cell>
          <cell r="M418">
            <v>852</v>
          </cell>
          <cell r="N418">
            <v>46085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46085</v>
          </cell>
          <cell r="W418">
            <v>0</v>
          </cell>
          <cell r="X418">
            <v>0.03</v>
          </cell>
          <cell r="Y418" t="str">
            <v>고케</v>
          </cell>
          <cell r="Z418">
            <v>0.34079999999999994</v>
          </cell>
        </row>
        <row r="419">
          <cell r="D419">
            <v>419</v>
          </cell>
          <cell r="E419">
            <v>314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 t="str">
            <v/>
          </cell>
          <cell r="W419">
            <v>0</v>
          </cell>
          <cell r="X419">
            <v>0.03</v>
          </cell>
          <cell r="Y419" t="str">
            <v>고케</v>
          </cell>
        </row>
        <row r="420">
          <cell r="D420">
            <v>420</v>
          </cell>
          <cell r="E420">
            <v>0</v>
          </cell>
          <cell r="F420" t="str">
            <v>MIC CABLE</v>
          </cell>
          <cell r="G420" t="str">
            <v>2 E 5</v>
          </cell>
          <cell r="H420" t="str">
            <v>m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0.03</v>
          </cell>
          <cell r="Y420" t="str">
            <v>고케</v>
          </cell>
        </row>
        <row r="421">
          <cell r="D421">
            <v>421</v>
          </cell>
          <cell r="E421">
            <v>315</v>
          </cell>
          <cell r="F421" t="str">
            <v>내열전선</v>
          </cell>
          <cell r="G421" t="str">
            <v>FR-3,2.0mm/2C</v>
          </cell>
          <cell r="H421" t="str">
            <v>m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0.03</v>
          </cell>
          <cell r="Y421" t="str">
            <v>고케</v>
          </cell>
        </row>
        <row r="422">
          <cell r="D422">
            <v>422</v>
          </cell>
          <cell r="E422">
            <v>315</v>
          </cell>
          <cell r="F422" t="str">
            <v>내열전선</v>
          </cell>
          <cell r="G422" t="str">
            <v>FR-3,2.0mm/5C</v>
          </cell>
          <cell r="H422" t="str">
            <v>m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0.03</v>
          </cell>
          <cell r="Y422" t="str">
            <v>고케</v>
          </cell>
        </row>
        <row r="423">
          <cell r="D423">
            <v>423</v>
          </cell>
          <cell r="E423">
            <v>315</v>
          </cell>
          <cell r="F423" t="str">
            <v>내열전선</v>
          </cell>
          <cell r="G423" t="str">
            <v>FR-3,2.0mm/8C</v>
          </cell>
          <cell r="H423" t="str">
            <v>m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</row>
        <row r="424">
          <cell r="D424">
            <v>424</v>
          </cell>
          <cell r="E424">
            <v>315</v>
          </cell>
          <cell r="F424" t="str">
            <v>내열전선</v>
          </cell>
          <cell r="G424" t="str">
            <v>FR-3,2.0mm/20C</v>
          </cell>
          <cell r="H424" t="str">
            <v>m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</row>
        <row r="425">
          <cell r="D425">
            <v>425</v>
          </cell>
          <cell r="E425">
            <v>315</v>
          </cell>
          <cell r="F425" t="str">
            <v>내열전선</v>
          </cell>
          <cell r="G425" t="str">
            <v>FR-3,2.0mm/3C</v>
          </cell>
          <cell r="H425" t="str">
            <v>m</v>
          </cell>
          <cell r="I425">
            <v>0</v>
          </cell>
          <cell r="J425">
            <v>0</v>
          </cell>
          <cell r="K425">
            <v>800</v>
          </cell>
          <cell r="L425">
            <v>1442</v>
          </cell>
          <cell r="M425">
            <v>850</v>
          </cell>
          <cell r="N425">
            <v>1252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1252</v>
          </cell>
          <cell r="W425">
            <v>0</v>
          </cell>
          <cell r="X425">
            <v>0.05</v>
          </cell>
          <cell r="Y425" t="str">
            <v>저케</v>
          </cell>
          <cell r="Z425">
            <v>2.1999999999999999E-2</v>
          </cell>
        </row>
        <row r="426">
          <cell r="D426">
            <v>426</v>
          </cell>
          <cell r="E426">
            <v>319</v>
          </cell>
          <cell r="F426" t="str">
            <v>내열전선</v>
          </cell>
          <cell r="G426" t="str">
            <v>FR-3,1.6mm/7C</v>
          </cell>
          <cell r="H426" t="str">
            <v>m</v>
          </cell>
          <cell r="I426">
            <v>0</v>
          </cell>
          <cell r="J426">
            <v>0</v>
          </cell>
          <cell r="K426">
            <v>800</v>
          </cell>
          <cell r="L426">
            <v>2133</v>
          </cell>
          <cell r="M426">
            <v>850</v>
          </cell>
          <cell r="N426">
            <v>1851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1851</v>
          </cell>
          <cell r="W426">
            <v>0</v>
          </cell>
          <cell r="X426">
            <v>0.05</v>
          </cell>
          <cell r="Y426" t="str">
            <v>저케</v>
          </cell>
          <cell r="Z426">
            <v>3.9E-2</v>
          </cell>
        </row>
        <row r="427">
          <cell r="D427">
            <v>427</v>
          </cell>
          <cell r="E427">
            <v>321</v>
          </cell>
          <cell r="F427" t="str">
            <v>내열전선</v>
          </cell>
          <cell r="G427" t="str">
            <v>FR-3,1.6mm/9C</v>
          </cell>
          <cell r="H427" t="str">
            <v>m</v>
          </cell>
          <cell r="I427">
            <v>0</v>
          </cell>
          <cell r="J427">
            <v>0</v>
          </cell>
          <cell r="K427">
            <v>800</v>
          </cell>
          <cell r="L427">
            <v>2601</v>
          </cell>
          <cell r="M427">
            <v>850</v>
          </cell>
          <cell r="N427">
            <v>2259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2259</v>
          </cell>
          <cell r="W427">
            <v>0</v>
          </cell>
          <cell r="X427">
            <v>0.05</v>
          </cell>
          <cell r="Y427" t="str">
            <v>저케</v>
          </cell>
          <cell r="Z427">
            <v>4.8000000000000001E-2</v>
          </cell>
        </row>
        <row r="428">
          <cell r="D428">
            <v>428</v>
          </cell>
          <cell r="E428">
            <v>323</v>
          </cell>
          <cell r="F428" t="str">
            <v>내열전선</v>
          </cell>
          <cell r="G428" t="str">
            <v>FR-3,1.6mm/12C</v>
          </cell>
          <cell r="H428" t="str">
            <v>m</v>
          </cell>
          <cell r="I428">
            <v>0</v>
          </cell>
          <cell r="J428">
            <v>0</v>
          </cell>
          <cell r="K428">
            <v>800</v>
          </cell>
          <cell r="L428">
            <v>3172</v>
          </cell>
          <cell r="M428">
            <v>850</v>
          </cell>
          <cell r="N428">
            <v>2753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2753</v>
          </cell>
          <cell r="W428">
            <v>0</v>
          </cell>
          <cell r="X428">
            <v>0.05</v>
          </cell>
          <cell r="Y428" t="str">
            <v>저케</v>
          </cell>
          <cell r="Z428">
            <v>5.3999999999999999E-2</v>
          </cell>
        </row>
        <row r="429">
          <cell r="D429">
            <v>429</v>
          </cell>
          <cell r="E429">
            <v>324</v>
          </cell>
          <cell r="F429" t="str">
            <v>내열전선</v>
          </cell>
          <cell r="G429" t="str">
            <v>FR-3,1.6mm/15C</v>
          </cell>
          <cell r="H429" t="str">
            <v>m</v>
          </cell>
          <cell r="I429">
            <v>0</v>
          </cell>
          <cell r="J429">
            <v>0</v>
          </cell>
          <cell r="K429">
            <v>800</v>
          </cell>
          <cell r="L429">
            <v>3780</v>
          </cell>
          <cell r="M429">
            <v>850</v>
          </cell>
          <cell r="N429">
            <v>3281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3281</v>
          </cell>
          <cell r="W429">
            <v>0</v>
          </cell>
          <cell r="X429">
            <v>0.05</v>
          </cell>
          <cell r="Y429" t="str">
            <v>저케</v>
          </cell>
          <cell r="Z429">
            <v>7.1999999999999995E-2</v>
          </cell>
        </row>
        <row r="430">
          <cell r="D430">
            <v>430</v>
          </cell>
          <cell r="E430">
            <v>0</v>
          </cell>
          <cell r="F430" t="str">
            <v>내열전선</v>
          </cell>
          <cell r="G430" t="str">
            <v>FR-3,1.6mm/18C</v>
          </cell>
          <cell r="H430" t="str">
            <v>m</v>
          </cell>
          <cell r="I430">
            <v>0</v>
          </cell>
          <cell r="J430">
            <v>0</v>
          </cell>
          <cell r="K430">
            <v>800</v>
          </cell>
          <cell r="L430">
            <v>4233</v>
          </cell>
          <cell r="M430">
            <v>850</v>
          </cell>
          <cell r="N430">
            <v>3674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3674</v>
          </cell>
          <cell r="W430">
            <v>0</v>
          </cell>
          <cell r="X430">
            <v>0.05</v>
          </cell>
          <cell r="Y430" t="str">
            <v>저케</v>
          </cell>
          <cell r="Z430">
            <v>7.1999999999999995E-2</v>
          </cell>
        </row>
        <row r="431">
          <cell r="D431">
            <v>431</v>
          </cell>
          <cell r="E431">
            <v>0</v>
          </cell>
          <cell r="F431" t="str">
            <v>내열전선</v>
          </cell>
          <cell r="G431" t="str">
            <v>FR-3,1.6mm/20C</v>
          </cell>
          <cell r="H431" t="str">
            <v>m</v>
          </cell>
          <cell r="I431">
            <v>0</v>
          </cell>
          <cell r="J431">
            <v>0</v>
          </cell>
          <cell r="K431">
            <v>800</v>
          </cell>
          <cell r="L431">
            <v>5025</v>
          </cell>
          <cell r="M431">
            <v>850</v>
          </cell>
          <cell r="N431">
            <v>4362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4362</v>
          </cell>
          <cell r="W431">
            <v>0</v>
          </cell>
          <cell r="X431">
            <v>0.05</v>
          </cell>
          <cell r="Y431" t="str">
            <v>저케</v>
          </cell>
          <cell r="Z431">
            <v>8.4000000000000005E-2</v>
          </cell>
        </row>
        <row r="432">
          <cell r="D432">
            <v>432</v>
          </cell>
          <cell r="E432">
            <v>0</v>
          </cell>
          <cell r="F432" t="str">
            <v>내열전선</v>
          </cell>
          <cell r="G432" t="str">
            <v>FR-3,1.6mm/24C</v>
          </cell>
          <cell r="H432" t="str">
            <v>m</v>
          </cell>
          <cell r="I432">
            <v>0</v>
          </cell>
          <cell r="J432">
            <v>0</v>
          </cell>
          <cell r="K432">
            <v>800</v>
          </cell>
          <cell r="L432">
            <v>5495</v>
          </cell>
          <cell r="M432">
            <v>850</v>
          </cell>
          <cell r="N432">
            <v>4769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4769</v>
          </cell>
          <cell r="W432">
            <v>0</v>
          </cell>
          <cell r="X432">
            <v>0.05</v>
          </cell>
          <cell r="Y432" t="str">
            <v>저케</v>
          </cell>
          <cell r="Z432">
            <v>8.4000000000000005E-2</v>
          </cell>
        </row>
        <row r="433">
          <cell r="D433">
            <v>433</v>
          </cell>
          <cell r="E433">
            <v>0</v>
          </cell>
          <cell r="F433" t="str">
            <v>내열전선</v>
          </cell>
          <cell r="G433" t="str">
            <v>FR-3,1.6mm/27C</v>
          </cell>
          <cell r="H433" t="str">
            <v>m</v>
          </cell>
          <cell r="I433">
            <v>0</v>
          </cell>
          <cell r="J433">
            <v>0</v>
          </cell>
          <cell r="K433">
            <v>800</v>
          </cell>
          <cell r="L433">
            <v>6000</v>
          </cell>
          <cell r="M433">
            <v>850</v>
          </cell>
          <cell r="N433">
            <v>5208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5208</v>
          </cell>
          <cell r="W433">
            <v>0</v>
          </cell>
          <cell r="X433">
            <v>0.05</v>
          </cell>
          <cell r="Y433" t="str">
            <v>저케</v>
          </cell>
          <cell r="Z433">
            <v>9.8000000000000004E-2</v>
          </cell>
        </row>
        <row r="434">
          <cell r="D434">
            <v>434</v>
          </cell>
          <cell r="E434">
            <v>0</v>
          </cell>
          <cell r="F434" t="str">
            <v>내열전선</v>
          </cell>
          <cell r="G434" t="str">
            <v>FR-3,1.6mm/30C</v>
          </cell>
          <cell r="H434" t="str">
            <v>m</v>
          </cell>
          <cell r="I434">
            <v>0</v>
          </cell>
          <cell r="J434">
            <v>0</v>
          </cell>
          <cell r="K434">
            <v>800</v>
          </cell>
          <cell r="L434">
            <v>6713</v>
          </cell>
          <cell r="M434">
            <v>850</v>
          </cell>
          <cell r="N434">
            <v>5826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5826</v>
          </cell>
          <cell r="W434">
            <v>0</v>
          </cell>
          <cell r="X434">
            <v>0.05</v>
          </cell>
          <cell r="Y434" t="str">
            <v>저케</v>
          </cell>
          <cell r="Z434">
            <v>9.8000000000000004E-2</v>
          </cell>
        </row>
        <row r="435">
          <cell r="D435">
            <v>435</v>
          </cell>
          <cell r="E435">
            <v>325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 t="str">
            <v/>
          </cell>
        </row>
        <row r="436">
          <cell r="D436">
            <v>436</v>
          </cell>
          <cell r="E436">
            <v>326</v>
          </cell>
          <cell r="F436" t="str">
            <v>내화 전선</v>
          </cell>
          <cell r="G436" t="str">
            <v>FR-8   100sq/1C</v>
          </cell>
          <cell r="H436" t="str">
            <v>m</v>
          </cell>
          <cell r="I436">
            <v>0</v>
          </cell>
          <cell r="J436">
            <v>0</v>
          </cell>
          <cell r="K436">
            <v>798</v>
          </cell>
          <cell r="L436">
            <v>7691</v>
          </cell>
          <cell r="M436">
            <v>850</v>
          </cell>
          <cell r="N436">
            <v>7809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7691</v>
          </cell>
          <cell r="W436">
            <v>0</v>
          </cell>
          <cell r="X436">
            <v>0.05</v>
          </cell>
          <cell r="Y436" t="str">
            <v>저케</v>
          </cell>
          <cell r="Z436">
            <v>7.0999999999999994E-2</v>
          </cell>
        </row>
        <row r="437">
          <cell r="D437">
            <v>437</v>
          </cell>
          <cell r="E437">
            <v>327</v>
          </cell>
          <cell r="F437" t="str">
            <v>내화 전선</v>
          </cell>
          <cell r="G437" t="str">
            <v>FR-8   150sq/1C</v>
          </cell>
          <cell r="H437" t="str">
            <v>m</v>
          </cell>
          <cell r="I437">
            <v>0</v>
          </cell>
          <cell r="J437">
            <v>0</v>
          </cell>
          <cell r="K437">
            <v>798</v>
          </cell>
          <cell r="L437">
            <v>10705</v>
          </cell>
          <cell r="M437">
            <v>850</v>
          </cell>
          <cell r="N437">
            <v>10869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10705</v>
          </cell>
          <cell r="W437">
            <v>0</v>
          </cell>
          <cell r="X437">
            <v>0.05</v>
          </cell>
          <cell r="Y437" t="str">
            <v>저케</v>
          </cell>
          <cell r="Z437">
            <v>0.97</v>
          </cell>
        </row>
        <row r="438">
          <cell r="D438">
            <v>438</v>
          </cell>
          <cell r="E438">
            <v>328</v>
          </cell>
          <cell r="F438" t="str">
            <v>내화 전선</v>
          </cell>
          <cell r="G438" t="str">
            <v>FR-8   200sq/1C</v>
          </cell>
          <cell r="H438" t="str">
            <v>m</v>
          </cell>
          <cell r="I438">
            <v>0</v>
          </cell>
          <cell r="J438">
            <v>0</v>
          </cell>
          <cell r="K438">
            <v>798</v>
          </cell>
          <cell r="L438">
            <v>14177</v>
          </cell>
          <cell r="M438">
            <v>850</v>
          </cell>
          <cell r="N438">
            <v>14394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14177</v>
          </cell>
          <cell r="W438">
            <v>0</v>
          </cell>
          <cell r="X438">
            <v>0.05</v>
          </cell>
          <cell r="Y438" t="str">
            <v>저케</v>
          </cell>
          <cell r="Z438">
            <v>0.11700000000000001</v>
          </cell>
        </row>
        <row r="439">
          <cell r="D439">
            <v>439</v>
          </cell>
          <cell r="E439">
            <v>329</v>
          </cell>
          <cell r="F439" t="str">
            <v>내화 전선</v>
          </cell>
          <cell r="G439" t="str">
            <v>FR-8   250sq/1C</v>
          </cell>
          <cell r="H439" t="str">
            <v>m</v>
          </cell>
          <cell r="I439">
            <v>0</v>
          </cell>
          <cell r="J439">
            <v>0</v>
          </cell>
          <cell r="K439">
            <v>798</v>
          </cell>
          <cell r="L439">
            <v>16622</v>
          </cell>
          <cell r="M439">
            <v>850</v>
          </cell>
          <cell r="N439">
            <v>16877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16622</v>
          </cell>
          <cell r="W439">
            <v>0</v>
          </cell>
          <cell r="X439">
            <v>0.05</v>
          </cell>
          <cell r="Y439" t="str">
            <v>저케</v>
          </cell>
          <cell r="Z439">
            <v>0.14199999999999999</v>
          </cell>
        </row>
        <row r="440">
          <cell r="D440">
            <v>440</v>
          </cell>
          <cell r="E440">
            <v>330</v>
          </cell>
          <cell r="F440" t="str">
            <v>내화 전선</v>
          </cell>
          <cell r="G440" t="str">
            <v>FR-8   325sq/1C</v>
          </cell>
          <cell r="H440" t="str">
            <v>m</v>
          </cell>
          <cell r="I440">
            <v>0</v>
          </cell>
          <cell r="J440">
            <v>0</v>
          </cell>
          <cell r="K440">
            <v>798</v>
          </cell>
          <cell r="L440">
            <v>20490</v>
          </cell>
          <cell r="M440">
            <v>850</v>
          </cell>
          <cell r="N440">
            <v>20803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20490</v>
          </cell>
          <cell r="W440">
            <v>0</v>
          </cell>
          <cell r="X440">
            <v>0.05</v>
          </cell>
          <cell r="Y440" t="str">
            <v>저케</v>
          </cell>
          <cell r="Z440">
            <v>0.17199999999999999</v>
          </cell>
        </row>
        <row r="441">
          <cell r="D441">
            <v>441</v>
          </cell>
          <cell r="E441">
            <v>331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 t="str">
            <v/>
          </cell>
        </row>
        <row r="442">
          <cell r="D442">
            <v>442</v>
          </cell>
          <cell r="E442">
            <v>332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 t="str">
            <v/>
          </cell>
        </row>
        <row r="443">
          <cell r="D443">
            <v>443</v>
          </cell>
          <cell r="E443">
            <v>333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 t="str">
            <v/>
          </cell>
        </row>
        <row r="444">
          <cell r="D444">
            <v>444</v>
          </cell>
          <cell r="E444">
            <v>334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 t="str">
            <v/>
          </cell>
        </row>
        <row r="445">
          <cell r="D445">
            <v>445</v>
          </cell>
          <cell r="E445">
            <v>335</v>
          </cell>
          <cell r="F445" t="str">
            <v>내화 전선</v>
          </cell>
          <cell r="G445" t="str">
            <v>FR-8,  5.5sq/2C</v>
          </cell>
          <cell r="H445" t="str">
            <v>m</v>
          </cell>
          <cell r="I445">
            <v>0</v>
          </cell>
          <cell r="J445">
            <v>0</v>
          </cell>
          <cell r="K445">
            <v>798</v>
          </cell>
          <cell r="L445">
            <v>2520</v>
          </cell>
          <cell r="M445">
            <v>850</v>
          </cell>
          <cell r="N445">
            <v>2187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2187</v>
          </cell>
          <cell r="W445">
            <v>0</v>
          </cell>
          <cell r="X445">
            <v>0.05</v>
          </cell>
          <cell r="Y445" t="str">
            <v>저케</v>
          </cell>
          <cell r="Z445">
            <v>1.7999999999999999E-2</v>
          </cell>
        </row>
        <row r="446">
          <cell r="D446">
            <v>446</v>
          </cell>
          <cell r="E446">
            <v>336</v>
          </cell>
          <cell r="F446" t="str">
            <v>내화 전선</v>
          </cell>
          <cell r="G446" t="str">
            <v>FR-8,  8sq/2C</v>
          </cell>
          <cell r="H446" t="str">
            <v>m</v>
          </cell>
          <cell r="I446">
            <v>0</v>
          </cell>
          <cell r="J446">
            <v>0</v>
          </cell>
          <cell r="K446">
            <v>798</v>
          </cell>
          <cell r="L446">
            <v>2973</v>
          </cell>
          <cell r="M446">
            <v>850</v>
          </cell>
          <cell r="N446">
            <v>2580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2580</v>
          </cell>
          <cell r="W446">
            <v>0</v>
          </cell>
          <cell r="X446">
            <v>0.05</v>
          </cell>
          <cell r="Y446" t="str">
            <v>저케</v>
          </cell>
          <cell r="Z446">
            <v>0.02</v>
          </cell>
        </row>
        <row r="447">
          <cell r="D447">
            <v>447</v>
          </cell>
          <cell r="E447">
            <v>337</v>
          </cell>
          <cell r="F447" t="str">
            <v>내화 전선</v>
          </cell>
          <cell r="G447" t="str">
            <v>FR-8,  14sq/2C</v>
          </cell>
          <cell r="H447" t="str">
            <v>m</v>
          </cell>
          <cell r="I447">
            <v>0</v>
          </cell>
          <cell r="J447">
            <v>0</v>
          </cell>
          <cell r="K447">
            <v>798</v>
          </cell>
          <cell r="L447">
            <v>3995</v>
          </cell>
          <cell r="M447">
            <v>850</v>
          </cell>
          <cell r="N447">
            <v>3468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3468</v>
          </cell>
          <cell r="W447">
            <v>0</v>
          </cell>
          <cell r="X447">
            <v>0.05</v>
          </cell>
          <cell r="Y447" t="str">
            <v>저케</v>
          </cell>
          <cell r="Z447">
            <v>2.7999999999999997E-2</v>
          </cell>
        </row>
        <row r="448">
          <cell r="D448">
            <v>448</v>
          </cell>
          <cell r="E448">
            <v>338</v>
          </cell>
          <cell r="F448" t="str">
            <v>내화 전선</v>
          </cell>
          <cell r="G448" t="str">
            <v>FR-8,  22sq/2C</v>
          </cell>
          <cell r="H448" t="str">
            <v>m</v>
          </cell>
          <cell r="I448">
            <v>0</v>
          </cell>
          <cell r="J448">
            <v>0</v>
          </cell>
          <cell r="K448">
            <v>798</v>
          </cell>
          <cell r="L448">
            <v>5248</v>
          </cell>
          <cell r="M448">
            <v>850</v>
          </cell>
          <cell r="N448">
            <v>4555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4555</v>
          </cell>
          <cell r="W448">
            <v>0</v>
          </cell>
          <cell r="X448">
            <v>0.05</v>
          </cell>
          <cell r="Y448" t="str">
            <v>저케</v>
          </cell>
          <cell r="Z448">
            <v>3.6399999999999995E-2</v>
          </cell>
        </row>
        <row r="449">
          <cell r="D449">
            <v>449</v>
          </cell>
          <cell r="E449">
            <v>339</v>
          </cell>
          <cell r="F449" t="str">
            <v>내화 전선</v>
          </cell>
          <cell r="G449" t="str">
            <v>FR-8,  38sq/2C</v>
          </cell>
          <cell r="H449" t="str">
            <v>m</v>
          </cell>
          <cell r="I449">
            <v>0</v>
          </cell>
          <cell r="J449">
            <v>0</v>
          </cell>
          <cell r="K449">
            <v>798</v>
          </cell>
          <cell r="L449">
            <v>7832</v>
          </cell>
          <cell r="M449">
            <v>850</v>
          </cell>
          <cell r="N449">
            <v>6797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6797</v>
          </cell>
          <cell r="W449">
            <v>0</v>
          </cell>
          <cell r="X449">
            <v>0.05</v>
          </cell>
          <cell r="Y449" t="str">
            <v>저케</v>
          </cell>
          <cell r="Z449">
            <v>5.0399999999999993E-2</v>
          </cell>
        </row>
        <row r="450">
          <cell r="D450">
            <v>450</v>
          </cell>
          <cell r="E450">
            <v>340</v>
          </cell>
          <cell r="F450" t="str">
            <v>내화 전선</v>
          </cell>
          <cell r="G450" t="str">
            <v>FR-8,  60sq/2C</v>
          </cell>
          <cell r="H450" t="str">
            <v>m</v>
          </cell>
          <cell r="I450">
            <v>0</v>
          </cell>
          <cell r="J450">
            <v>0</v>
          </cell>
          <cell r="K450">
            <v>798</v>
          </cell>
          <cell r="L450">
            <v>10737</v>
          </cell>
          <cell r="M450">
            <v>850</v>
          </cell>
          <cell r="N450">
            <v>9318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9318</v>
          </cell>
          <cell r="W450">
            <v>0</v>
          </cell>
          <cell r="X450">
            <v>0.05</v>
          </cell>
          <cell r="Y450" t="str">
            <v>저케</v>
          </cell>
          <cell r="Z450">
            <v>6.8599999999999994E-2</v>
          </cell>
        </row>
        <row r="451">
          <cell r="D451">
            <v>451</v>
          </cell>
          <cell r="E451">
            <v>341</v>
          </cell>
          <cell r="F451" t="str">
            <v>저압 케이블</v>
          </cell>
          <cell r="G451" t="str">
            <v>600V  EV 80sq/2C</v>
          </cell>
          <cell r="H451" t="str">
            <v>m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0.05</v>
          </cell>
          <cell r="Y451" t="str">
            <v>저케</v>
          </cell>
          <cell r="Z451">
            <v>8.3999999999999991E-2</v>
          </cell>
        </row>
        <row r="452">
          <cell r="D452">
            <v>452</v>
          </cell>
          <cell r="E452">
            <v>342</v>
          </cell>
          <cell r="F452" t="str">
            <v>저압 케이블</v>
          </cell>
          <cell r="G452" t="str">
            <v>600V  EV 100sq/2C</v>
          </cell>
          <cell r="H452" t="str">
            <v>m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0.05</v>
          </cell>
          <cell r="Y452" t="str">
            <v>저케</v>
          </cell>
          <cell r="Z452">
            <v>9.9399999999999988E-2</v>
          </cell>
        </row>
        <row r="453">
          <cell r="D453">
            <v>453</v>
          </cell>
          <cell r="E453">
            <v>343</v>
          </cell>
          <cell r="F453" t="str">
            <v>저압 케이블</v>
          </cell>
          <cell r="G453" t="str">
            <v>600V  EV 125sq/2C</v>
          </cell>
          <cell r="H453" t="str">
            <v>m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0.05</v>
          </cell>
          <cell r="Y453" t="str">
            <v>저케</v>
          </cell>
          <cell r="Z453">
            <v>0.1176</v>
          </cell>
        </row>
        <row r="454">
          <cell r="D454">
            <v>454</v>
          </cell>
          <cell r="E454">
            <v>344</v>
          </cell>
          <cell r="F454" t="str">
            <v>저압 케이블</v>
          </cell>
          <cell r="G454" t="str">
            <v>600V  EV 150sq/2C</v>
          </cell>
          <cell r="H454" t="str">
            <v>m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0.05</v>
          </cell>
          <cell r="Y454" t="str">
            <v>저케</v>
          </cell>
          <cell r="Z454">
            <v>0.1358</v>
          </cell>
        </row>
        <row r="455">
          <cell r="D455">
            <v>455</v>
          </cell>
          <cell r="E455">
            <v>345</v>
          </cell>
          <cell r="F455" t="str">
            <v>저압 케이블</v>
          </cell>
          <cell r="G455" t="str">
            <v>600V  EV 200sq/2C</v>
          </cell>
          <cell r="H455" t="str">
            <v>m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0.05</v>
          </cell>
          <cell r="Y455" t="str">
            <v>저케</v>
          </cell>
          <cell r="Z455">
            <v>0.1638</v>
          </cell>
        </row>
        <row r="456">
          <cell r="D456">
            <v>456</v>
          </cell>
          <cell r="E456">
            <v>346</v>
          </cell>
          <cell r="F456" t="str">
            <v>저압 케이블</v>
          </cell>
          <cell r="G456" t="str">
            <v>600V  EV 250sq/2C</v>
          </cell>
          <cell r="H456" t="str">
            <v>m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0.05</v>
          </cell>
          <cell r="Y456" t="str">
            <v>저케</v>
          </cell>
          <cell r="Z456">
            <v>0.19879999999999998</v>
          </cell>
        </row>
        <row r="457">
          <cell r="D457">
            <v>457</v>
          </cell>
          <cell r="E457">
            <v>347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 t="str">
            <v/>
          </cell>
        </row>
        <row r="458">
          <cell r="D458">
            <v>458</v>
          </cell>
          <cell r="E458">
            <v>348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 t="str">
            <v/>
          </cell>
        </row>
        <row r="459">
          <cell r="D459">
            <v>459</v>
          </cell>
          <cell r="E459">
            <v>349</v>
          </cell>
          <cell r="F459" t="str">
            <v>저압 케이블</v>
          </cell>
          <cell r="G459" t="str">
            <v>600V EV 2.0 sq/3C</v>
          </cell>
          <cell r="H459" t="str">
            <v>m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0.05</v>
          </cell>
          <cell r="Y459" t="str">
            <v>저케</v>
          </cell>
          <cell r="Z459">
            <v>1.9E-2</v>
          </cell>
        </row>
        <row r="460">
          <cell r="D460">
            <v>460</v>
          </cell>
          <cell r="E460">
            <v>350</v>
          </cell>
          <cell r="F460" t="str">
            <v>저압 케이블</v>
          </cell>
          <cell r="G460" t="str">
            <v>600V EV 3.5sq/3C</v>
          </cell>
          <cell r="H460" t="str">
            <v>m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0.05</v>
          </cell>
          <cell r="Y460" t="str">
            <v>저케</v>
          </cell>
          <cell r="Z460">
            <v>2.1999999999999999E-2</v>
          </cell>
        </row>
        <row r="461">
          <cell r="D461">
            <v>461</v>
          </cell>
          <cell r="E461">
            <v>351</v>
          </cell>
          <cell r="F461" t="str">
            <v>내화 전선</v>
          </cell>
          <cell r="G461" t="str">
            <v>FR-8,  5.5sq/3C</v>
          </cell>
          <cell r="H461" t="str">
            <v>m</v>
          </cell>
          <cell r="I461">
            <v>0</v>
          </cell>
          <cell r="J461">
            <v>0</v>
          </cell>
          <cell r="K461">
            <v>798</v>
          </cell>
          <cell r="L461">
            <v>3140</v>
          </cell>
          <cell r="M461">
            <v>850</v>
          </cell>
          <cell r="N461">
            <v>2725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2725</v>
          </cell>
          <cell r="W461">
            <v>0</v>
          </cell>
          <cell r="X461">
            <v>0.05</v>
          </cell>
          <cell r="Y461" t="str">
            <v>저케</v>
          </cell>
          <cell r="Z461">
            <v>2.5999999999999999E-2</v>
          </cell>
        </row>
        <row r="462">
          <cell r="D462">
            <v>462</v>
          </cell>
          <cell r="E462">
            <v>352</v>
          </cell>
          <cell r="F462" t="str">
            <v>내화 전선</v>
          </cell>
          <cell r="G462" t="str">
            <v>FR-8,  8sq/3C</v>
          </cell>
          <cell r="H462" t="str">
            <v>m</v>
          </cell>
          <cell r="I462">
            <v>0</v>
          </cell>
          <cell r="J462">
            <v>0</v>
          </cell>
          <cell r="K462">
            <v>798</v>
          </cell>
          <cell r="L462">
            <v>4001</v>
          </cell>
          <cell r="M462">
            <v>850</v>
          </cell>
          <cell r="N462">
            <v>3473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3473</v>
          </cell>
          <cell r="W462">
            <v>0</v>
          </cell>
          <cell r="X462">
            <v>0.05</v>
          </cell>
          <cell r="Y462" t="str">
            <v>저케</v>
          </cell>
          <cell r="Z462">
            <v>2.9000000000000001E-2</v>
          </cell>
        </row>
        <row r="463">
          <cell r="D463">
            <v>463</v>
          </cell>
          <cell r="E463">
            <v>353</v>
          </cell>
          <cell r="F463" t="str">
            <v>내화 전선</v>
          </cell>
          <cell r="G463" t="str">
            <v>FR-8,  14sq/3C</v>
          </cell>
          <cell r="H463" t="str">
            <v>m</v>
          </cell>
          <cell r="I463">
            <v>0</v>
          </cell>
          <cell r="J463">
            <v>0</v>
          </cell>
          <cell r="K463">
            <v>798</v>
          </cell>
          <cell r="L463">
            <v>5524</v>
          </cell>
          <cell r="M463">
            <v>850</v>
          </cell>
          <cell r="N463">
            <v>4795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4795</v>
          </cell>
          <cell r="W463">
            <v>0</v>
          </cell>
          <cell r="X463">
            <v>0.05</v>
          </cell>
          <cell r="Y463" t="str">
            <v>저케</v>
          </cell>
          <cell r="Z463">
            <v>0.04</v>
          </cell>
        </row>
        <row r="464">
          <cell r="D464">
            <v>464</v>
          </cell>
          <cell r="E464">
            <v>354</v>
          </cell>
          <cell r="F464" t="str">
            <v>내화 전선</v>
          </cell>
          <cell r="G464" t="str">
            <v>FR-8,  22sq/3C</v>
          </cell>
          <cell r="H464" t="str">
            <v>m</v>
          </cell>
          <cell r="I464">
            <v>0</v>
          </cell>
          <cell r="J464">
            <v>0</v>
          </cell>
          <cell r="K464">
            <v>798</v>
          </cell>
          <cell r="L464">
            <v>7282</v>
          </cell>
          <cell r="M464">
            <v>850</v>
          </cell>
          <cell r="N464">
            <v>6320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6320</v>
          </cell>
          <cell r="W464">
            <v>0</v>
          </cell>
          <cell r="X464">
            <v>0.05</v>
          </cell>
          <cell r="Y464" t="str">
            <v>저케</v>
          </cell>
          <cell r="Z464">
            <v>5.1999999999999998E-2</v>
          </cell>
        </row>
        <row r="465">
          <cell r="D465">
            <v>465</v>
          </cell>
          <cell r="E465">
            <v>355</v>
          </cell>
          <cell r="F465" t="str">
            <v>내화 전선</v>
          </cell>
          <cell r="G465" t="str">
            <v>FR-8,  38sq/3C</v>
          </cell>
          <cell r="H465" t="str">
            <v>m</v>
          </cell>
          <cell r="I465">
            <v>0</v>
          </cell>
          <cell r="J465">
            <v>0</v>
          </cell>
          <cell r="K465">
            <v>798</v>
          </cell>
          <cell r="L465">
            <v>10195</v>
          </cell>
          <cell r="M465">
            <v>850</v>
          </cell>
          <cell r="N465">
            <v>8848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8848</v>
          </cell>
          <cell r="W465">
            <v>0</v>
          </cell>
          <cell r="X465">
            <v>0.05</v>
          </cell>
          <cell r="Y465" t="str">
            <v>저케</v>
          </cell>
          <cell r="Z465">
            <v>7.1999999999999995E-2</v>
          </cell>
        </row>
        <row r="466">
          <cell r="D466">
            <v>466</v>
          </cell>
          <cell r="E466">
            <v>356</v>
          </cell>
          <cell r="F466" t="str">
            <v>내화 전선</v>
          </cell>
          <cell r="G466" t="str">
            <v>FR-8,  60sq/3C</v>
          </cell>
          <cell r="H466" t="str">
            <v>m</v>
          </cell>
          <cell r="I466">
            <v>0</v>
          </cell>
          <cell r="J466">
            <v>0</v>
          </cell>
          <cell r="K466">
            <v>798</v>
          </cell>
          <cell r="L466">
            <v>15473</v>
          </cell>
          <cell r="M466">
            <v>850</v>
          </cell>
          <cell r="N466">
            <v>13428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13428</v>
          </cell>
          <cell r="W466">
            <v>0</v>
          </cell>
          <cell r="X466">
            <v>0.05</v>
          </cell>
          <cell r="Y466" t="str">
            <v>저케</v>
          </cell>
          <cell r="Z466">
            <v>9.8000000000000004E-2</v>
          </cell>
        </row>
        <row r="467">
          <cell r="D467">
            <v>467</v>
          </cell>
          <cell r="E467">
            <v>357</v>
          </cell>
          <cell r="F467" t="str">
            <v>저압 케이블</v>
          </cell>
          <cell r="G467" t="str">
            <v>600V  EV 80sq/3C</v>
          </cell>
          <cell r="H467" t="str">
            <v>m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0.05</v>
          </cell>
          <cell r="Y467" t="str">
            <v>저케</v>
          </cell>
          <cell r="Z467">
            <v>0.12</v>
          </cell>
        </row>
        <row r="468">
          <cell r="D468">
            <v>468</v>
          </cell>
          <cell r="E468">
            <v>358</v>
          </cell>
          <cell r="F468" t="str">
            <v>저압 케이블</v>
          </cell>
          <cell r="G468" t="str">
            <v>600V  EV 100sq/3C</v>
          </cell>
          <cell r="H468" t="str">
            <v>m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0.05</v>
          </cell>
          <cell r="Y468" t="str">
            <v>저케</v>
          </cell>
          <cell r="Z468">
            <v>0.14199999999999999</v>
          </cell>
        </row>
        <row r="469">
          <cell r="D469">
            <v>469</v>
          </cell>
          <cell r="E469">
            <v>359</v>
          </cell>
          <cell r="F469" t="str">
            <v>저압 케이블</v>
          </cell>
          <cell r="G469" t="str">
            <v>600V  EV 125sq/3C</v>
          </cell>
          <cell r="H469" t="str">
            <v>m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0.05</v>
          </cell>
          <cell r="Y469" t="str">
            <v>저케</v>
          </cell>
          <cell r="Z469">
            <v>0.16800000000000001</v>
          </cell>
        </row>
        <row r="470">
          <cell r="D470">
            <v>470</v>
          </cell>
          <cell r="E470">
            <v>360</v>
          </cell>
          <cell r="F470" t="str">
            <v>저압 케이블</v>
          </cell>
          <cell r="G470" t="str">
            <v>600V  EV 150sq/3C</v>
          </cell>
          <cell r="H470" t="str">
            <v>m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0.05</v>
          </cell>
          <cell r="Y470" t="str">
            <v>저케</v>
          </cell>
          <cell r="Z470">
            <v>0.19400000000000001</v>
          </cell>
        </row>
        <row r="471">
          <cell r="D471">
            <v>471</v>
          </cell>
          <cell r="E471">
            <v>361</v>
          </cell>
          <cell r="F471" t="str">
            <v>저압 케이블</v>
          </cell>
          <cell r="G471" t="str">
            <v>600V  EV 200sq/3C</v>
          </cell>
          <cell r="H471" t="str">
            <v>m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0.05</v>
          </cell>
          <cell r="Y471" t="str">
            <v>저케</v>
          </cell>
          <cell r="Z471">
            <v>0.23400000000000001</v>
          </cell>
        </row>
        <row r="472">
          <cell r="D472">
            <v>472</v>
          </cell>
          <cell r="E472">
            <v>362</v>
          </cell>
          <cell r="F472" t="str">
            <v>저압 케이블</v>
          </cell>
          <cell r="G472" t="str">
            <v>600V  EV 250sq/3C</v>
          </cell>
          <cell r="H472" t="str">
            <v>m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0.05</v>
          </cell>
          <cell r="Y472" t="str">
            <v>저케</v>
          </cell>
          <cell r="Z472">
            <v>0.28399999999999997</v>
          </cell>
        </row>
        <row r="473">
          <cell r="D473">
            <v>473</v>
          </cell>
          <cell r="E473">
            <v>363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 t="str">
            <v/>
          </cell>
        </row>
        <row r="474">
          <cell r="D474">
            <v>474</v>
          </cell>
          <cell r="E474">
            <v>364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 t="str">
            <v/>
          </cell>
        </row>
        <row r="475">
          <cell r="D475">
            <v>475</v>
          </cell>
          <cell r="E475">
            <v>365</v>
          </cell>
          <cell r="F475" t="str">
            <v>저압 케이블</v>
          </cell>
          <cell r="G475" t="str">
            <v>600V EV 2.0 sq/4C</v>
          </cell>
          <cell r="H475" t="str">
            <v>m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0.05</v>
          </cell>
          <cell r="Y475" t="str">
            <v>저케</v>
          </cell>
          <cell r="Z475">
            <v>2.6000000000000002E-2</v>
          </cell>
        </row>
        <row r="476">
          <cell r="D476">
            <v>476</v>
          </cell>
          <cell r="E476">
            <v>366</v>
          </cell>
          <cell r="F476" t="str">
            <v>저압 케이블</v>
          </cell>
          <cell r="G476" t="str">
            <v>600V EV 3.5sq/4C</v>
          </cell>
          <cell r="H476" t="str">
            <v>m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0.05</v>
          </cell>
          <cell r="Y476" t="str">
            <v>저케</v>
          </cell>
          <cell r="Z476">
            <v>2.9000000000000001E-2</v>
          </cell>
        </row>
        <row r="477">
          <cell r="D477">
            <v>477</v>
          </cell>
          <cell r="E477">
            <v>367</v>
          </cell>
          <cell r="F477" t="str">
            <v>내화 전선</v>
          </cell>
          <cell r="G477" t="str">
            <v>FR-8,  5.5sq/4C</v>
          </cell>
          <cell r="H477" t="str">
            <v>m</v>
          </cell>
          <cell r="I477">
            <v>0</v>
          </cell>
          <cell r="J477">
            <v>0</v>
          </cell>
          <cell r="K477">
            <v>798</v>
          </cell>
          <cell r="L477">
            <v>4202</v>
          </cell>
          <cell r="M477">
            <v>850</v>
          </cell>
          <cell r="N477">
            <v>3648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3648</v>
          </cell>
          <cell r="W477">
            <v>0</v>
          </cell>
          <cell r="X477">
            <v>0.05</v>
          </cell>
          <cell r="Y477" t="str">
            <v>저케</v>
          </cell>
          <cell r="Z477">
            <v>3.4000000000000002E-2</v>
          </cell>
        </row>
        <row r="478">
          <cell r="D478">
            <v>478</v>
          </cell>
          <cell r="E478">
            <v>368</v>
          </cell>
          <cell r="F478" t="str">
            <v>내화 전선</v>
          </cell>
          <cell r="G478" t="str">
            <v>FR-8,  8sq/4C</v>
          </cell>
          <cell r="H478" t="str">
            <v>m</v>
          </cell>
          <cell r="I478">
            <v>0</v>
          </cell>
          <cell r="J478">
            <v>0</v>
          </cell>
          <cell r="K478">
            <v>798</v>
          </cell>
          <cell r="L478">
            <v>5060</v>
          </cell>
          <cell r="M478">
            <v>850</v>
          </cell>
          <cell r="N478">
            <v>4391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4391</v>
          </cell>
          <cell r="W478">
            <v>0</v>
          </cell>
          <cell r="X478">
            <v>0.05</v>
          </cell>
          <cell r="Y478" t="str">
            <v>저케</v>
          </cell>
          <cell r="Z478">
            <v>3.9E-2</v>
          </cell>
        </row>
        <row r="479">
          <cell r="D479">
            <v>479</v>
          </cell>
          <cell r="E479">
            <v>369</v>
          </cell>
          <cell r="F479" t="str">
            <v>내화 전선</v>
          </cell>
          <cell r="G479" t="str">
            <v>FR-8,  14sq/4C</v>
          </cell>
          <cell r="H479" t="str">
            <v>m</v>
          </cell>
          <cell r="I479">
            <v>0</v>
          </cell>
          <cell r="J479">
            <v>0</v>
          </cell>
          <cell r="K479">
            <v>798</v>
          </cell>
          <cell r="L479">
            <v>6951</v>
          </cell>
          <cell r="M479">
            <v>850</v>
          </cell>
          <cell r="N479">
            <v>6033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6033</v>
          </cell>
          <cell r="W479">
            <v>0</v>
          </cell>
          <cell r="X479">
            <v>0.05</v>
          </cell>
          <cell r="Y479" t="str">
            <v>저케</v>
          </cell>
          <cell r="Z479">
            <v>5.2000000000000005E-2</v>
          </cell>
        </row>
        <row r="480">
          <cell r="D480">
            <v>480</v>
          </cell>
          <cell r="E480">
            <v>370</v>
          </cell>
          <cell r="F480" t="str">
            <v>내화 전선</v>
          </cell>
          <cell r="G480" t="str">
            <v>FR-8,  22sq/4C</v>
          </cell>
          <cell r="H480" t="str">
            <v>m</v>
          </cell>
          <cell r="I480">
            <v>0</v>
          </cell>
          <cell r="J480">
            <v>0</v>
          </cell>
          <cell r="K480">
            <v>798</v>
          </cell>
          <cell r="L480">
            <v>9197</v>
          </cell>
          <cell r="M480">
            <v>850</v>
          </cell>
          <cell r="N480">
            <v>7981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7981</v>
          </cell>
          <cell r="W480">
            <v>0</v>
          </cell>
          <cell r="X480">
            <v>0.05</v>
          </cell>
          <cell r="Y480" t="str">
            <v>저케</v>
          </cell>
          <cell r="Z480">
            <v>6.7599999999999993E-2</v>
          </cell>
        </row>
        <row r="481">
          <cell r="D481">
            <v>481</v>
          </cell>
          <cell r="E481">
            <v>371</v>
          </cell>
          <cell r="F481" t="str">
            <v>내화 전선</v>
          </cell>
          <cell r="G481" t="str">
            <v>FR-8,  38sq/4C</v>
          </cell>
          <cell r="H481" t="str">
            <v>m</v>
          </cell>
          <cell r="I481">
            <v>0</v>
          </cell>
          <cell r="J481">
            <v>0</v>
          </cell>
          <cell r="K481">
            <v>798</v>
          </cell>
          <cell r="L481">
            <v>13062</v>
          </cell>
          <cell r="M481">
            <v>850</v>
          </cell>
          <cell r="N481">
            <v>11336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11336</v>
          </cell>
          <cell r="W481">
            <v>0</v>
          </cell>
          <cell r="X481">
            <v>0.05</v>
          </cell>
          <cell r="Y481" t="str">
            <v>저케</v>
          </cell>
          <cell r="Z481">
            <v>9.3600000000000003E-2</v>
          </cell>
        </row>
        <row r="482">
          <cell r="D482">
            <v>482</v>
          </cell>
          <cell r="E482">
            <v>372</v>
          </cell>
          <cell r="F482" t="str">
            <v>내화 전선</v>
          </cell>
          <cell r="G482" t="str">
            <v>FR-8,  60sq/4C</v>
          </cell>
          <cell r="H482" t="str">
            <v>m</v>
          </cell>
          <cell r="I482">
            <v>0</v>
          </cell>
          <cell r="J482">
            <v>0</v>
          </cell>
          <cell r="K482">
            <v>798</v>
          </cell>
          <cell r="L482">
            <v>19679</v>
          </cell>
          <cell r="M482">
            <v>850</v>
          </cell>
          <cell r="N482">
            <v>17078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17078</v>
          </cell>
          <cell r="W482">
            <v>0</v>
          </cell>
          <cell r="X482">
            <v>0.05</v>
          </cell>
          <cell r="Y482" t="str">
            <v>저케</v>
          </cell>
          <cell r="Z482">
            <v>0.12740000000000001</v>
          </cell>
        </row>
        <row r="483">
          <cell r="D483">
            <v>483</v>
          </cell>
          <cell r="E483">
            <v>373</v>
          </cell>
          <cell r="F483" t="str">
            <v>내화 전선</v>
          </cell>
          <cell r="G483" t="str">
            <v>FR-8,  100sq/1C</v>
          </cell>
          <cell r="H483" t="str">
            <v>m</v>
          </cell>
          <cell r="I483">
            <v>0</v>
          </cell>
          <cell r="J483">
            <v>0</v>
          </cell>
          <cell r="K483">
            <v>798</v>
          </cell>
          <cell r="L483">
            <v>19679</v>
          </cell>
          <cell r="M483">
            <v>850</v>
          </cell>
          <cell r="N483">
            <v>17078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17078</v>
          </cell>
          <cell r="W483">
            <v>0</v>
          </cell>
          <cell r="X483">
            <v>0.05</v>
          </cell>
          <cell r="Y483" t="str">
            <v>저케</v>
          </cell>
          <cell r="Z483">
            <v>0.156</v>
          </cell>
        </row>
        <row r="484">
          <cell r="D484">
            <v>484</v>
          </cell>
          <cell r="E484">
            <v>374</v>
          </cell>
          <cell r="F484" t="str">
            <v>내화 전선</v>
          </cell>
          <cell r="G484" t="str">
            <v>FR-8,  150sq/1C</v>
          </cell>
          <cell r="H484" t="str">
            <v>m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0.05</v>
          </cell>
          <cell r="Y484" t="str">
            <v>저케</v>
          </cell>
          <cell r="Z484">
            <v>0.18459999999999999</v>
          </cell>
        </row>
        <row r="485">
          <cell r="D485">
            <v>485</v>
          </cell>
          <cell r="E485">
            <v>375</v>
          </cell>
          <cell r="F485" t="str">
            <v>내화 전선</v>
          </cell>
          <cell r="G485" t="str">
            <v>FR-8,  200sq/1C</v>
          </cell>
          <cell r="H485" t="str">
            <v>m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0.05</v>
          </cell>
          <cell r="Y485" t="str">
            <v>저케</v>
          </cell>
          <cell r="Z485">
            <v>0.21840000000000001</v>
          </cell>
        </row>
        <row r="486">
          <cell r="D486">
            <v>486</v>
          </cell>
          <cell r="E486">
            <v>376</v>
          </cell>
          <cell r="F486" t="str">
            <v>내화 전선</v>
          </cell>
          <cell r="G486" t="str">
            <v>FR-8,  250sq/1C</v>
          </cell>
          <cell r="H486" t="str">
            <v>m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0.05</v>
          </cell>
          <cell r="Y486" t="str">
            <v>저케</v>
          </cell>
          <cell r="Z486">
            <v>0.25220000000000004</v>
          </cell>
        </row>
        <row r="487">
          <cell r="D487">
            <v>487</v>
          </cell>
          <cell r="E487">
            <v>377</v>
          </cell>
          <cell r="F487" t="str">
            <v>내화 전선</v>
          </cell>
          <cell r="G487" t="str">
            <v>FR-8,  325sq/1C</v>
          </cell>
          <cell r="H487" t="str">
            <v>m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0.05</v>
          </cell>
          <cell r="Y487" t="str">
            <v>저케</v>
          </cell>
          <cell r="Z487">
            <v>0.30420000000000003</v>
          </cell>
        </row>
        <row r="488">
          <cell r="D488">
            <v>488</v>
          </cell>
          <cell r="E488">
            <v>378</v>
          </cell>
          <cell r="F488" t="str">
            <v>내화 전선</v>
          </cell>
          <cell r="G488" t="str">
            <v>FR-8,  100sq/1C</v>
          </cell>
          <cell r="H488" t="str">
            <v>m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0.05</v>
          </cell>
          <cell r="Y488" t="str">
            <v>저케</v>
          </cell>
          <cell r="Z488">
            <v>0.36919999999999997</v>
          </cell>
        </row>
        <row r="489">
          <cell r="D489">
            <v>489</v>
          </cell>
          <cell r="E489">
            <v>379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 t="str">
            <v/>
          </cell>
        </row>
        <row r="490">
          <cell r="D490">
            <v>490</v>
          </cell>
          <cell r="E490">
            <v>380</v>
          </cell>
          <cell r="F490" t="str">
            <v>내열전선(옥외)</v>
          </cell>
          <cell r="G490" t="str">
            <v>FR-3,2.0mm/3C</v>
          </cell>
          <cell r="H490" t="str">
            <v>m</v>
          </cell>
          <cell r="I490">
            <v>0</v>
          </cell>
          <cell r="J490">
            <v>0</v>
          </cell>
          <cell r="K490">
            <v>800</v>
          </cell>
          <cell r="L490">
            <v>1442</v>
          </cell>
          <cell r="M490">
            <v>850</v>
          </cell>
          <cell r="N490">
            <v>1252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1252</v>
          </cell>
          <cell r="W490">
            <v>0</v>
          </cell>
          <cell r="X490">
            <v>0.05</v>
          </cell>
          <cell r="Y490" t="str">
            <v>저케</v>
          </cell>
          <cell r="Z490">
            <v>2.1999999999999999E-2</v>
          </cell>
        </row>
        <row r="491">
          <cell r="D491">
            <v>491</v>
          </cell>
          <cell r="E491">
            <v>381</v>
          </cell>
          <cell r="F491" t="str">
            <v>내열전선(옥외)</v>
          </cell>
          <cell r="G491" t="str">
            <v>FR-3,1.6mm/7C</v>
          </cell>
          <cell r="H491" t="str">
            <v>m</v>
          </cell>
          <cell r="I491">
            <v>0</v>
          </cell>
          <cell r="J491">
            <v>0</v>
          </cell>
          <cell r="K491">
            <v>800</v>
          </cell>
          <cell r="L491">
            <v>2133</v>
          </cell>
          <cell r="M491">
            <v>850</v>
          </cell>
          <cell r="N491">
            <v>1851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1851</v>
          </cell>
          <cell r="W491">
            <v>0</v>
          </cell>
          <cell r="X491">
            <v>0.03</v>
          </cell>
          <cell r="Y491" t="str">
            <v>저케</v>
          </cell>
          <cell r="Z491">
            <v>3.9E-2</v>
          </cell>
        </row>
        <row r="492">
          <cell r="D492">
            <v>492</v>
          </cell>
          <cell r="E492">
            <v>382</v>
          </cell>
          <cell r="F492" t="str">
            <v>내열전선(옥외)</v>
          </cell>
          <cell r="G492" t="str">
            <v>FR-3,1.6mm/9C</v>
          </cell>
          <cell r="H492" t="str">
            <v>m</v>
          </cell>
          <cell r="I492">
            <v>0</v>
          </cell>
          <cell r="J492">
            <v>0</v>
          </cell>
          <cell r="K492">
            <v>800</v>
          </cell>
          <cell r="L492">
            <v>2601</v>
          </cell>
          <cell r="M492">
            <v>850</v>
          </cell>
          <cell r="N492">
            <v>2259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2259</v>
          </cell>
          <cell r="W492">
            <v>0</v>
          </cell>
          <cell r="X492">
            <v>0.03</v>
          </cell>
          <cell r="Y492" t="str">
            <v>저케</v>
          </cell>
          <cell r="Z492">
            <v>4.8000000000000001E-2</v>
          </cell>
        </row>
        <row r="493">
          <cell r="D493">
            <v>493</v>
          </cell>
          <cell r="E493">
            <v>383</v>
          </cell>
          <cell r="F493" t="str">
            <v>내열전선(옥외)</v>
          </cell>
          <cell r="G493" t="str">
            <v>FR-3,1.6mm/12C</v>
          </cell>
          <cell r="H493" t="str">
            <v>m</v>
          </cell>
          <cell r="I493">
            <v>0</v>
          </cell>
          <cell r="J493">
            <v>0</v>
          </cell>
          <cell r="K493">
            <v>800</v>
          </cell>
          <cell r="L493">
            <v>3172</v>
          </cell>
          <cell r="M493">
            <v>850</v>
          </cell>
          <cell r="N493">
            <v>2753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2753</v>
          </cell>
          <cell r="W493">
            <v>0</v>
          </cell>
          <cell r="X493">
            <v>0.03</v>
          </cell>
          <cell r="Y493" t="str">
            <v>저케</v>
          </cell>
          <cell r="Z493">
            <v>5.3999999999999999E-2</v>
          </cell>
        </row>
        <row r="494">
          <cell r="D494">
            <v>494</v>
          </cell>
          <cell r="E494">
            <v>384</v>
          </cell>
          <cell r="F494" t="str">
            <v>내열전선(옥외)</v>
          </cell>
          <cell r="G494" t="str">
            <v>FR-3,1.6mm/15C</v>
          </cell>
          <cell r="H494" t="str">
            <v>m</v>
          </cell>
          <cell r="I494">
            <v>0</v>
          </cell>
          <cell r="J494">
            <v>0</v>
          </cell>
          <cell r="K494">
            <v>800</v>
          </cell>
          <cell r="L494">
            <v>3780</v>
          </cell>
          <cell r="M494">
            <v>850</v>
          </cell>
          <cell r="N494">
            <v>3281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3281</v>
          </cell>
          <cell r="W494">
            <v>0</v>
          </cell>
          <cell r="X494">
            <v>0.03</v>
          </cell>
          <cell r="Y494" t="str">
            <v>저케</v>
          </cell>
          <cell r="Z494">
            <v>7.1999999999999995E-2</v>
          </cell>
        </row>
        <row r="495">
          <cell r="D495">
            <v>495</v>
          </cell>
          <cell r="E495">
            <v>385</v>
          </cell>
          <cell r="F495" t="str">
            <v>내열전선(옥외)</v>
          </cell>
          <cell r="G495" t="str">
            <v>FR-3,1.6mm/18C</v>
          </cell>
          <cell r="H495" t="str">
            <v>m</v>
          </cell>
          <cell r="I495">
            <v>0</v>
          </cell>
          <cell r="J495">
            <v>0</v>
          </cell>
          <cell r="K495">
            <v>800</v>
          </cell>
          <cell r="L495">
            <v>4233</v>
          </cell>
          <cell r="M495">
            <v>850</v>
          </cell>
          <cell r="N495">
            <v>3674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3674</v>
          </cell>
          <cell r="W495">
            <v>0</v>
          </cell>
          <cell r="X495">
            <v>0.03</v>
          </cell>
          <cell r="Y495" t="str">
            <v>저케</v>
          </cell>
          <cell r="Z495">
            <v>7.1999999999999995E-2</v>
          </cell>
        </row>
        <row r="496">
          <cell r="D496">
            <v>496</v>
          </cell>
          <cell r="E496">
            <v>386</v>
          </cell>
          <cell r="F496" t="str">
            <v>내열전선(옥외)</v>
          </cell>
          <cell r="G496" t="str">
            <v>FR-3,1.6mm/20C</v>
          </cell>
          <cell r="H496" t="str">
            <v>m</v>
          </cell>
          <cell r="I496">
            <v>0</v>
          </cell>
          <cell r="J496">
            <v>0</v>
          </cell>
          <cell r="K496">
            <v>800</v>
          </cell>
          <cell r="L496">
            <v>5025</v>
          </cell>
          <cell r="M496">
            <v>850</v>
          </cell>
          <cell r="N496">
            <v>4362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4362</v>
          </cell>
          <cell r="W496">
            <v>0</v>
          </cell>
          <cell r="X496">
            <v>0.03</v>
          </cell>
          <cell r="Y496" t="str">
            <v>저케</v>
          </cell>
          <cell r="Z496">
            <v>8.4000000000000005E-2</v>
          </cell>
        </row>
        <row r="497">
          <cell r="D497">
            <v>497</v>
          </cell>
          <cell r="E497">
            <v>387</v>
          </cell>
          <cell r="F497" t="str">
            <v>내열전선(옥외)</v>
          </cell>
          <cell r="G497" t="str">
            <v>FR-3,1.6mm/24C</v>
          </cell>
          <cell r="H497" t="str">
            <v>m</v>
          </cell>
          <cell r="I497">
            <v>0</v>
          </cell>
          <cell r="J497">
            <v>0</v>
          </cell>
          <cell r="K497">
            <v>800</v>
          </cell>
          <cell r="L497">
            <v>5495</v>
          </cell>
          <cell r="M497">
            <v>850</v>
          </cell>
          <cell r="N497">
            <v>4769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4769</v>
          </cell>
          <cell r="W497">
            <v>0</v>
          </cell>
          <cell r="X497">
            <v>0.03</v>
          </cell>
          <cell r="Y497" t="str">
            <v>저케</v>
          </cell>
          <cell r="Z497">
            <v>8.4000000000000005E-2</v>
          </cell>
        </row>
        <row r="498">
          <cell r="D498">
            <v>498</v>
          </cell>
          <cell r="E498">
            <v>388</v>
          </cell>
          <cell r="F498" t="str">
            <v>내열전선(옥외)</v>
          </cell>
          <cell r="G498" t="str">
            <v>FR-3,1.6mm/27C</v>
          </cell>
          <cell r="H498" t="str">
            <v>m</v>
          </cell>
          <cell r="I498">
            <v>0</v>
          </cell>
          <cell r="J498">
            <v>0</v>
          </cell>
          <cell r="K498">
            <v>800</v>
          </cell>
          <cell r="L498">
            <v>6000</v>
          </cell>
          <cell r="M498">
            <v>850</v>
          </cell>
          <cell r="N498">
            <v>5208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5208</v>
          </cell>
          <cell r="W498">
            <v>0</v>
          </cell>
          <cell r="X498">
            <v>0.03</v>
          </cell>
          <cell r="Y498" t="str">
            <v>저케</v>
          </cell>
          <cell r="Z498">
            <v>9.8000000000000004E-2</v>
          </cell>
        </row>
        <row r="499">
          <cell r="D499">
            <v>499</v>
          </cell>
          <cell r="E499">
            <v>389</v>
          </cell>
          <cell r="F499" t="str">
            <v>내열전선(옥외)</v>
          </cell>
          <cell r="G499" t="str">
            <v>FR-3,1.6mm/30C</v>
          </cell>
          <cell r="H499" t="str">
            <v>m</v>
          </cell>
          <cell r="I499">
            <v>0</v>
          </cell>
          <cell r="J499">
            <v>0</v>
          </cell>
          <cell r="K499">
            <v>800</v>
          </cell>
          <cell r="L499">
            <v>6713</v>
          </cell>
          <cell r="M499">
            <v>850</v>
          </cell>
          <cell r="N499">
            <v>5826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5826</v>
          </cell>
          <cell r="W499">
            <v>0</v>
          </cell>
          <cell r="X499">
            <v>0.03</v>
          </cell>
          <cell r="Y499" t="str">
            <v>저케</v>
          </cell>
          <cell r="Z499">
            <v>9.8000000000000004E-2</v>
          </cell>
        </row>
        <row r="500">
          <cell r="D500">
            <v>500</v>
          </cell>
          <cell r="E500">
            <v>390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 t="str">
            <v/>
          </cell>
        </row>
        <row r="501">
          <cell r="D501">
            <v>501</v>
          </cell>
          <cell r="E501">
            <v>391</v>
          </cell>
          <cell r="F501" t="str">
            <v>내화 전선(옥외)</v>
          </cell>
          <cell r="G501" t="str">
            <v>FR-8   100sq/1C</v>
          </cell>
          <cell r="H501" t="str">
            <v>m</v>
          </cell>
          <cell r="I501">
            <v>0</v>
          </cell>
          <cell r="J501">
            <v>0</v>
          </cell>
          <cell r="K501">
            <v>798</v>
          </cell>
          <cell r="L501">
            <v>7691</v>
          </cell>
          <cell r="M501">
            <v>850</v>
          </cell>
          <cell r="N501">
            <v>7809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7691</v>
          </cell>
          <cell r="W501">
            <v>0</v>
          </cell>
          <cell r="X501">
            <v>0.03</v>
          </cell>
          <cell r="Y501" t="str">
            <v>저케</v>
          </cell>
          <cell r="Z501">
            <v>7.0999999999999994E-2</v>
          </cell>
        </row>
        <row r="502">
          <cell r="D502">
            <v>502</v>
          </cell>
          <cell r="E502">
            <v>392</v>
          </cell>
          <cell r="F502" t="str">
            <v>내화 전선(옥외)</v>
          </cell>
          <cell r="G502" t="str">
            <v>FR-8   150sq/1C</v>
          </cell>
          <cell r="H502" t="str">
            <v>m</v>
          </cell>
          <cell r="I502">
            <v>0</v>
          </cell>
          <cell r="J502">
            <v>0</v>
          </cell>
          <cell r="K502">
            <v>798</v>
          </cell>
          <cell r="L502">
            <v>10705</v>
          </cell>
          <cell r="M502">
            <v>850</v>
          </cell>
          <cell r="N502">
            <v>10869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10705</v>
          </cell>
          <cell r="W502">
            <v>0</v>
          </cell>
          <cell r="X502">
            <v>0.03</v>
          </cell>
          <cell r="Y502" t="str">
            <v>저케</v>
          </cell>
          <cell r="Z502">
            <v>0.97</v>
          </cell>
        </row>
        <row r="503">
          <cell r="D503">
            <v>503</v>
          </cell>
          <cell r="E503">
            <v>393</v>
          </cell>
          <cell r="F503" t="str">
            <v>내화 전선(옥외)</v>
          </cell>
          <cell r="G503" t="str">
            <v>FR-8   200sq/1C</v>
          </cell>
          <cell r="H503" t="str">
            <v>m</v>
          </cell>
          <cell r="I503">
            <v>0</v>
          </cell>
          <cell r="J503">
            <v>0</v>
          </cell>
          <cell r="K503">
            <v>798</v>
          </cell>
          <cell r="L503">
            <v>14177</v>
          </cell>
          <cell r="M503">
            <v>850</v>
          </cell>
          <cell r="N503">
            <v>14394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14177</v>
          </cell>
          <cell r="W503">
            <v>0</v>
          </cell>
          <cell r="X503">
            <v>0.03</v>
          </cell>
          <cell r="Y503" t="str">
            <v>저케</v>
          </cell>
          <cell r="Z503">
            <v>0.11700000000000001</v>
          </cell>
        </row>
        <row r="504">
          <cell r="D504">
            <v>504</v>
          </cell>
          <cell r="E504">
            <v>394</v>
          </cell>
          <cell r="F504" t="str">
            <v>내화 전선(옥외)</v>
          </cell>
          <cell r="G504" t="str">
            <v>FR-8   250sq/1C</v>
          </cell>
          <cell r="H504" t="str">
            <v>m</v>
          </cell>
          <cell r="I504">
            <v>0</v>
          </cell>
          <cell r="J504">
            <v>0</v>
          </cell>
          <cell r="K504">
            <v>798</v>
          </cell>
          <cell r="L504">
            <v>16622</v>
          </cell>
          <cell r="M504">
            <v>850</v>
          </cell>
          <cell r="N504">
            <v>16877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16622</v>
          </cell>
          <cell r="W504">
            <v>0</v>
          </cell>
          <cell r="X504">
            <v>0.03</v>
          </cell>
          <cell r="Y504" t="str">
            <v>저케</v>
          </cell>
          <cell r="Z504">
            <v>0.14199999999999999</v>
          </cell>
        </row>
        <row r="505">
          <cell r="D505">
            <v>505</v>
          </cell>
          <cell r="E505">
            <v>395</v>
          </cell>
          <cell r="F505" t="str">
            <v>내화 전선(옥외)</v>
          </cell>
          <cell r="G505" t="str">
            <v>FR-8   325sq/1C</v>
          </cell>
          <cell r="H505" t="str">
            <v>m</v>
          </cell>
          <cell r="I505">
            <v>0</v>
          </cell>
          <cell r="J505">
            <v>0</v>
          </cell>
          <cell r="K505">
            <v>798</v>
          </cell>
          <cell r="L505">
            <v>20490</v>
          </cell>
          <cell r="M505">
            <v>850</v>
          </cell>
          <cell r="N505">
            <v>20803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20490</v>
          </cell>
          <cell r="W505">
            <v>0</v>
          </cell>
          <cell r="X505">
            <v>0.03</v>
          </cell>
          <cell r="Y505" t="str">
            <v>저케</v>
          </cell>
          <cell r="Z505">
            <v>0.17199999999999999</v>
          </cell>
        </row>
        <row r="506">
          <cell r="D506">
            <v>506</v>
          </cell>
          <cell r="E506">
            <v>396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 t="str">
            <v/>
          </cell>
        </row>
        <row r="507">
          <cell r="D507">
            <v>507</v>
          </cell>
          <cell r="E507">
            <v>397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 t="str">
            <v/>
          </cell>
        </row>
        <row r="508">
          <cell r="D508">
            <v>508</v>
          </cell>
          <cell r="E508">
            <v>398</v>
          </cell>
          <cell r="F508" t="str">
            <v>저압 케이블(옥외)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 t="str">
            <v/>
          </cell>
          <cell r="W508">
            <v>0</v>
          </cell>
          <cell r="X508">
            <v>0.03</v>
          </cell>
          <cell r="Y508" t="str">
            <v>저케</v>
          </cell>
          <cell r="Z508">
            <v>1.3999999999999999E-2</v>
          </cell>
        </row>
        <row r="509">
          <cell r="D509">
            <v>509</v>
          </cell>
          <cell r="E509">
            <v>399</v>
          </cell>
          <cell r="F509" t="str">
            <v>저압 케이블(옥외)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 t="str">
            <v/>
          </cell>
          <cell r="W509">
            <v>0</v>
          </cell>
          <cell r="X509">
            <v>0.03</v>
          </cell>
          <cell r="Y509" t="str">
            <v>저케</v>
          </cell>
          <cell r="Z509">
            <v>1.5399999999999999E-2</v>
          </cell>
        </row>
        <row r="510">
          <cell r="D510">
            <v>510</v>
          </cell>
          <cell r="E510">
            <v>400</v>
          </cell>
          <cell r="F510" t="str">
            <v>내화 전선(옥외)</v>
          </cell>
          <cell r="G510" t="str">
            <v>FR-8,  5.5sq/2C</v>
          </cell>
          <cell r="H510" t="str">
            <v>m</v>
          </cell>
          <cell r="I510">
            <v>0</v>
          </cell>
          <cell r="J510">
            <v>0</v>
          </cell>
          <cell r="K510">
            <v>798</v>
          </cell>
          <cell r="L510">
            <v>2520</v>
          </cell>
          <cell r="M510">
            <v>850</v>
          </cell>
          <cell r="N510">
            <v>2187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2187</v>
          </cell>
          <cell r="W510">
            <v>0</v>
          </cell>
          <cell r="X510">
            <v>0.03</v>
          </cell>
          <cell r="Y510" t="str">
            <v>저케</v>
          </cell>
          <cell r="Z510">
            <v>1.7999999999999999E-2</v>
          </cell>
        </row>
        <row r="511">
          <cell r="D511">
            <v>511</v>
          </cell>
          <cell r="E511">
            <v>401</v>
          </cell>
          <cell r="F511" t="str">
            <v>내화 전선(옥외)</v>
          </cell>
          <cell r="G511" t="str">
            <v>FR-8,  8sq/2C</v>
          </cell>
          <cell r="H511" t="str">
            <v>m</v>
          </cell>
          <cell r="I511">
            <v>0</v>
          </cell>
          <cell r="J511">
            <v>0</v>
          </cell>
          <cell r="K511">
            <v>798</v>
          </cell>
          <cell r="L511">
            <v>2973</v>
          </cell>
          <cell r="M511">
            <v>850</v>
          </cell>
          <cell r="N511">
            <v>2580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2580</v>
          </cell>
          <cell r="W511">
            <v>0</v>
          </cell>
          <cell r="X511">
            <v>0.03</v>
          </cell>
          <cell r="Y511" t="str">
            <v>저케</v>
          </cell>
          <cell r="Z511">
            <v>0.02</v>
          </cell>
        </row>
        <row r="512">
          <cell r="D512">
            <v>512</v>
          </cell>
          <cell r="E512">
            <v>402</v>
          </cell>
          <cell r="F512" t="str">
            <v>내화 전선(옥외)</v>
          </cell>
          <cell r="G512" t="str">
            <v>FR-8,  14sq/2C</v>
          </cell>
          <cell r="H512" t="str">
            <v>m</v>
          </cell>
          <cell r="I512">
            <v>0</v>
          </cell>
          <cell r="J512">
            <v>0</v>
          </cell>
          <cell r="K512">
            <v>798</v>
          </cell>
          <cell r="L512">
            <v>3995</v>
          </cell>
          <cell r="M512">
            <v>850</v>
          </cell>
          <cell r="N512">
            <v>3468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3468</v>
          </cell>
          <cell r="W512">
            <v>0</v>
          </cell>
          <cell r="X512">
            <v>0.03</v>
          </cell>
          <cell r="Y512" t="str">
            <v>저케</v>
          </cell>
          <cell r="Z512">
            <v>2.7999999999999997E-2</v>
          </cell>
        </row>
        <row r="513">
          <cell r="D513">
            <v>513</v>
          </cell>
          <cell r="E513">
            <v>403</v>
          </cell>
          <cell r="F513" t="str">
            <v>내화 전선(옥외)</v>
          </cell>
          <cell r="G513" t="str">
            <v>FR-8,  22sq/2C</v>
          </cell>
          <cell r="H513" t="str">
            <v>m</v>
          </cell>
          <cell r="I513">
            <v>0</v>
          </cell>
          <cell r="J513">
            <v>0</v>
          </cell>
          <cell r="K513">
            <v>798</v>
          </cell>
          <cell r="L513">
            <v>5248</v>
          </cell>
          <cell r="M513">
            <v>850</v>
          </cell>
          <cell r="N513">
            <v>4555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4555</v>
          </cell>
          <cell r="W513">
            <v>0</v>
          </cell>
          <cell r="X513">
            <v>0.03</v>
          </cell>
          <cell r="Y513" t="str">
            <v>저케</v>
          </cell>
          <cell r="Z513">
            <v>3.6399999999999995E-2</v>
          </cell>
        </row>
        <row r="514">
          <cell r="D514">
            <v>514</v>
          </cell>
          <cell r="E514">
            <v>404</v>
          </cell>
          <cell r="F514" t="str">
            <v>내화 전선(옥외)</v>
          </cell>
          <cell r="G514" t="str">
            <v>FR-8,  38sq/2C</v>
          </cell>
          <cell r="H514" t="str">
            <v>m</v>
          </cell>
          <cell r="I514">
            <v>0</v>
          </cell>
          <cell r="J514">
            <v>0</v>
          </cell>
          <cell r="K514">
            <v>798</v>
          </cell>
          <cell r="L514">
            <v>7832</v>
          </cell>
          <cell r="M514">
            <v>850</v>
          </cell>
          <cell r="N514">
            <v>6797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6797</v>
          </cell>
          <cell r="W514">
            <v>0</v>
          </cell>
          <cell r="X514">
            <v>0.03</v>
          </cell>
          <cell r="Y514" t="str">
            <v>저케</v>
          </cell>
          <cell r="Z514">
            <v>5.0399999999999993E-2</v>
          </cell>
        </row>
        <row r="515">
          <cell r="D515">
            <v>515</v>
          </cell>
          <cell r="E515">
            <v>405</v>
          </cell>
          <cell r="F515" t="str">
            <v>내화 전선(옥외)</v>
          </cell>
          <cell r="G515" t="str">
            <v>FR-8,  60sq/2C</v>
          </cell>
          <cell r="H515" t="str">
            <v>m</v>
          </cell>
          <cell r="I515">
            <v>0</v>
          </cell>
          <cell r="J515">
            <v>0</v>
          </cell>
          <cell r="K515">
            <v>798</v>
          </cell>
          <cell r="L515">
            <v>10737</v>
          </cell>
          <cell r="M515">
            <v>850</v>
          </cell>
          <cell r="N515">
            <v>9318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9318</v>
          </cell>
          <cell r="W515">
            <v>0</v>
          </cell>
          <cell r="X515">
            <v>0.03</v>
          </cell>
          <cell r="Y515" t="str">
            <v>저케</v>
          </cell>
          <cell r="Z515">
            <v>6.8599999999999994E-2</v>
          </cell>
        </row>
        <row r="516">
          <cell r="D516">
            <v>516</v>
          </cell>
          <cell r="E516">
            <v>406</v>
          </cell>
          <cell r="F516" t="str">
            <v>저압 케이블(옥외)</v>
          </cell>
          <cell r="G516" t="str">
            <v>600V  EV 80sq/2C</v>
          </cell>
          <cell r="H516" t="str">
            <v>m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0.03</v>
          </cell>
          <cell r="Y516" t="str">
            <v>저케</v>
          </cell>
          <cell r="Z516">
            <v>8.3999999999999991E-2</v>
          </cell>
        </row>
        <row r="517">
          <cell r="D517">
            <v>517</v>
          </cell>
          <cell r="E517">
            <v>407</v>
          </cell>
          <cell r="F517" t="str">
            <v>저압 케이블(옥외)</v>
          </cell>
          <cell r="G517" t="str">
            <v>600V  EV 100sq/2C</v>
          </cell>
          <cell r="H517" t="str">
            <v>m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0.03</v>
          </cell>
          <cell r="Y517" t="str">
            <v>저케</v>
          </cell>
          <cell r="Z517">
            <v>9.9399999999999988E-2</v>
          </cell>
        </row>
        <row r="518">
          <cell r="D518">
            <v>518</v>
          </cell>
          <cell r="E518">
            <v>408</v>
          </cell>
          <cell r="F518" t="str">
            <v>저압 케이블(옥외)</v>
          </cell>
          <cell r="G518" t="str">
            <v>600V  EV 125sq/2C</v>
          </cell>
          <cell r="H518" t="str">
            <v>m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0.03</v>
          </cell>
          <cell r="Y518" t="str">
            <v>저케</v>
          </cell>
          <cell r="Z518">
            <v>0.1176</v>
          </cell>
        </row>
        <row r="519">
          <cell r="D519">
            <v>519</v>
          </cell>
          <cell r="E519">
            <v>409</v>
          </cell>
          <cell r="F519" t="str">
            <v>저압 케이블(옥외)</v>
          </cell>
          <cell r="G519" t="str">
            <v>600V  EV 150sq/2C</v>
          </cell>
          <cell r="H519" t="str">
            <v>m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0.03</v>
          </cell>
          <cell r="Y519" t="str">
            <v>저케</v>
          </cell>
          <cell r="Z519">
            <v>0.1358</v>
          </cell>
        </row>
        <row r="520">
          <cell r="D520">
            <v>520</v>
          </cell>
          <cell r="E520">
            <v>410</v>
          </cell>
          <cell r="F520" t="str">
            <v>저압 케이블(옥외)</v>
          </cell>
          <cell r="G520" t="str">
            <v>600V  EV 200sq/2C</v>
          </cell>
          <cell r="H520" t="str">
            <v>m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0.03</v>
          </cell>
          <cell r="Y520" t="str">
            <v>저케</v>
          </cell>
          <cell r="Z520">
            <v>0.1638</v>
          </cell>
        </row>
        <row r="521">
          <cell r="D521">
            <v>521</v>
          </cell>
          <cell r="E521">
            <v>411</v>
          </cell>
          <cell r="F521" t="str">
            <v>저압 케이블(옥외)</v>
          </cell>
          <cell r="G521" t="str">
            <v>600V  EV 250sq/2C</v>
          </cell>
          <cell r="H521" t="str">
            <v>m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0.03</v>
          </cell>
          <cell r="Y521" t="str">
            <v>저케</v>
          </cell>
          <cell r="Z521">
            <v>0.19879999999999998</v>
          </cell>
        </row>
        <row r="522">
          <cell r="D522">
            <v>522</v>
          </cell>
          <cell r="E522">
            <v>412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 t="str">
            <v/>
          </cell>
        </row>
        <row r="523">
          <cell r="D523">
            <v>523</v>
          </cell>
          <cell r="E523">
            <v>413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 t="str">
            <v/>
          </cell>
        </row>
        <row r="524">
          <cell r="D524">
            <v>524</v>
          </cell>
          <cell r="E524">
            <v>414</v>
          </cell>
          <cell r="F524" t="str">
            <v>저압 케이블(옥외)</v>
          </cell>
          <cell r="G524" t="str">
            <v>600V EV 2.0 sq/3C</v>
          </cell>
          <cell r="H524" t="str">
            <v>m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0.03</v>
          </cell>
          <cell r="Y524" t="str">
            <v>저케</v>
          </cell>
          <cell r="Z524">
            <v>0.02</v>
          </cell>
        </row>
        <row r="525">
          <cell r="D525">
            <v>525</v>
          </cell>
          <cell r="E525">
            <v>415</v>
          </cell>
          <cell r="F525" t="str">
            <v>저압 케이블(옥외)</v>
          </cell>
          <cell r="G525" t="str">
            <v>600V EV 3.5sq/3C</v>
          </cell>
          <cell r="H525" t="str">
            <v>m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0.03</v>
          </cell>
          <cell r="Y525" t="str">
            <v>저케</v>
          </cell>
          <cell r="Z525">
            <v>2.1999999999999999E-2</v>
          </cell>
        </row>
        <row r="526">
          <cell r="D526">
            <v>526</v>
          </cell>
          <cell r="E526">
            <v>416</v>
          </cell>
          <cell r="F526" t="str">
            <v>내화 전선(옥외)</v>
          </cell>
          <cell r="G526" t="str">
            <v>FR-8,  5.5sq/3C</v>
          </cell>
          <cell r="H526" t="str">
            <v>m</v>
          </cell>
          <cell r="I526">
            <v>0</v>
          </cell>
          <cell r="J526">
            <v>0</v>
          </cell>
          <cell r="K526">
            <v>798</v>
          </cell>
          <cell r="L526">
            <v>3140</v>
          </cell>
          <cell r="M526">
            <v>850</v>
          </cell>
          <cell r="N526">
            <v>2725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2725</v>
          </cell>
          <cell r="W526">
            <v>0</v>
          </cell>
          <cell r="X526">
            <v>0.03</v>
          </cell>
          <cell r="Y526" t="str">
            <v>저케</v>
          </cell>
          <cell r="Z526">
            <v>2.5999999999999999E-2</v>
          </cell>
        </row>
        <row r="527">
          <cell r="D527">
            <v>527</v>
          </cell>
          <cell r="E527">
            <v>417</v>
          </cell>
          <cell r="F527" t="str">
            <v>내화 전선(옥외)</v>
          </cell>
          <cell r="G527" t="str">
            <v>FR-8,  8sq/3C</v>
          </cell>
          <cell r="H527" t="str">
            <v>m</v>
          </cell>
          <cell r="I527">
            <v>0</v>
          </cell>
          <cell r="J527">
            <v>0</v>
          </cell>
          <cell r="K527">
            <v>798</v>
          </cell>
          <cell r="L527">
            <v>4001</v>
          </cell>
          <cell r="M527">
            <v>850</v>
          </cell>
          <cell r="N527">
            <v>3473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3473</v>
          </cell>
          <cell r="W527">
            <v>0</v>
          </cell>
          <cell r="X527">
            <v>0.03</v>
          </cell>
          <cell r="Y527" t="str">
            <v>저케</v>
          </cell>
          <cell r="Z527">
            <v>2.9000000000000001E-2</v>
          </cell>
        </row>
        <row r="528">
          <cell r="D528">
            <v>528</v>
          </cell>
          <cell r="E528">
            <v>418</v>
          </cell>
          <cell r="F528" t="str">
            <v>내화 전선(옥외)</v>
          </cell>
          <cell r="G528" t="str">
            <v>FR-8,  14sq/3C</v>
          </cell>
          <cell r="H528" t="str">
            <v>m</v>
          </cell>
          <cell r="I528">
            <v>0</v>
          </cell>
          <cell r="J528">
            <v>0</v>
          </cell>
          <cell r="K528">
            <v>798</v>
          </cell>
          <cell r="L528">
            <v>5524</v>
          </cell>
          <cell r="M528">
            <v>850</v>
          </cell>
          <cell r="N528">
            <v>4795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4795</v>
          </cell>
          <cell r="W528">
            <v>0</v>
          </cell>
          <cell r="X528">
            <v>0.03</v>
          </cell>
          <cell r="Y528" t="str">
            <v>저케</v>
          </cell>
          <cell r="Z528">
            <v>0.04</v>
          </cell>
        </row>
        <row r="529">
          <cell r="D529">
            <v>529</v>
          </cell>
          <cell r="E529">
            <v>419</v>
          </cell>
          <cell r="F529" t="str">
            <v>내화 전선(옥외)</v>
          </cell>
          <cell r="G529" t="str">
            <v>FR-8,  22sq/3C</v>
          </cell>
          <cell r="H529" t="str">
            <v>m</v>
          </cell>
          <cell r="I529">
            <v>0</v>
          </cell>
          <cell r="J529">
            <v>0</v>
          </cell>
          <cell r="K529">
            <v>798</v>
          </cell>
          <cell r="L529">
            <v>7282</v>
          </cell>
          <cell r="M529">
            <v>850</v>
          </cell>
          <cell r="N529">
            <v>6320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6320</v>
          </cell>
          <cell r="W529">
            <v>0</v>
          </cell>
          <cell r="X529">
            <v>0.03</v>
          </cell>
          <cell r="Y529" t="str">
            <v>저케</v>
          </cell>
          <cell r="Z529">
            <v>5.1999999999999998E-2</v>
          </cell>
        </row>
        <row r="530">
          <cell r="D530">
            <v>530</v>
          </cell>
          <cell r="E530">
            <v>420</v>
          </cell>
          <cell r="F530" t="str">
            <v>내화 전선(옥외)</v>
          </cell>
          <cell r="G530" t="str">
            <v>FR-8,  38sq/3C</v>
          </cell>
          <cell r="H530" t="str">
            <v>m</v>
          </cell>
          <cell r="I530">
            <v>0</v>
          </cell>
          <cell r="J530">
            <v>0</v>
          </cell>
          <cell r="K530">
            <v>798</v>
          </cell>
          <cell r="L530">
            <v>10195</v>
          </cell>
          <cell r="M530">
            <v>850</v>
          </cell>
          <cell r="N530">
            <v>8848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8848</v>
          </cell>
          <cell r="W530">
            <v>0</v>
          </cell>
          <cell r="X530">
            <v>0.03</v>
          </cell>
          <cell r="Y530" t="str">
            <v>저케</v>
          </cell>
          <cell r="Z530">
            <v>7.1999999999999995E-2</v>
          </cell>
        </row>
        <row r="531">
          <cell r="D531">
            <v>531</v>
          </cell>
          <cell r="E531">
            <v>421</v>
          </cell>
          <cell r="F531" t="str">
            <v>내화 전선(옥외)</v>
          </cell>
          <cell r="G531" t="str">
            <v>FR-8,  60sq/3C</v>
          </cell>
          <cell r="H531" t="str">
            <v>m</v>
          </cell>
          <cell r="I531">
            <v>0</v>
          </cell>
          <cell r="J531">
            <v>0</v>
          </cell>
          <cell r="K531">
            <v>798</v>
          </cell>
          <cell r="L531">
            <v>15473</v>
          </cell>
          <cell r="M531">
            <v>850</v>
          </cell>
          <cell r="N531">
            <v>13428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13428</v>
          </cell>
          <cell r="W531">
            <v>0</v>
          </cell>
          <cell r="X531">
            <v>0.03</v>
          </cell>
          <cell r="Y531" t="str">
            <v>저케</v>
          </cell>
          <cell r="Z531">
            <v>9.8000000000000004E-2</v>
          </cell>
        </row>
        <row r="532">
          <cell r="D532">
            <v>532</v>
          </cell>
          <cell r="E532">
            <v>422</v>
          </cell>
          <cell r="F532" t="str">
            <v>저압 케이블(옥외)</v>
          </cell>
          <cell r="G532" t="str">
            <v>600V  EV 80sq/3C</v>
          </cell>
          <cell r="H532" t="str">
            <v>m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0.03</v>
          </cell>
          <cell r="Y532" t="str">
            <v>저케</v>
          </cell>
          <cell r="Z532">
            <v>0.12</v>
          </cell>
        </row>
        <row r="533">
          <cell r="D533">
            <v>533</v>
          </cell>
          <cell r="E533">
            <v>423</v>
          </cell>
          <cell r="F533" t="str">
            <v>저압 케이블(옥외)</v>
          </cell>
          <cell r="G533" t="str">
            <v>600V  EV 100sq/3C</v>
          </cell>
          <cell r="H533" t="str">
            <v>m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0.03</v>
          </cell>
          <cell r="Y533" t="str">
            <v>저케</v>
          </cell>
          <cell r="Z533">
            <v>0.14199999999999999</v>
          </cell>
        </row>
        <row r="534">
          <cell r="D534">
            <v>534</v>
          </cell>
          <cell r="E534">
            <v>424</v>
          </cell>
          <cell r="F534" t="str">
            <v>저압 케이블(옥외)</v>
          </cell>
          <cell r="G534" t="str">
            <v>600V  EV 125sq/3C</v>
          </cell>
          <cell r="H534" t="str">
            <v>m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0.03</v>
          </cell>
          <cell r="Y534" t="str">
            <v>저케</v>
          </cell>
          <cell r="Z534">
            <v>0.16800000000000001</v>
          </cell>
        </row>
        <row r="535">
          <cell r="D535">
            <v>535</v>
          </cell>
          <cell r="E535">
            <v>425</v>
          </cell>
          <cell r="F535" t="str">
            <v>저압 케이블(옥외)</v>
          </cell>
          <cell r="G535" t="str">
            <v>600V  EV 150sq/3C</v>
          </cell>
          <cell r="H535" t="str">
            <v>m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0.03</v>
          </cell>
          <cell r="Y535" t="str">
            <v>저케</v>
          </cell>
          <cell r="Z535">
            <v>0.19400000000000001</v>
          </cell>
        </row>
        <row r="536">
          <cell r="D536">
            <v>536</v>
          </cell>
          <cell r="E536">
            <v>426</v>
          </cell>
          <cell r="F536" t="str">
            <v>저압 케이블(옥외)</v>
          </cell>
          <cell r="G536" t="str">
            <v>600V  EV 200sq/3C</v>
          </cell>
          <cell r="H536" t="str">
            <v>m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0.03</v>
          </cell>
          <cell r="Y536" t="str">
            <v>저케</v>
          </cell>
          <cell r="Z536">
            <v>0.23400000000000001</v>
          </cell>
        </row>
        <row r="537">
          <cell r="D537">
            <v>537</v>
          </cell>
          <cell r="E537">
            <v>427</v>
          </cell>
          <cell r="F537" t="str">
            <v>저압 케이블(옥외)</v>
          </cell>
          <cell r="G537" t="str">
            <v>600V  EV 250sq/3C</v>
          </cell>
          <cell r="H537" t="str">
            <v>m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0.03</v>
          </cell>
          <cell r="Y537" t="str">
            <v>저케</v>
          </cell>
          <cell r="Z537">
            <v>0.28399999999999997</v>
          </cell>
        </row>
        <row r="538">
          <cell r="D538">
            <v>538</v>
          </cell>
          <cell r="E538">
            <v>428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 t="str">
            <v/>
          </cell>
        </row>
        <row r="539">
          <cell r="D539">
            <v>539</v>
          </cell>
          <cell r="E539">
            <v>429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 t="str">
            <v/>
          </cell>
        </row>
        <row r="540">
          <cell r="D540">
            <v>540</v>
          </cell>
          <cell r="E540">
            <v>430</v>
          </cell>
          <cell r="F540" t="str">
            <v>저압 케이블(옥외)</v>
          </cell>
          <cell r="G540" t="str">
            <v>600V EV 2.0 sq/4C</v>
          </cell>
          <cell r="H540" t="str">
            <v>m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0.03</v>
          </cell>
          <cell r="Y540" t="str">
            <v>저케</v>
          </cell>
          <cell r="Z540">
            <v>2.6000000000000002E-2</v>
          </cell>
        </row>
        <row r="541">
          <cell r="D541">
            <v>541</v>
          </cell>
          <cell r="E541">
            <v>431</v>
          </cell>
          <cell r="F541" t="str">
            <v>저압 케이블(옥외)</v>
          </cell>
          <cell r="G541" t="str">
            <v>600V EV 3.5sq/4C</v>
          </cell>
          <cell r="H541" t="str">
            <v>m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0.03</v>
          </cell>
          <cell r="Y541" t="str">
            <v>저케</v>
          </cell>
          <cell r="Z541">
            <v>2.86E-2</v>
          </cell>
        </row>
        <row r="542">
          <cell r="D542">
            <v>542</v>
          </cell>
          <cell r="E542">
            <v>432</v>
          </cell>
          <cell r="F542" t="str">
            <v>내화 전선(옥외)</v>
          </cell>
          <cell r="G542" t="str">
            <v>FR-8,  5.5sq/4C</v>
          </cell>
          <cell r="H542" t="str">
            <v>m</v>
          </cell>
          <cell r="I542">
            <v>0</v>
          </cell>
          <cell r="J542">
            <v>0</v>
          </cell>
          <cell r="K542">
            <v>798</v>
          </cell>
          <cell r="L542">
            <v>4202</v>
          </cell>
          <cell r="M542">
            <v>850</v>
          </cell>
          <cell r="N542">
            <v>3648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3648</v>
          </cell>
          <cell r="W542">
            <v>0</v>
          </cell>
          <cell r="X542">
            <v>0.03</v>
          </cell>
          <cell r="Y542" t="str">
            <v>저케</v>
          </cell>
          <cell r="Z542">
            <v>3.4000000000000002E-2</v>
          </cell>
        </row>
        <row r="543">
          <cell r="D543">
            <v>543</v>
          </cell>
          <cell r="E543">
            <v>433</v>
          </cell>
          <cell r="F543" t="str">
            <v>내화 전선(옥외)</v>
          </cell>
          <cell r="G543" t="str">
            <v>FR-8,  8sq/4C</v>
          </cell>
          <cell r="H543" t="str">
            <v>m</v>
          </cell>
          <cell r="I543">
            <v>0</v>
          </cell>
          <cell r="J543">
            <v>0</v>
          </cell>
          <cell r="K543">
            <v>798</v>
          </cell>
          <cell r="L543">
            <v>5060</v>
          </cell>
          <cell r="M543">
            <v>850</v>
          </cell>
          <cell r="N543">
            <v>4391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4391</v>
          </cell>
          <cell r="W543">
            <v>0</v>
          </cell>
          <cell r="X543">
            <v>0.03</v>
          </cell>
          <cell r="Y543" t="str">
            <v>저케</v>
          </cell>
          <cell r="Z543">
            <v>3.9E-2</v>
          </cell>
        </row>
        <row r="544">
          <cell r="D544">
            <v>544</v>
          </cell>
          <cell r="E544">
            <v>434</v>
          </cell>
          <cell r="F544" t="str">
            <v>내화 전선(옥외)</v>
          </cell>
          <cell r="G544" t="str">
            <v>FR-8,  14sq/4C</v>
          </cell>
          <cell r="H544" t="str">
            <v>m</v>
          </cell>
          <cell r="I544">
            <v>0</v>
          </cell>
          <cell r="J544">
            <v>0</v>
          </cell>
          <cell r="K544">
            <v>798</v>
          </cell>
          <cell r="L544">
            <v>6951</v>
          </cell>
          <cell r="M544">
            <v>850</v>
          </cell>
          <cell r="N544">
            <v>6033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6033</v>
          </cell>
          <cell r="W544">
            <v>0</v>
          </cell>
          <cell r="X544">
            <v>0.03</v>
          </cell>
          <cell r="Y544" t="str">
            <v>저케</v>
          </cell>
          <cell r="Z544">
            <v>5.2000000000000005E-2</v>
          </cell>
        </row>
        <row r="545">
          <cell r="D545">
            <v>545</v>
          </cell>
          <cell r="E545">
            <v>435</v>
          </cell>
          <cell r="F545" t="str">
            <v>내화 전선(옥외)</v>
          </cell>
          <cell r="G545" t="str">
            <v>FR-8,  22sq/4C</v>
          </cell>
          <cell r="H545" t="str">
            <v>m</v>
          </cell>
          <cell r="I545">
            <v>0</v>
          </cell>
          <cell r="J545">
            <v>0</v>
          </cell>
          <cell r="K545">
            <v>798</v>
          </cell>
          <cell r="L545">
            <v>9197</v>
          </cell>
          <cell r="M545">
            <v>850</v>
          </cell>
          <cell r="N545">
            <v>7981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7981</v>
          </cell>
          <cell r="W545">
            <v>0</v>
          </cell>
          <cell r="X545">
            <v>0.03</v>
          </cell>
          <cell r="Y545" t="str">
            <v>저케</v>
          </cell>
          <cell r="Z545">
            <v>6.7599999999999993E-2</v>
          </cell>
        </row>
        <row r="546">
          <cell r="D546">
            <v>546</v>
          </cell>
          <cell r="E546">
            <v>436</v>
          </cell>
          <cell r="F546" t="str">
            <v>내화 전선(옥외)</v>
          </cell>
          <cell r="G546" t="str">
            <v>FR-8,  38sq/4C</v>
          </cell>
          <cell r="H546" t="str">
            <v>m</v>
          </cell>
          <cell r="I546">
            <v>0</v>
          </cell>
          <cell r="J546">
            <v>0</v>
          </cell>
          <cell r="K546">
            <v>798</v>
          </cell>
          <cell r="L546">
            <v>13062</v>
          </cell>
          <cell r="M546">
            <v>850</v>
          </cell>
          <cell r="N546">
            <v>11336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11336</v>
          </cell>
          <cell r="W546">
            <v>0</v>
          </cell>
          <cell r="X546">
            <v>0.03</v>
          </cell>
          <cell r="Y546" t="str">
            <v>저케</v>
          </cell>
          <cell r="Z546">
            <v>9.3600000000000003E-2</v>
          </cell>
        </row>
        <row r="547">
          <cell r="D547">
            <v>547</v>
          </cell>
          <cell r="E547">
            <v>437</v>
          </cell>
          <cell r="F547" t="str">
            <v>내화 전선(옥외)</v>
          </cell>
          <cell r="G547" t="str">
            <v>FR-8,  60sq/4C</v>
          </cell>
          <cell r="H547" t="str">
            <v>m</v>
          </cell>
          <cell r="I547">
            <v>0</v>
          </cell>
          <cell r="J547">
            <v>0</v>
          </cell>
          <cell r="K547">
            <v>798</v>
          </cell>
          <cell r="L547">
            <v>19679</v>
          </cell>
          <cell r="M547">
            <v>850</v>
          </cell>
          <cell r="N547">
            <v>17078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17078</v>
          </cell>
          <cell r="W547">
            <v>0</v>
          </cell>
          <cell r="X547">
            <v>0.03</v>
          </cell>
          <cell r="Y547" t="str">
            <v>저케</v>
          </cell>
          <cell r="Z547">
            <v>0.12740000000000001</v>
          </cell>
        </row>
        <row r="548">
          <cell r="D548">
            <v>548</v>
          </cell>
          <cell r="E548">
            <v>438</v>
          </cell>
          <cell r="F548" t="str">
            <v>저압 케이블(옥외)</v>
          </cell>
          <cell r="G548" t="str">
            <v>600V  EV 80sq/4C</v>
          </cell>
          <cell r="H548" t="str">
            <v>m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0.03</v>
          </cell>
          <cell r="Y548" t="str">
            <v>저케</v>
          </cell>
          <cell r="Z548">
            <v>0.156</v>
          </cell>
        </row>
        <row r="549">
          <cell r="D549">
            <v>549</v>
          </cell>
          <cell r="E549">
            <v>439</v>
          </cell>
          <cell r="F549" t="str">
            <v>저압 케이블(옥외)</v>
          </cell>
          <cell r="G549" t="str">
            <v>600V  EV 100sq/4C</v>
          </cell>
          <cell r="H549" t="str">
            <v>m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0.03</v>
          </cell>
          <cell r="Y549" t="str">
            <v>저케</v>
          </cell>
          <cell r="Z549">
            <v>0.18459999999999999</v>
          </cell>
        </row>
        <row r="550">
          <cell r="D550">
            <v>550</v>
          </cell>
          <cell r="E550">
            <v>440</v>
          </cell>
          <cell r="F550" t="str">
            <v>저압 케이블(옥외)</v>
          </cell>
          <cell r="G550" t="str">
            <v>600V  EV 125sq/4C</v>
          </cell>
          <cell r="H550" t="str">
            <v>m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0.03</v>
          </cell>
          <cell r="Y550" t="str">
            <v>저케</v>
          </cell>
          <cell r="Z550">
            <v>0.21840000000000001</v>
          </cell>
        </row>
        <row r="551">
          <cell r="D551">
            <v>551</v>
          </cell>
          <cell r="E551">
            <v>441</v>
          </cell>
          <cell r="F551" t="str">
            <v>저압 케이블(옥외)</v>
          </cell>
          <cell r="G551" t="str">
            <v>600V  EV 150sq/4C</v>
          </cell>
          <cell r="H551" t="str">
            <v>m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0.03</v>
          </cell>
          <cell r="Y551" t="str">
            <v>저케</v>
          </cell>
          <cell r="Z551">
            <v>0.25220000000000004</v>
          </cell>
        </row>
        <row r="552">
          <cell r="D552">
            <v>552</v>
          </cell>
          <cell r="E552">
            <v>442</v>
          </cell>
          <cell r="F552" t="str">
            <v>저압 케이블(옥외)</v>
          </cell>
          <cell r="G552" t="str">
            <v>600V  EV 200sq/4C</v>
          </cell>
          <cell r="H552" t="str">
            <v>m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0.03</v>
          </cell>
          <cell r="Y552" t="str">
            <v>저케</v>
          </cell>
          <cell r="Z552">
            <v>0.30420000000000003</v>
          </cell>
        </row>
        <row r="553">
          <cell r="D553">
            <v>553</v>
          </cell>
          <cell r="E553">
            <v>443</v>
          </cell>
          <cell r="F553" t="str">
            <v>저압 케이블(옥외)</v>
          </cell>
          <cell r="G553" t="str">
            <v>600V  EV 250sq/4C</v>
          </cell>
          <cell r="H553" t="str">
            <v>m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0.03</v>
          </cell>
          <cell r="Y553" t="str">
            <v>저케</v>
          </cell>
          <cell r="Z553">
            <v>0.36919999999999997</v>
          </cell>
        </row>
        <row r="554">
          <cell r="D554">
            <v>554</v>
          </cell>
          <cell r="E554">
            <v>445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 t="str">
            <v/>
          </cell>
        </row>
        <row r="555">
          <cell r="D555">
            <v>555</v>
          </cell>
          <cell r="E555">
            <v>446</v>
          </cell>
          <cell r="F555" t="str">
            <v xml:space="preserve"> 저압 케이블</v>
          </cell>
          <cell r="G555" t="str">
            <v>600V CV 2.0 sq/1C</v>
          </cell>
          <cell r="H555" t="str">
            <v>m</v>
          </cell>
          <cell r="I555">
            <v>0</v>
          </cell>
          <cell r="J555">
            <v>0</v>
          </cell>
          <cell r="K555">
            <v>798</v>
          </cell>
          <cell r="L555">
            <v>201</v>
          </cell>
          <cell r="M555">
            <v>851</v>
          </cell>
          <cell r="N555">
            <v>192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192</v>
          </cell>
          <cell r="W555">
            <v>0</v>
          </cell>
          <cell r="X555">
            <v>0.05</v>
          </cell>
          <cell r="Y555" t="str">
            <v>저케</v>
          </cell>
          <cell r="Z555">
            <v>0.01</v>
          </cell>
        </row>
        <row r="556">
          <cell r="D556">
            <v>556</v>
          </cell>
          <cell r="E556">
            <v>447</v>
          </cell>
          <cell r="F556" t="str">
            <v xml:space="preserve"> 저압 케이블</v>
          </cell>
          <cell r="G556" t="str">
            <v>600V CV 3.5 sq/1C</v>
          </cell>
          <cell r="H556" t="str">
            <v>m</v>
          </cell>
          <cell r="I556">
            <v>0</v>
          </cell>
          <cell r="J556">
            <v>0</v>
          </cell>
          <cell r="K556">
            <v>798</v>
          </cell>
          <cell r="L556">
            <v>254</v>
          </cell>
          <cell r="M556">
            <v>851</v>
          </cell>
          <cell r="N556">
            <v>242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242</v>
          </cell>
          <cell r="W556">
            <v>0</v>
          </cell>
          <cell r="X556">
            <v>0.05</v>
          </cell>
          <cell r="Y556" t="str">
            <v>저케</v>
          </cell>
          <cell r="Z556">
            <v>1.0999999999999999E-2</v>
          </cell>
        </row>
        <row r="557">
          <cell r="D557">
            <v>557</v>
          </cell>
          <cell r="E557">
            <v>448</v>
          </cell>
          <cell r="F557" t="str">
            <v xml:space="preserve"> 저압 케이블</v>
          </cell>
          <cell r="G557" t="str">
            <v>600V CV 5.5 sq/1C</v>
          </cell>
          <cell r="H557" t="str">
            <v>m</v>
          </cell>
          <cell r="I557">
            <v>0</v>
          </cell>
          <cell r="J557">
            <v>0</v>
          </cell>
          <cell r="K557">
            <v>798</v>
          </cell>
          <cell r="L557">
            <v>368</v>
          </cell>
          <cell r="M557">
            <v>851</v>
          </cell>
          <cell r="N557">
            <v>351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351</v>
          </cell>
          <cell r="W557">
            <v>0</v>
          </cell>
          <cell r="X557">
            <v>0.05</v>
          </cell>
          <cell r="Y557" t="str">
            <v>저케</v>
          </cell>
          <cell r="Z557">
            <v>1.2999999999999999E-2</v>
          </cell>
        </row>
        <row r="558">
          <cell r="D558">
            <v>558</v>
          </cell>
          <cell r="E558">
            <v>449</v>
          </cell>
          <cell r="F558" t="str">
            <v xml:space="preserve"> 저압 케이블</v>
          </cell>
          <cell r="G558" t="str">
            <v>600V CV 8sq/1C</v>
          </cell>
          <cell r="H558" t="str">
            <v>m</v>
          </cell>
          <cell r="I558">
            <v>0</v>
          </cell>
          <cell r="J558">
            <v>0</v>
          </cell>
          <cell r="K558">
            <v>798</v>
          </cell>
          <cell r="L558">
            <v>476</v>
          </cell>
          <cell r="M558">
            <v>851</v>
          </cell>
          <cell r="N558">
            <v>454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454</v>
          </cell>
          <cell r="W558">
            <v>0</v>
          </cell>
          <cell r="X558">
            <v>0.05</v>
          </cell>
          <cell r="Y558" t="str">
            <v>저케</v>
          </cell>
          <cell r="Z558">
            <v>1.4E-2</v>
          </cell>
        </row>
        <row r="559">
          <cell r="D559">
            <v>559</v>
          </cell>
          <cell r="E559">
            <v>450</v>
          </cell>
          <cell r="F559" t="str">
            <v xml:space="preserve"> 저압 케이블</v>
          </cell>
          <cell r="G559" t="str">
            <v>600V  CV  14sq/1C</v>
          </cell>
          <cell r="H559" t="str">
            <v>m</v>
          </cell>
          <cell r="I559">
            <v>0</v>
          </cell>
          <cell r="J559">
            <v>0</v>
          </cell>
          <cell r="K559">
            <v>798</v>
          </cell>
          <cell r="L559">
            <v>838</v>
          </cell>
          <cell r="M559">
            <v>842</v>
          </cell>
          <cell r="N559">
            <v>799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799</v>
          </cell>
          <cell r="W559">
            <v>0</v>
          </cell>
          <cell r="X559">
            <v>0.05</v>
          </cell>
          <cell r="Y559" t="str">
            <v>저케</v>
          </cell>
          <cell r="Z559">
            <v>0.02</v>
          </cell>
        </row>
        <row r="560">
          <cell r="D560">
            <v>560</v>
          </cell>
          <cell r="E560">
            <v>451</v>
          </cell>
          <cell r="F560" t="str">
            <v xml:space="preserve"> 저압 케이블</v>
          </cell>
          <cell r="G560" t="str">
            <v>600V  CV 22sq/1C</v>
          </cell>
          <cell r="H560" t="str">
            <v>m</v>
          </cell>
          <cell r="I560">
            <v>0</v>
          </cell>
          <cell r="J560">
            <v>0</v>
          </cell>
          <cell r="K560">
            <v>798</v>
          </cell>
          <cell r="L560">
            <v>1106</v>
          </cell>
          <cell r="M560">
            <v>851</v>
          </cell>
          <cell r="N560">
            <v>1054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1054</v>
          </cell>
          <cell r="W560">
            <v>0</v>
          </cell>
          <cell r="X560">
            <v>0.05</v>
          </cell>
          <cell r="Y560" t="str">
            <v>저케</v>
          </cell>
          <cell r="Z560">
            <v>2.5999999999999999E-2</v>
          </cell>
        </row>
        <row r="561">
          <cell r="D561">
            <v>561</v>
          </cell>
          <cell r="E561">
            <v>452</v>
          </cell>
          <cell r="F561" t="str">
            <v xml:space="preserve"> 저압 케이블</v>
          </cell>
          <cell r="G561" t="str">
            <v>600V  CV 38sq/1C</v>
          </cell>
          <cell r="H561" t="str">
            <v>m</v>
          </cell>
          <cell r="I561">
            <v>0</v>
          </cell>
          <cell r="J561">
            <v>0</v>
          </cell>
          <cell r="K561">
            <v>798</v>
          </cell>
          <cell r="L561">
            <v>1704</v>
          </cell>
          <cell r="M561">
            <v>851</v>
          </cell>
          <cell r="N561">
            <v>1623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1623</v>
          </cell>
          <cell r="W561">
            <v>0</v>
          </cell>
          <cell r="X561">
            <v>0.05</v>
          </cell>
          <cell r="Y561" t="str">
            <v>저케</v>
          </cell>
          <cell r="Z561">
            <v>3.5999999999999997E-2</v>
          </cell>
        </row>
        <row r="562">
          <cell r="D562">
            <v>562</v>
          </cell>
          <cell r="E562">
            <v>453</v>
          </cell>
          <cell r="F562" t="str">
            <v xml:space="preserve"> 저압 케이블</v>
          </cell>
          <cell r="G562" t="str">
            <v>600V  CV 60sq/1C</v>
          </cell>
          <cell r="H562" t="str">
            <v>m</v>
          </cell>
          <cell r="I562">
            <v>0</v>
          </cell>
          <cell r="J562">
            <v>0</v>
          </cell>
          <cell r="K562">
            <v>798</v>
          </cell>
          <cell r="L562">
            <v>2669</v>
          </cell>
          <cell r="M562">
            <v>851</v>
          </cell>
          <cell r="N562">
            <v>2542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2542</v>
          </cell>
          <cell r="W562">
            <v>0</v>
          </cell>
          <cell r="X562">
            <v>0.05</v>
          </cell>
          <cell r="Y562" t="str">
            <v>저케</v>
          </cell>
          <cell r="Z562">
            <v>4.9000000000000002E-2</v>
          </cell>
        </row>
        <row r="563">
          <cell r="D563">
            <v>563</v>
          </cell>
          <cell r="E563">
            <v>454</v>
          </cell>
          <cell r="F563" t="str">
            <v xml:space="preserve"> 저압 케이블</v>
          </cell>
          <cell r="G563" t="str">
            <v>600V  CV 100sq/1C</v>
          </cell>
          <cell r="H563" t="str">
            <v>m</v>
          </cell>
          <cell r="I563">
            <v>0</v>
          </cell>
          <cell r="J563">
            <v>0</v>
          </cell>
          <cell r="K563">
            <v>798</v>
          </cell>
          <cell r="L563">
            <v>4357</v>
          </cell>
          <cell r="M563">
            <v>851</v>
          </cell>
          <cell r="N563">
            <v>4150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4150</v>
          </cell>
          <cell r="W563">
            <v>0</v>
          </cell>
          <cell r="X563">
            <v>0.05</v>
          </cell>
          <cell r="Y563" t="str">
            <v>저케</v>
          </cell>
          <cell r="Z563">
            <v>7.0999999999999994E-2</v>
          </cell>
        </row>
        <row r="564">
          <cell r="D564">
            <v>564</v>
          </cell>
          <cell r="E564">
            <v>455</v>
          </cell>
          <cell r="F564" t="str">
            <v xml:space="preserve"> 저압 케이블</v>
          </cell>
          <cell r="G564" t="str">
            <v>600V  CV 150sq/1C</v>
          </cell>
          <cell r="H564" t="str">
            <v>m</v>
          </cell>
          <cell r="I564">
            <v>0</v>
          </cell>
          <cell r="J564">
            <v>0</v>
          </cell>
          <cell r="K564">
            <v>798</v>
          </cell>
          <cell r="L564">
            <v>6352</v>
          </cell>
          <cell r="M564">
            <v>851</v>
          </cell>
          <cell r="N564">
            <v>6050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6050</v>
          </cell>
          <cell r="W564">
            <v>0</v>
          </cell>
          <cell r="X564">
            <v>0.05</v>
          </cell>
          <cell r="Y564" t="str">
            <v>저케</v>
          </cell>
          <cell r="Z564">
            <v>9.7000000000000003E-2</v>
          </cell>
        </row>
        <row r="565">
          <cell r="D565">
            <v>565</v>
          </cell>
          <cell r="E565">
            <v>456</v>
          </cell>
          <cell r="F565" t="str">
            <v xml:space="preserve"> 저압 케이블</v>
          </cell>
          <cell r="G565" t="str">
            <v>600V  CV 200sq/1C</v>
          </cell>
          <cell r="H565" t="str">
            <v>m</v>
          </cell>
          <cell r="I565">
            <v>0</v>
          </cell>
          <cell r="J565">
            <v>0</v>
          </cell>
          <cell r="K565">
            <v>798</v>
          </cell>
          <cell r="L565">
            <v>9986</v>
          </cell>
          <cell r="M565">
            <v>851</v>
          </cell>
          <cell r="N565">
            <v>9511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9511</v>
          </cell>
          <cell r="W565">
            <v>0</v>
          </cell>
          <cell r="X565">
            <v>0.05</v>
          </cell>
          <cell r="Y565" t="str">
            <v>저케</v>
          </cell>
          <cell r="Z565">
            <v>0.11700000000000001</v>
          </cell>
        </row>
        <row r="566">
          <cell r="D566">
            <v>566</v>
          </cell>
          <cell r="E566">
            <v>457</v>
          </cell>
          <cell r="F566" t="str">
            <v xml:space="preserve"> 저압 케이블</v>
          </cell>
          <cell r="G566" t="str">
            <v>600V  CV 250sq/1C</v>
          </cell>
          <cell r="H566" t="str">
            <v>m</v>
          </cell>
          <cell r="I566">
            <v>0</v>
          </cell>
          <cell r="J566">
            <v>0</v>
          </cell>
          <cell r="K566">
            <v>798</v>
          </cell>
          <cell r="L566">
            <v>11588</v>
          </cell>
          <cell r="M566">
            <v>851</v>
          </cell>
          <cell r="N566">
            <v>11037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11037</v>
          </cell>
          <cell r="W566">
            <v>0</v>
          </cell>
          <cell r="X566">
            <v>0.05</v>
          </cell>
          <cell r="Y566" t="str">
            <v>저케</v>
          </cell>
          <cell r="Z566">
            <v>0.14199999999999999</v>
          </cell>
        </row>
        <row r="567">
          <cell r="D567">
            <v>567</v>
          </cell>
          <cell r="E567">
            <v>458</v>
          </cell>
          <cell r="F567" t="str">
            <v xml:space="preserve"> 저압 케이블</v>
          </cell>
          <cell r="G567" t="str">
            <v>600V  CV 325sq/1C</v>
          </cell>
          <cell r="H567" t="str">
            <v>m</v>
          </cell>
          <cell r="I567">
            <v>0</v>
          </cell>
          <cell r="J567">
            <v>0</v>
          </cell>
          <cell r="K567">
            <v>798</v>
          </cell>
          <cell r="L567">
            <v>13908</v>
          </cell>
          <cell r="M567">
            <v>851</v>
          </cell>
          <cell r="N567">
            <v>13246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13246</v>
          </cell>
          <cell r="W567">
            <v>0</v>
          </cell>
          <cell r="X567">
            <v>0.05</v>
          </cell>
          <cell r="Y567" t="str">
            <v>저케</v>
          </cell>
          <cell r="Z567">
            <v>0.17199999999999999</v>
          </cell>
        </row>
        <row r="568">
          <cell r="D568">
            <v>568</v>
          </cell>
          <cell r="E568">
            <v>459</v>
          </cell>
          <cell r="F568" t="str">
            <v xml:space="preserve"> 저압 케이블</v>
          </cell>
          <cell r="G568" t="str">
            <v>600V  CV 400sq/1C</v>
          </cell>
          <cell r="H568" t="str">
            <v>m</v>
          </cell>
          <cell r="I568">
            <v>0</v>
          </cell>
          <cell r="J568">
            <v>0</v>
          </cell>
          <cell r="K568">
            <v>798</v>
          </cell>
          <cell r="L568">
            <v>15806</v>
          </cell>
          <cell r="M568">
            <v>851</v>
          </cell>
          <cell r="N568">
            <v>15054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15054</v>
          </cell>
          <cell r="W568">
            <v>0</v>
          </cell>
          <cell r="X568">
            <v>0.05</v>
          </cell>
          <cell r="Y568" t="str">
            <v>저케</v>
          </cell>
          <cell r="Z568">
            <v>0.20200000000000001</v>
          </cell>
        </row>
        <row r="569">
          <cell r="D569">
            <v>569</v>
          </cell>
          <cell r="E569">
            <v>460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 t="str">
            <v/>
          </cell>
        </row>
        <row r="570">
          <cell r="D570">
            <v>570</v>
          </cell>
          <cell r="E570">
            <v>461</v>
          </cell>
          <cell r="F570" t="str">
            <v xml:space="preserve"> 저압 케이블</v>
          </cell>
          <cell r="G570" t="str">
            <v>600V CV 2.0 sq/2C</v>
          </cell>
          <cell r="H570" t="str">
            <v>m</v>
          </cell>
          <cell r="I570">
            <v>0</v>
          </cell>
          <cell r="J570">
            <v>0</v>
          </cell>
          <cell r="K570">
            <v>798</v>
          </cell>
          <cell r="L570">
            <v>496</v>
          </cell>
          <cell r="M570">
            <v>851</v>
          </cell>
          <cell r="N570">
            <v>473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473</v>
          </cell>
          <cell r="W570">
            <v>0</v>
          </cell>
          <cell r="X570">
            <v>0.05</v>
          </cell>
          <cell r="Y570" t="str">
            <v>저케</v>
          </cell>
          <cell r="Z570">
            <v>1.3999999999999999E-2</v>
          </cell>
        </row>
        <row r="571">
          <cell r="D571">
            <v>571</v>
          </cell>
          <cell r="E571">
            <v>462</v>
          </cell>
          <cell r="F571" t="str">
            <v xml:space="preserve"> 저압 케이블</v>
          </cell>
          <cell r="G571" t="str">
            <v>600V CV 3.5 sq/2C</v>
          </cell>
          <cell r="H571" t="str">
            <v>m</v>
          </cell>
          <cell r="I571">
            <v>0</v>
          </cell>
          <cell r="J571">
            <v>0</v>
          </cell>
          <cell r="K571">
            <v>798</v>
          </cell>
          <cell r="L571">
            <v>634</v>
          </cell>
          <cell r="M571">
            <v>851</v>
          </cell>
          <cell r="N571">
            <v>604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604</v>
          </cell>
          <cell r="W571">
            <v>0</v>
          </cell>
          <cell r="X571">
            <v>0.05</v>
          </cell>
          <cell r="Y571" t="str">
            <v>저케</v>
          </cell>
          <cell r="Z571">
            <v>1.6E-2</v>
          </cell>
        </row>
        <row r="572">
          <cell r="D572">
            <v>572</v>
          </cell>
          <cell r="E572">
            <v>463</v>
          </cell>
          <cell r="F572" t="str">
            <v xml:space="preserve"> 저압 케이블</v>
          </cell>
          <cell r="G572" t="str">
            <v>600V CV 5.5 sq/2C</v>
          </cell>
          <cell r="H572" t="str">
            <v>m</v>
          </cell>
          <cell r="I572">
            <v>0</v>
          </cell>
          <cell r="J572">
            <v>0</v>
          </cell>
          <cell r="K572">
            <v>798</v>
          </cell>
          <cell r="L572">
            <v>846</v>
          </cell>
          <cell r="M572">
            <v>851</v>
          </cell>
          <cell r="N572">
            <v>806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806</v>
          </cell>
          <cell r="W572">
            <v>0</v>
          </cell>
          <cell r="X572">
            <v>0.05</v>
          </cell>
          <cell r="Y572" t="str">
            <v>저케</v>
          </cell>
          <cell r="Z572">
            <v>1.7999999999999999E-2</v>
          </cell>
        </row>
        <row r="573">
          <cell r="D573">
            <v>573</v>
          </cell>
          <cell r="E573">
            <v>464</v>
          </cell>
          <cell r="F573" t="str">
            <v xml:space="preserve"> 저압 케이블</v>
          </cell>
          <cell r="G573" t="str">
            <v>600V CV 8sq/2C</v>
          </cell>
          <cell r="H573" t="str">
            <v>m</v>
          </cell>
          <cell r="I573">
            <v>0</v>
          </cell>
          <cell r="J573">
            <v>0</v>
          </cell>
          <cell r="K573">
            <v>798</v>
          </cell>
          <cell r="L573">
            <v>1066</v>
          </cell>
          <cell r="M573">
            <v>851</v>
          </cell>
          <cell r="N573">
            <v>1016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1016</v>
          </cell>
          <cell r="W573">
            <v>0</v>
          </cell>
          <cell r="X573">
            <v>0.05</v>
          </cell>
          <cell r="Y573" t="str">
            <v>저케</v>
          </cell>
          <cell r="Z573">
            <v>0.02</v>
          </cell>
        </row>
        <row r="574">
          <cell r="D574">
            <v>574</v>
          </cell>
          <cell r="E574">
            <v>465</v>
          </cell>
          <cell r="F574" t="str">
            <v xml:space="preserve"> 저압 케이블</v>
          </cell>
          <cell r="G574" t="str">
            <v>600V  CV  14sq/2C</v>
          </cell>
          <cell r="H574" t="str">
            <v>m</v>
          </cell>
          <cell r="I574">
            <v>0</v>
          </cell>
          <cell r="J574">
            <v>0</v>
          </cell>
          <cell r="K574">
            <v>798</v>
          </cell>
          <cell r="L574">
            <v>1904</v>
          </cell>
          <cell r="M574">
            <v>851</v>
          </cell>
          <cell r="N574">
            <v>1814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1814</v>
          </cell>
          <cell r="W574">
            <v>0</v>
          </cell>
          <cell r="X574">
            <v>0.05</v>
          </cell>
          <cell r="Y574" t="str">
            <v>저케</v>
          </cell>
          <cell r="Z574">
            <v>2.7999999999999997E-2</v>
          </cell>
        </row>
        <row r="575">
          <cell r="D575">
            <v>575</v>
          </cell>
          <cell r="E575">
            <v>466</v>
          </cell>
          <cell r="F575" t="str">
            <v xml:space="preserve"> 저압 케이블</v>
          </cell>
          <cell r="G575" t="str">
            <v>600V  CV 22sq/2C</v>
          </cell>
          <cell r="H575" t="str">
            <v>m</v>
          </cell>
          <cell r="I575">
            <v>0</v>
          </cell>
          <cell r="J575">
            <v>0</v>
          </cell>
          <cell r="K575">
            <v>798</v>
          </cell>
          <cell r="L575">
            <v>2520</v>
          </cell>
          <cell r="M575">
            <v>851</v>
          </cell>
          <cell r="N575">
            <v>2400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2400</v>
          </cell>
          <cell r="W575">
            <v>0</v>
          </cell>
          <cell r="X575">
            <v>0.05</v>
          </cell>
          <cell r="Y575" t="str">
            <v>저케</v>
          </cell>
          <cell r="Z575">
            <v>3.6399999999999995E-2</v>
          </cell>
        </row>
        <row r="576">
          <cell r="D576">
            <v>576</v>
          </cell>
          <cell r="E576">
            <v>467</v>
          </cell>
          <cell r="F576" t="str">
            <v xml:space="preserve"> 저압 케이블</v>
          </cell>
          <cell r="G576" t="str">
            <v>600V  CV 38sq/2C</v>
          </cell>
          <cell r="H576" t="str">
            <v>m</v>
          </cell>
          <cell r="I576">
            <v>0</v>
          </cell>
          <cell r="J576">
            <v>0</v>
          </cell>
          <cell r="K576">
            <v>798</v>
          </cell>
          <cell r="L576">
            <v>3881</v>
          </cell>
          <cell r="M576">
            <v>851</v>
          </cell>
          <cell r="N576">
            <v>3697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3697</v>
          </cell>
          <cell r="W576">
            <v>0</v>
          </cell>
          <cell r="X576">
            <v>0.05</v>
          </cell>
          <cell r="Y576" t="str">
            <v>저케</v>
          </cell>
          <cell r="Z576">
            <v>5.0399999999999993E-2</v>
          </cell>
        </row>
        <row r="577">
          <cell r="D577">
            <v>577</v>
          </cell>
          <cell r="E577">
            <v>468</v>
          </cell>
          <cell r="F577" t="str">
            <v xml:space="preserve"> 저압 케이블</v>
          </cell>
          <cell r="G577" t="str">
            <v>600V  CV 60sq/2C</v>
          </cell>
          <cell r="H577" t="str">
            <v>m</v>
          </cell>
          <cell r="I577">
            <v>0</v>
          </cell>
          <cell r="J577">
            <v>0</v>
          </cell>
          <cell r="K577">
            <v>798</v>
          </cell>
          <cell r="L577">
            <v>6734</v>
          </cell>
          <cell r="M577">
            <v>851</v>
          </cell>
          <cell r="N577">
            <v>6414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6414</v>
          </cell>
          <cell r="W577">
            <v>0</v>
          </cell>
          <cell r="X577">
            <v>0.05</v>
          </cell>
          <cell r="Y577" t="str">
            <v>저케</v>
          </cell>
          <cell r="Z577">
            <v>6.8599999999999994E-2</v>
          </cell>
        </row>
        <row r="578">
          <cell r="D578">
            <v>578</v>
          </cell>
          <cell r="E578">
            <v>469</v>
          </cell>
          <cell r="F578" t="str">
            <v xml:space="preserve"> 저압 케이블</v>
          </cell>
          <cell r="G578" t="str">
            <v>600V  CV 100sq/2C</v>
          </cell>
          <cell r="H578" t="str">
            <v>m</v>
          </cell>
          <cell r="I578">
            <v>0</v>
          </cell>
          <cell r="J578">
            <v>0</v>
          </cell>
          <cell r="K578">
            <v>798</v>
          </cell>
          <cell r="L578">
            <v>10426</v>
          </cell>
          <cell r="M578">
            <v>851</v>
          </cell>
          <cell r="N578">
            <v>9930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9930</v>
          </cell>
          <cell r="W578">
            <v>0</v>
          </cell>
          <cell r="X578">
            <v>0.05</v>
          </cell>
          <cell r="Y578" t="str">
            <v>저케</v>
          </cell>
          <cell r="Z578">
            <v>9.9399999999999988E-2</v>
          </cell>
        </row>
        <row r="579">
          <cell r="D579">
            <v>579</v>
          </cell>
          <cell r="E579">
            <v>470</v>
          </cell>
          <cell r="F579" t="str">
            <v xml:space="preserve"> 저압 케이블</v>
          </cell>
          <cell r="G579" t="str">
            <v>600V  CV 150sq/2C</v>
          </cell>
          <cell r="H579" t="str">
            <v>m</v>
          </cell>
          <cell r="I579">
            <v>0</v>
          </cell>
          <cell r="J579">
            <v>0</v>
          </cell>
          <cell r="K579">
            <v>798</v>
          </cell>
          <cell r="L579">
            <v>14173</v>
          </cell>
          <cell r="M579">
            <v>851</v>
          </cell>
          <cell r="N579">
            <v>13499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13499</v>
          </cell>
          <cell r="W579">
            <v>0</v>
          </cell>
          <cell r="X579">
            <v>0.05</v>
          </cell>
          <cell r="Y579" t="str">
            <v>저케</v>
          </cell>
          <cell r="Z579">
            <v>0.1358</v>
          </cell>
        </row>
        <row r="580">
          <cell r="D580">
            <v>580</v>
          </cell>
          <cell r="E580">
            <v>471</v>
          </cell>
          <cell r="F580" t="str">
            <v xml:space="preserve"> 저압 케이블</v>
          </cell>
          <cell r="G580" t="str">
            <v>600V  CV 200sq/2C</v>
          </cell>
          <cell r="H580" t="str">
            <v>m</v>
          </cell>
          <cell r="I580">
            <v>0</v>
          </cell>
          <cell r="J580">
            <v>0</v>
          </cell>
          <cell r="K580">
            <v>798</v>
          </cell>
          <cell r="L580">
            <v>17848</v>
          </cell>
          <cell r="M580">
            <v>851</v>
          </cell>
          <cell r="N580">
            <v>16999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16999</v>
          </cell>
          <cell r="W580">
            <v>0</v>
          </cell>
          <cell r="X580">
            <v>0.05</v>
          </cell>
          <cell r="Y580" t="str">
            <v>저케</v>
          </cell>
          <cell r="Z580">
            <v>0.1638</v>
          </cell>
        </row>
        <row r="581">
          <cell r="D581">
            <v>581</v>
          </cell>
          <cell r="E581">
            <v>472</v>
          </cell>
          <cell r="F581" t="str">
            <v xml:space="preserve"> 저압 케이블</v>
          </cell>
          <cell r="G581" t="str">
            <v>600V  CV 250sq/2C</v>
          </cell>
          <cell r="H581" t="str">
            <v>m</v>
          </cell>
          <cell r="I581">
            <v>0</v>
          </cell>
          <cell r="J581">
            <v>0</v>
          </cell>
          <cell r="K581">
            <v>798</v>
          </cell>
          <cell r="L581">
            <v>22675</v>
          </cell>
          <cell r="M581">
            <v>851</v>
          </cell>
          <cell r="N581">
            <v>21596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21596</v>
          </cell>
          <cell r="W581">
            <v>0</v>
          </cell>
          <cell r="X581">
            <v>0.05</v>
          </cell>
          <cell r="Y581" t="str">
            <v>저케</v>
          </cell>
          <cell r="Z581">
            <v>0.19879999999999998</v>
          </cell>
        </row>
        <row r="582">
          <cell r="D582">
            <v>582</v>
          </cell>
          <cell r="E582">
            <v>473</v>
          </cell>
          <cell r="F582" t="str">
            <v xml:space="preserve"> 저압 케이블</v>
          </cell>
          <cell r="G582" t="str">
            <v>600V  CV 325sq/2C</v>
          </cell>
          <cell r="H582" t="str">
            <v>m</v>
          </cell>
          <cell r="I582">
            <v>0</v>
          </cell>
          <cell r="J582">
            <v>0</v>
          </cell>
          <cell r="K582">
            <v>798</v>
          </cell>
          <cell r="L582">
            <v>28015</v>
          </cell>
          <cell r="M582">
            <v>851</v>
          </cell>
          <cell r="N582">
            <v>26681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26681</v>
          </cell>
          <cell r="W582">
            <v>0</v>
          </cell>
          <cell r="X582">
            <v>0.05</v>
          </cell>
          <cell r="Y582" t="str">
            <v>저케</v>
          </cell>
          <cell r="Z582">
            <v>0.24079999999999996</v>
          </cell>
        </row>
        <row r="583">
          <cell r="D583">
            <v>583</v>
          </cell>
          <cell r="E583">
            <v>474</v>
          </cell>
          <cell r="F583" t="str">
            <v xml:space="preserve"> 저압 케이블</v>
          </cell>
          <cell r="G583" t="str">
            <v>600V  CV 325sq/2C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 t="str">
            <v/>
          </cell>
        </row>
        <row r="584">
          <cell r="D584">
            <v>584</v>
          </cell>
          <cell r="E584">
            <v>475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 t="str">
            <v/>
          </cell>
        </row>
        <row r="585">
          <cell r="D585">
            <v>585</v>
          </cell>
          <cell r="E585">
            <v>476</v>
          </cell>
          <cell r="F585" t="str">
            <v xml:space="preserve"> 저압 케이블</v>
          </cell>
          <cell r="G585" t="str">
            <v>600V CV 2.0 sq/3C</v>
          </cell>
          <cell r="H585" t="str">
            <v>m</v>
          </cell>
          <cell r="I585">
            <v>0</v>
          </cell>
          <cell r="J585">
            <v>0</v>
          </cell>
          <cell r="K585">
            <v>798</v>
          </cell>
          <cell r="L585">
            <v>598</v>
          </cell>
          <cell r="M585">
            <v>851</v>
          </cell>
          <cell r="N585">
            <v>570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570</v>
          </cell>
          <cell r="W585">
            <v>0</v>
          </cell>
          <cell r="X585">
            <v>0.05</v>
          </cell>
          <cell r="Y585" t="str">
            <v>저케</v>
          </cell>
          <cell r="Z585">
            <v>1.9E-2</v>
          </cell>
        </row>
        <row r="586">
          <cell r="D586">
            <v>586</v>
          </cell>
          <cell r="E586">
            <v>477</v>
          </cell>
          <cell r="F586" t="str">
            <v xml:space="preserve"> 저압 케이블</v>
          </cell>
          <cell r="G586" t="str">
            <v>600V CV 3.5 sq/3C</v>
          </cell>
          <cell r="H586" t="str">
            <v>m</v>
          </cell>
          <cell r="I586">
            <v>0</v>
          </cell>
          <cell r="J586">
            <v>0</v>
          </cell>
          <cell r="K586">
            <v>798</v>
          </cell>
          <cell r="L586">
            <v>799</v>
          </cell>
          <cell r="M586">
            <v>851</v>
          </cell>
          <cell r="N586">
            <v>761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761</v>
          </cell>
          <cell r="W586">
            <v>0</v>
          </cell>
          <cell r="X586">
            <v>0.05</v>
          </cell>
          <cell r="Y586" t="str">
            <v>저케</v>
          </cell>
          <cell r="Z586">
            <v>2.1999999999999999E-2</v>
          </cell>
        </row>
        <row r="587">
          <cell r="D587">
            <v>587</v>
          </cell>
          <cell r="E587">
            <v>478</v>
          </cell>
          <cell r="F587" t="str">
            <v xml:space="preserve"> 저압 케이블</v>
          </cell>
          <cell r="G587" t="str">
            <v>600V CV 5.5 sq/3C</v>
          </cell>
          <cell r="H587" t="str">
            <v>m</v>
          </cell>
          <cell r="I587">
            <v>0</v>
          </cell>
          <cell r="J587">
            <v>0</v>
          </cell>
          <cell r="K587">
            <v>798</v>
          </cell>
          <cell r="L587">
            <v>1110</v>
          </cell>
          <cell r="M587">
            <v>851</v>
          </cell>
          <cell r="N587">
            <v>1058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1058</v>
          </cell>
          <cell r="W587">
            <v>0</v>
          </cell>
          <cell r="X587">
            <v>0.05</v>
          </cell>
          <cell r="Y587" t="str">
            <v>저케</v>
          </cell>
          <cell r="Z587">
            <v>2.5999999999999999E-2</v>
          </cell>
        </row>
        <row r="588">
          <cell r="D588">
            <v>588</v>
          </cell>
          <cell r="E588">
            <v>479</v>
          </cell>
          <cell r="F588" t="str">
            <v xml:space="preserve"> 저압 케이블</v>
          </cell>
          <cell r="G588" t="str">
            <v>600V CV 8sq/3C</v>
          </cell>
          <cell r="H588" t="str">
            <v>m</v>
          </cell>
          <cell r="I588">
            <v>0</v>
          </cell>
          <cell r="J588">
            <v>0</v>
          </cell>
          <cell r="K588">
            <v>798</v>
          </cell>
          <cell r="L588">
            <v>1410</v>
          </cell>
          <cell r="M588">
            <v>851</v>
          </cell>
          <cell r="N588">
            <v>1343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1343</v>
          </cell>
          <cell r="W588">
            <v>0</v>
          </cell>
          <cell r="X588">
            <v>0.05</v>
          </cell>
          <cell r="Y588" t="str">
            <v>저케</v>
          </cell>
          <cell r="Z588">
            <v>2.9000000000000001E-2</v>
          </cell>
        </row>
        <row r="589">
          <cell r="D589">
            <v>589</v>
          </cell>
          <cell r="E589">
            <v>480</v>
          </cell>
          <cell r="F589" t="str">
            <v xml:space="preserve"> 저압 케이블</v>
          </cell>
          <cell r="G589" t="str">
            <v>600V  CV  14sq/3C</v>
          </cell>
          <cell r="H589" t="str">
            <v>m</v>
          </cell>
          <cell r="I589">
            <v>0</v>
          </cell>
          <cell r="J589">
            <v>0</v>
          </cell>
          <cell r="K589">
            <v>798</v>
          </cell>
          <cell r="L589">
            <v>2536</v>
          </cell>
          <cell r="M589">
            <v>851</v>
          </cell>
          <cell r="N589">
            <v>2416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2416</v>
          </cell>
          <cell r="W589">
            <v>0</v>
          </cell>
          <cell r="X589">
            <v>0.05</v>
          </cell>
          <cell r="Y589" t="str">
            <v>저케</v>
          </cell>
          <cell r="Z589">
            <v>0.04</v>
          </cell>
        </row>
        <row r="590">
          <cell r="D590">
            <v>590</v>
          </cell>
          <cell r="E590">
            <v>481</v>
          </cell>
          <cell r="F590" t="str">
            <v xml:space="preserve"> 저압 케이블</v>
          </cell>
          <cell r="G590" t="str">
            <v>600V  CV 22sq/3C</v>
          </cell>
          <cell r="H590" t="str">
            <v>m</v>
          </cell>
          <cell r="I590">
            <v>0</v>
          </cell>
          <cell r="J590">
            <v>0</v>
          </cell>
          <cell r="K590">
            <v>798</v>
          </cell>
          <cell r="L590">
            <v>3417</v>
          </cell>
          <cell r="M590">
            <v>851</v>
          </cell>
          <cell r="N590">
            <v>3255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3255</v>
          </cell>
          <cell r="W590">
            <v>0</v>
          </cell>
          <cell r="X590">
            <v>0.05</v>
          </cell>
          <cell r="Y590" t="str">
            <v>저케</v>
          </cell>
          <cell r="Z590">
            <v>5.1999999999999998E-2</v>
          </cell>
        </row>
        <row r="591">
          <cell r="D591">
            <v>591</v>
          </cell>
          <cell r="E591">
            <v>482</v>
          </cell>
          <cell r="F591" t="str">
            <v xml:space="preserve"> 저압 케이블</v>
          </cell>
          <cell r="G591" t="str">
            <v>600V  CV 38sq/3C</v>
          </cell>
          <cell r="H591" t="str">
            <v>m</v>
          </cell>
          <cell r="I591">
            <v>0</v>
          </cell>
          <cell r="J591">
            <v>0</v>
          </cell>
          <cell r="K591">
            <v>798</v>
          </cell>
          <cell r="L591">
            <v>5508</v>
          </cell>
          <cell r="M591">
            <v>851</v>
          </cell>
          <cell r="N591">
            <v>5246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5246</v>
          </cell>
          <cell r="W591">
            <v>0</v>
          </cell>
          <cell r="X591">
            <v>0.05</v>
          </cell>
          <cell r="Y591" t="str">
            <v>저케</v>
          </cell>
          <cell r="Z591">
            <v>7.1999999999999995E-2</v>
          </cell>
        </row>
        <row r="592">
          <cell r="D592">
            <v>592</v>
          </cell>
          <cell r="E592">
            <v>483</v>
          </cell>
          <cell r="F592" t="str">
            <v xml:space="preserve"> 저압 케이블</v>
          </cell>
          <cell r="G592" t="str">
            <v>600V  CV 60sq/3C</v>
          </cell>
          <cell r="H592" t="str">
            <v>m</v>
          </cell>
          <cell r="I592">
            <v>0</v>
          </cell>
          <cell r="J592">
            <v>0</v>
          </cell>
          <cell r="K592">
            <v>798</v>
          </cell>
          <cell r="L592">
            <v>9251</v>
          </cell>
          <cell r="M592">
            <v>851</v>
          </cell>
          <cell r="N592">
            <v>8811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8811</v>
          </cell>
          <cell r="W592">
            <v>0</v>
          </cell>
          <cell r="X592">
            <v>0.05</v>
          </cell>
          <cell r="Y592" t="str">
            <v>저케</v>
          </cell>
          <cell r="Z592">
            <v>9.8000000000000004E-2</v>
          </cell>
        </row>
        <row r="593">
          <cell r="D593">
            <v>593</v>
          </cell>
          <cell r="E593">
            <v>484</v>
          </cell>
          <cell r="F593" t="str">
            <v xml:space="preserve"> 저압 케이블</v>
          </cell>
          <cell r="G593" t="str">
            <v>600V  CV 80sq/3C</v>
          </cell>
          <cell r="H593" t="str">
            <v>m</v>
          </cell>
          <cell r="I593">
            <v>0</v>
          </cell>
          <cell r="J593">
            <v>0</v>
          </cell>
          <cell r="K593">
            <v>798</v>
          </cell>
          <cell r="L593">
            <v>0</v>
          </cell>
          <cell r="M593">
            <v>851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0.05</v>
          </cell>
          <cell r="Y593" t="str">
            <v>저케</v>
          </cell>
          <cell r="Z593">
            <v>0.12</v>
          </cell>
        </row>
        <row r="594">
          <cell r="D594">
            <v>594</v>
          </cell>
          <cell r="E594">
            <v>485</v>
          </cell>
          <cell r="F594" t="str">
            <v xml:space="preserve"> 저압 케이블</v>
          </cell>
          <cell r="G594" t="str">
            <v>600V  CV 100sq/3C</v>
          </cell>
          <cell r="H594" t="str">
            <v>m</v>
          </cell>
          <cell r="I594">
            <v>0</v>
          </cell>
          <cell r="J594">
            <v>0</v>
          </cell>
          <cell r="K594">
            <v>798</v>
          </cell>
          <cell r="L594">
            <v>13881</v>
          </cell>
          <cell r="M594">
            <v>851</v>
          </cell>
          <cell r="N594">
            <v>13220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13220</v>
          </cell>
          <cell r="W594">
            <v>0</v>
          </cell>
          <cell r="X594">
            <v>0.05</v>
          </cell>
          <cell r="Y594" t="str">
            <v>저케</v>
          </cell>
          <cell r="Z594">
            <v>0.14199999999999999</v>
          </cell>
        </row>
        <row r="595">
          <cell r="D595">
            <v>595</v>
          </cell>
          <cell r="E595">
            <v>486</v>
          </cell>
          <cell r="F595" t="str">
            <v xml:space="preserve"> 저압 케이블</v>
          </cell>
          <cell r="G595" t="str">
            <v>600V  CV 150sq/3C</v>
          </cell>
          <cell r="H595" t="str">
            <v>m</v>
          </cell>
          <cell r="I595">
            <v>0</v>
          </cell>
          <cell r="J595">
            <v>0</v>
          </cell>
          <cell r="K595">
            <v>798</v>
          </cell>
          <cell r="L595">
            <v>19594</v>
          </cell>
          <cell r="M595">
            <v>851</v>
          </cell>
          <cell r="N595">
            <v>18661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18661</v>
          </cell>
          <cell r="W595">
            <v>0</v>
          </cell>
          <cell r="X595">
            <v>0.05</v>
          </cell>
          <cell r="Y595" t="str">
            <v>저케</v>
          </cell>
          <cell r="Z595">
            <v>0.19400000000000001</v>
          </cell>
        </row>
        <row r="596">
          <cell r="D596">
            <v>596</v>
          </cell>
          <cell r="E596">
            <v>487</v>
          </cell>
          <cell r="F596" t="str">
            <v xml:space="preserve"> 저압 케이블</v>
          </cell>
          <cell r="G596" t="str">
            <v>600V  CV 200sq/3C</v>
          </cell>
          <cell r="H596" t="str">
            <v>m</v>
          </cell>
          <cell r="I596">
            <v>0</v>
          </cell>
          <cell r="J596">
            <v>0</v>
          </cell>
          <cell r="K596">
            <v>798</v>
          </cell>
          <cell r="L596">
            <v>25958</v>
          </cell>
          <cell r="M596">
            <v>851</v>
          </cell>
          <cell r="N596">
            <v>24722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24722</v>
          </cell>
          <cell r="W596">
            <v>0</v>
          </cell>
          <cell r="X596">
            <v>0.05</v>
          </cell>
          <cell r="Y596" t="str">
            <v>저케</v>
          </cell>
          <cell r="Z596">
            <v>0.23400000000000001</v>
          </cell>
        </row>
        <row r="597">
          <cell r="D597">
            <v>597</v>
          </cell>
          <cell r="E597">
            <v>488</v>
          </cell>
          <cell r="F597" t="str">
            <v xml:space="preserve"> 저압 케이블</v>
          </cell>
          <cell r="G597" t="str">
            <v>600V  CV 250sq/3C</v>
          </cell>
          <cell r="H597" t="str">
            <v>m</v>
          </cell>
          <cell r="I597">
            <v>0</v>
          </cell>
          <cell r="J597">
            <v>0</v>
          </cell>
          <cell r="K597">
            <v>798</v>
          </cell>
          <cell r="L597">
            <v>32741</v>
          </cell>
          <cell r="M597">
            <v>851</v>
          </cell>
          <cell r="N597">
            <v>31182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31182</v>
          </cell>
          <cell r="W597">
            <v>0</v>
          </cell>
          <cell r="X597">
            <v>0.05</v>
          </cell>
          <cell r="Y597" t="str">
            <v>저케</v>
          </cell>
          <cell r="Z597">
            <v>0.28399999999999997</v>
          </cell>
        </row>
        <row r="598">
          <cell r="D598">
            <v>598</v>
          </cell>
          <cell r="E598">
            <v>489</v>
          </cell>
          <cell r="F598" t="str">
            <v xml:space="preserve"> 저압 케이블</v>
          </cell>
          <cell r="G598" t="str">
            <v>600V  CV 325sq/3C</v>
          </cell>
          <cell r="H598" t="str">
            <v>m</v>
          </cell>
          <cell r="I598">
            <v>0</v>
          </cell>
          <cell r="J598">
            <v>0</v>
          </cell>
          <cell r="K598">
            <v>798</v>
          </cell>
          <cell r="L598">
            <v>42038</v>
          </cell>
          <cell r="M598">
            <v>851</v>
          </cell>
          <cell r="N598">
            <v>40037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40037</v>
          </cell>
          <cell r="W598">
            <v>0</v>
          </cell>
          <cell r="X598">
            <v>0.05</v>
          </cell>
          <cell r="Y598" t="str">
            <v>저케</v>
          </cell>
          <cell r="Z598">
            <v>0.34399999999999997</v>
          </cell>
        </row>
        <row r="599">
          <cell r="D599">
            <v>599</v>
          </cell>
          <cell r="E599">
            <v>490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 t="str">
            <v/>
          </cell>
        </row>
        <row r="600">
          <cell r="D600">
            <v>600</v>
          </cell>
          <cell r="E600">
            <v>491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 t="str">
            <v/>
          </cell>
        </row>
        <row r="601">
          <cell r="D601">
            <v>601</v>
          </cell>
          <cell r="E601">
            <v>492</v>
          </cell>
          <cell r="F601" t="str">
            <v xml:space="preserve"> 저압 케이블</v>
          </cell>
          <cell r="G601" t="str">
            <v>600V CV 2.0 sq/4C</v>
          </cell>
          <cell r="H601" t="str">
            <v>m</v>
          </cell>
          <cell r="I601">
            <v>0</v>
          </cell>
          <cell r="J601">
            <v>0</v>
          </cell>
          <cell r="K601">
            <v>798</v>
          </cell>
          <cell r="L601">
            <v>720</v>
          </cell>
          <cell r="M601">
            <v>851</v>
          </cell>
          <cell r="N601">
            <v>686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686</v>
          </cell>
          <cell r="W601">
            <v>0</v>
          </cell>
          <cell r="X601">
            <v>0.05</v>
          </cell>
          <cell r="Y601" t="str">
            <v>저케</v>
          </cell>
          <cell r="Z601">
            <v>2.5999999999999999E-2</v>
          </cell>
        </row>
        <row r="602">
          <cell r="D602">
            <v>602</v>
          </cell>
          <cell r="E602">
            <v>493</v>
          </cell>
          <cell r="F602" t="str">
            <v xml:space="preserve"> 저압 케이블</v>
          </cell>
          <cell r="G602" t="str">
            <v>600V CV 3.5 sq/4C</v>
          </cell>
          <cell r="H602" t="str">
            <v>m</v>
          </cell>
          <cell r="I602">
            <v>0</v>
          </cell>
          <cell r="J602">
            <v>0</v>
          </cell>
          <cell r="K602">
            <v>798</v>
          </cell>
          <cell r="L602">
            <v>971</v>
          </cell>
          <cell r="M602">
            <v>851</v>
          </cell>
          <cell r="N602">
            <v>925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925</v>
          </cell>
          <cell r="W602">
            <v>0</v>
          </cell>
          <cell r="X602">
            <v>0.05</v>
          </cell>
          <cell r="Y602" t="str">
            <v>저케</v>
          </cell>
          <cell r="Z602">
            <v>2.9000000000000001E-2</v>
          </cell>
        </row>
        <row r="603">
          <cell r="D603">
            <v>603</v>
          </cell>
          <cell r="E603">
            <v>494</v>
          </cell>
          <cell r="F603" t="str">
            <v xml:space="preserve"> 저압 케이블</v>
          </cell>
          <cell r="G603" t="str">
            <v>600V CV 5.5 sq/4C</v>
          </cell>
          <cell r="H603" t="str">
            <v>m</v>
          </cell>
          <cell r="I603">
            <v>0</v>
          </cell>
          <cell r="J603">
            <v>0</v>
          </cell>
          <cell r="K603">
            <v>798</v>
          </cell>
          <cell r="L603">
            <v>1370</v>
          </cell>
          <cell r="M603">
            <v>851</v>
          </cell>
          <cell r="N603">
            <v>1305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1305</v>
          </cell>
          <cell r="W603">
            <v>0</v>
          </cell>
          <cell r="X603">
            <v>0.05</v>
          </cell>
          <cell r="Y603" t="str">
            <v>저케</v>
          </cell>
          <cell r="Z603">
            <v>3.4000000000000002E-2</v>
          </cell>
        </row>
        <row r="604">
          <cell r="D604">
            <v>604</v>
          </cell>
          <cell r="E604">
            <v>495</v>
          </cell>
          <cell r="F604" t="str">
            <v xml:space="preserve"> 저압 케이블</v>
          </cell>
          <cell r="G604" t="str">
            <v>600V CV 8sq/4C</v>
          </cell>
          <cell r="H604" t="str">
            <v>m</v>
          </cell>
          <cell r="I604">
            <v>0</v>
          </cell>
          <cell r="J604">
            <v>0</v>
          </cell>
          <cell r="K604">
            <v>798</v>
          </cell>
          <cell r="L604">
            <v>1785</v>
          </cell>
          <cell r="M604">
            <v>851</v>
          </cell>
          <cell r="N604">
            <v>1700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1700</v>
          </cell>
          <cell r="W604">
            <v>0</v>
          </cell>
          <cell r="X604">
            <v>0.05</v>
          </cell>
          <cell r="Y604" t="str">
            <v>저케</v>
          </cell>
          <cell r="Z604">
            <v>3.9E-2</v>
          </cell>
        </row>
        <row r="605">
          <cell r="D605">
            <v>605</v>
          </cell>
          <cell r="E605">
            <v>496</v>
          </cell>
          <cell r="F605" t="str">
            <v xml:space="preserve"> 저압 케이블</v>
          </cell>
          <cell r="G605" t="str">
            <v>600V  CV  14sq/4C</v>
          </cell>
          <cell r="H605" t="str">
            <v>m</v>
          </cell>
          <cell r="I605">
            <v>0</v>
          </cell>
          <cell r="J605">
            <v>0</v>
          </cell>
          <cell r="K605">
            <v>798</v>
          </cell>
          <cell r="L605">
            <v>3215</v>
          </cell>
          <cell r="M605">
            <v>851</v>
          </cell>
          <cell r="N605">
            <v>3062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3062</v>
          </cell>
          <cell r="W605">
            <v>0</v>
          </cell>
          <cell r="X605">
            <v>0.05</v>
          </cell>
          <cell r="Y605" t="str">
            <v>저케</v>
          </cell>
          <cell r="Z605">
            <v>5.2000000000000005E-2</v>
          </cell>
        </row>
        <row r="606">
          <cell r="D606">
            <v>606</v>
          </cell>
          <cell r="E606">
            <v>497</v>
          </cell>
          <cell r="F606" t="str">
            <v xml:space="preserve"> 저압 케이블</v>
          </cell>
          <cell r="G606" t="str">
            <v>600V  CV 22sq/4C</v>
          </cell>
          <cell r="H606" t="str">
            <v>m</v>
          </cell>
          <cell r="I606">
            <v>0</v>
          </cell>
          <cell r="J606">
            <v>0</v>
          </cell>
          <cell r="K606">
            <v>798</v>
          </cell>
          <cell r="L606">
            <v>4329</v>
          </cell>
          <cell r="M606">
            <v>851</v>
          </cell>
          <cell r="N606">
            <v>4123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4123</v>
          </cell>
          <cell r="W606">
            <v>0</v>
          </cell>
          <cell r="X606">
            <v>0.05</v>
          </cell>
          <cell r="Y606" t="str">
            <v>저케</v>
          </cell>
          <cell r="Z606">
            <v>6.7599999999999993E-2</v>
          </cell>
        </row>
        <row r="607">
          <cell r="D607">
            <v>607</v>
          </cell>
          <cell r="E607">
            <v>498</v>
          </cell>
          <cell r="F607" t="str">
            <v xml:space="preserve"> 저압 케이블</v>
          </cell>
          <cell r="G607" t="str">
            <v>600V  CV 38sq/4C</v>
          </cell>
          <cell r="H607" t="str">
            <v>m</v>
          </cell>
          <cell r="I607">
            <v>0</v>
          </cell>
          <cell r="J607">
            <v>0</v>
          </cell>
          <cell r="K607">
            <v>798</v>
          </cell>
          <cell r="L607">
            <v>7046</v>
          </cell>
          <cell r="M607">
            <v>851</v>
          </cell>
          <cell r="N607">
            <v>6711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6711</v>
          </cell>
          <cell r="W607">
            <v>0</v>
          </cell>
          <cell r="X607">
            <v>0.05</v>
          </cell>
          <cell r="Y607" t="str">
            <v>저케</v>
          </cell>
          <cell r="Z607">
            <v>9.3600000000000003E-2</v>
          </cell>
        </row>
        <row r="608">
          <cell r="D608">
            <v>608</v>
          </cell>
          <cell r="E608">
            <v>499</v>
          </cell>
          <cell r="F608" t="str">
            <v xml:space="preserve"> 저압 케이블</v>
          </cell>
          <cell r="G608" t="str">
            <v>600V  CV 60sq/4C</v>
          </cell>
          <cell r="H608" t="str">
            <v>m</v>
          </cell>
          <cell r="I608">
            <v>0</v>
          </cell>
          <cell r="J608">
            <v>0</v>
          </cell>
          <cell r="K608">
            <v>798</v>
          </cell>
          <cell r="L608">
            <v>11841</v>
          </cell>
          <cell r="M608">
            <v>851</v>
          </cell>
          <cell r="N608">
            <v>11278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11278</v>
          </cell>
          <cell r="W608">
            <v>0</v>
          </cell>
          <cell r="X608">
            <v>0.05</v>
          </cell>
          <cell r="Y608" t="str">
            <v>저케</v>
          </cell>
          <cell r="Z608">
            <v>0.12740000000000001</v>
          </cell>
        </row>
        <row r="609">
          <cell r="D609">
            <v>609</v>
          </cell>
          <cell r="E609">
            <v>500</v>
          </cell>
          <cell r="F609" t="str">
            <v xml:space="preserve"> 저압 케이블</v>
          </cell>
          <cell r="G609" t="str">
            <v>600V  CV 100sq/4C</v>
          </cell>
          <cell r="H609" t="str">
            <v>m</v>
          </cell>
          <cell r="I609">
            <v>0</v>
          </cell>
          <cell r="J609">
            <v>0</v>
          </cell>
          <cell r="K609">
            <v>798</v>
          </cell>
          <cell r="L609">
            <v>17976</v>
          </cell>
          <cell r="M609">
            <v>851</v>
          </cell>
          <cell r="N609">
            <v>17120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17120</v>
          </cell>
          <cell r="W609">
            <v>0</v>
          </cell>
          <cell r="X609">
            <v>0.05</v>
          </cell>
          <cell r="Y609" t="str">
            <v>저케</v>
          </cell>
          <cell r="Z609">
            <v>0.18459999999999999</v>
          </cell>
        </row>
        <row r="610">
          <cell r="D610">
            <v>610</v>
          </cell>
          <cell r="E610">
            <v>501</v>
          </cell>
          <cell r="F610" t="str">
            <v xml:space="preserve"> 저압 케이블</v>
          </cell>
          <cell r="G610" t="str">
            <v>600V  CV 125sq/4C</v>
          </cell>
          <cell r="H610" t="str">
            <v>m</v>
          </cell>
          <cell r="I610">
            <v>0</v>
          </cell>
          <cell r="J610">
            <v>0</v>
          </cell>
          <cell r="K610">
            <v>798</v>
          </cell>
          <cell r="L610">
            <v>21891</v>
          </cell>
          <cell r="M610">
            <v>851</v>
          </cell>
          <cell r="N610">
            <v>20849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20849</v>
          </cell>
          <cell r="W610">
            <v>0</v>
          </cell>
          <cell r="X610">
            <v>0.05</v>
          </cell>
          <cell r="Y610" t="str">
            <v>저케</v>
          </cell>
          <cell r="Z610">
            <v>0.21840000000000001</v>
          </cell>
        </row>
        <row r="611">
          <cell r="D611">
            <v>611</v>
          </cell>
          <cell r="E611">
            <v>502</v>
          </cell>
          <cell r="F611" t="str">
            <v xml:space="preserve"> 저압 케이블</v>
          </cell>
          <cell r="G611" t="str">
            <v>600V  CV 150sq/4C</v>
          </cell>
          <cell r="H611" t="str">
            <v>m</v>
          </cell>
          <cell r="I611">
            <v>0</v>
          </cell>
          <cell r="J611">
            <v>0</v>
          </cell>
          <cell r="K611">
            <v>798</v>
          </cell>
          <cell r="L611">
            <v>26262</v>
          </cell>
          <cell r="M611">
            <v>851</v>
          </cell>
          <cell r="N611">
            <v>25012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25012</v>
          </cell>
          <cell r="W611">
            <v>0</v>
          </cell>
          <cell r="X611">
            <v>0.05</v>
          </cell>
          <cell r="Y611" t="str">
            <v>저케</v>
          </cell>
          <cell r="Z611">
            <v>0.25220000000000004</v>
          </cell>
        </row>
        <row r="612">
          <cell r="D612">
            <v>612</v>
          </cell>
          <cell r="E612">
            <v>503</v>
          </cell>
          <cell r="F612" t="str">
            <v xml:space="preserve"> 저압 케이블</v>
          </cell>
          <cell r="G612" t="str">
            <v>600V  CV 200sq/4C</v>
          </cell>
          <cell r="H612" t="str">
            <v>m</v>
          </cell>
          <cell r="I612">
            <v>0</v>
          </cell>
          <cell r="J612">
            <v>0</v>
          </cell>
          <cell r="K612">
            <v>798</v>
          </cell>
          <cell r="L612">
            <v>34598</v>
          </cell>
          <cell r="M612">
            <v>851</v>
          </cell>
          <cell r="N612">
            <v>32951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32951</v>
          </cell>
          <cell r="W612">
            <v>0</v>
          </cell>
          <cell r="X612">
            <v>0.05</v>
          </cell>
          <cell r="Y612" t="str">
            <v>저케</v>
          </cell>
          <cell r="Z612">
            <v>0.30420000000000003</v>
          </cell>
        </row>
        <row r="613">
          <cell r="D613">
            <v>613</v>
          </cell>
          <cell r="E613">
            <v>504</v>
          </cell>
          <cell r="F613" t="str">
            <v xml:space="preserve"> 저압 케이블</v>
          </cell>
          <cell r="G613" t="str">
            <v>600V  CV 250sq/4C</v>
          </cell>
          <cell r="H613" t="str">
            <v>m</v>
          </cell>
          <cell r="I613">
            <v>0</v>
          </cell>
          <cell r="J613">
            <v>0</v>
          </cell>
          <cell r="K613">
            <v>798</v>
          </cell>
          <cell r="L613">
            <v>43414</v>
          </cell>
          <cell r="M613">
            <v>851</v>
          </cell>
          <cell r="N613">
            <v>41347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41347</v>
          </cell>
          <cell r="W613">
            <v>0</v>
          </cell>
          <cell r="X613">
            <v>0.05</v>
          </cell>
          <cell r="Y613" t="str">
            <v>저케</v>
          </cell>
          <cell r="Z613">
            <v>0.36919999999999997</v>
          </cell>
        </row>
        <row r="614">
          <cell r="D614">
            <v>614</v>
          </cell>
          <cell r="E614">
            <v>505</v>
          </cell>
          <cell r="F614" t="str">
            <v xml:space="preserve"> 저압 케이블</v>
          </cell>
          <cell r="G614" t="str">
            <v>600V  CV 325sq/4C</v>
          </cell>
          <cell r="H614" t="str">
            <v>m</v>
          </cell>
          <cell r="I614">
            <v>0</v>
          </cell>
          <cell r="J614">
            <v>0</v>
          </cell>
          <cell r="K614">
            <v>798</v>
          </cell>
          <cell r="L614">
            <v>54591</v>
          </cell>
          <cell r="M614">
            <v>851</v>
          </cell>
          <cell r="N614">
            <v>51992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51992</v>
          </cell>
          <cell r="W614">
            <v>0</v>
          </cell>
          <cell r="X614">
            <v>0.05</v>
          </cell>
          <cell r="Y614" t="str">
            <v>저케</v>
          </cell>
          <cell r="Z614">
            <v>0.44719999999999999</v>
          </cell>
        </row>
        <row r="615">
          <cell r="D615">
            <v>615</v>
          </cell>
          <cell r="E615">
            <v>506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 t="str">
            <v/>
          </cell>
        </row>
        <row r="616">
          <cell r="D616">
            <v>616</v>
          </cell>
          <cell r="E616">
            <v>507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 t="str">
            <v/>
          </cell>
        </row>
        <row r="617">
          <cell r="D617">
            <v>617</v>
          </cell>
          <cell r="E617">
            <v>508</v>
          </cell>
          <cell r="F617" t="str">
            <v xml:space="preserve"> 저압 케이블(옥외)</v>
          </cell>
          <cell r="G617" t="str">
            <v>600V CV 2.0 sq/1C</v>
          </cell>
          <cell r="H617" t="str">
            <v>m</v>
          </cell>
          <cell r="I617">
            <v>0</v>
          </cell>
          <cell r="J617">
            <v>0</v>
          </cell>
          <cell r="K617">
            <v>798</v>
          </cell>
          <cell r="L617">
            <v>201</v>
          </cell>
          <cell r="M617">
            <v>851</v>
          </cell>
          <cell r="N617">
            <v>192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192</v>
          </cell>
          <cell r="W617">
            <v>0</v>
          </cell>
          <cell r="X617">
            <v>0.03</v>
          </cell>
          <cell r="Y617" t="str">
            <v>저케</v>
          </cell>
          <cell r="Z617">
            <v>0.01</v>
          </cell>
        </row>
        <row r="618">
          <cell r="D618">
            <v>618</v>
          </cell>
          <cell r="E618">
            <v>509</v>
          </cell>
          <cell r="F618" t="str">
            <v xml:space="preserve"> 저압 케이블(옥외)</v>
          </cell>
          <cell r="G618" t="str">
            <v>600V CV 3.5 sq/1C</v>
          </cell>
          <cell r="H618" t="str">
            <v>m</v>
          </cell>
          <cell r="I618">
            <v>0</v>
          </cell>
          <cell r="J618">
            <v>0</v>
          </cell>
          <cell r="K618">
            <v>798</v>
          </cell>
          <cell r="L618">
            <v>254</v>
          </cell>
          <cell r="M618">
            <v>851</v>
          </cell>
          <cell r="N618">
            <v>242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242</v>
          </cell>
          <cell r="W618">
            <v>0</v>
          </cell>
          <cell r="X618">
            <v>0.03</v>
          </cell>
          <cell r="Y618" t="str">
            <v>저케</v>
          </cell>
          <cell r="Z618">
            <v>1.0999999999999999E-2</v>
          </cell>
        </row>
        <row r="619">
          <cell r="D619">
            <v>619</v>
          </cell>
          <cell r="E619">
            <v>510</v>
          </cell>
          <cell r="F619" t="str">
            <v xml:space="preserve"> 저압 케이블(옥외)</v>
          </cell>
          <cell r="G619" t="str">
            <v>600V CV 5.5 sq/1C</v>
          </cell>
          <cell r="H619" t="str">
            <v>m</v>
          </cell>
          <cell r="I619">
            <v>0</v>
          </cell>
          <cell r="J619">
            <v>0</v>
          </cell>
          <cell r="K619">
            <v>798</v>
          </cell>
          <cell r="L619">
            <v>368</v>
          </cell>
          <cell r="M619">
            <v>851</v>
          </cell>
          <cell r="N619">
            <v>351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351</v>
          </cell>
          <cell r="W619">
            <v>0</v>
          </cell>
          <cell r="X619">
            <v>0.03</v>
          </cell>
          <cell r="Y619" t="str">
            <v>저케</v>
          </cell>
          <cell r="Z619">
            <v>1.2999999999999999E-2</v>
          </cell>
        </row>
        <row r="620">
          <cell r="D620">
            <v>620</v>
          </cell>
          <cell r="E620">
            <v>511</v>
          </cell>
          <cell r="F620" t="str">
            <v xml:space="preserve"> 저압 케이블(옥외)</v>
          </cell>
          <cell r="G620" t="str">
            <v>600V CV 8sq/1C</v>
          </cell>
          <cell r="H620" t="str">
            <v>m</v>
          </cell>
          <cell r="I620">
            <v>0</v>
          </cell>
          <cell r="J620">
            <v>0</v>
          </cell>
          <cell r="K620">
            <v>798</v>
          </cell>
          <cell r="L620">
            <v>476</v>
          </cell>
          <cell r="M620">
            <v>851</v>
          </cell>
          <cell r="N620">
            <v>454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454</v>
          </cell>
          <cell r="W620">
            <v>0</v>
          </cell>
          <cell r="X620">
            <v>0.03</v>
          </cell>
          <cell r="Y620" t="str">
            <v>저케</v>
          </cell>
          <cell r="Z620">
            <v>1.4E-2</v>
          </cell>
        </row>
        <row r="621">
          <cell r="D621">
            <v>621</v>
          </cell>
          <cell r="E621">
            <v>512</v>
          </cell>
          <cell r="F621" t="str">
            <v xml:space="preserve"> 저압 케이블(옥외)</v>
          </cell>
          <cell r="G621" t="str">
            <v>600V  CV  14sq/1C</v>
          </cell>
          <cell r="H621" t="str">
            <v>m</v>
          </cell>
          <cell r="I621">
            <v>0</v>
          </cell>
          <cell r="J621">
            <v>0</v>
          </cell>
          <cell r="K621">
            <v>798</v>
          </cell>
          <cell r="L621">
            <v>838</v>
          </cell>
          <cell r="M621">
            <v>842</v>
          </cell>
          <cell r="N621">
            <v>799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799</v>
          </cell>
          <cell r="W621">
            <v>0</v>
          </cell>
          <cell r="X621">
            <v>0.03</v>
          </cell>
          <cell r="Y621" t="str">
            <v>저케</v>
          </cell>
          <cell r="Z621">
            <v>0.02</v>
          </cell>
        </row>
        <row r="622">
          <cell r="D622">
            <v>622</v>
          </cell>
          <cell r="E622">
            <v>513</v>
          </cell>
          <cell r="F622" t="str">
            <v xml:space="preserve"> 저압 케이블(옥외)</v>
          </cell>
          <cell r="G622" t="str">
            <v>600V  CV 22sq/1C</v>
          </cell>
          <cell r="H622" t="str">
            <v>m</v>
          </cell>
          <cell r="I622">
            <v>0</v>
          </cell>
          <cell r="J622">
            <v>0</v>
          </cell>
          <cell r="K622">
            <v>798</v>
          </cell>
          <cell r="L622">
            <v>1106</v>
          </cell>
          <cell r="M622">
            <v>851</v>
          </cell>
          <cell r="N622">
            <v>1054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1054</v>
          </cell>
          <cell r="W622">
            <v>0</v>
          </cell>
          <cell r="X622">
            <v>0.03</v>
          </cell>
          <cell r="Y622" t="str">
            <v>저케</v>
          </cell>
          <cell r="Z622">
            <v>2.5999999999999999E-2</v>
          </cell>
        </row>
        <row r="623">
          <cell r="D623">
            <v>623</v>
          </cell>
          <cell r="E623">
            <v>514</v>
          </cell>
          <cell r="F623" t="str">
            <v xml:space="preserve"> 저압 케이블(옥외)</v>
          </cell>
          <cell r="G623" t="str">
            <v>600V  CV 38sq/1C</v>
          </cell>
          <cell r="H623" t="str">
            <v>m</v>
          </cell>
          <cell r="I623">
            <v>0</v>
          </cell>
          <cell r="J623">
            <v>0</v>
          </cell>
          <cell r="K623">
            <v>798</v>
          </cell>
          <cell r="L623">
            <v>1704</v>
          </cell>
          <cell r="M623">
            <v>851</v>
          </cell>
          <cell r="N623">
            <v>1623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1623</v>
          </cell>
          <cell r="W623">
            <v>0</v>
          </cell>
          <cell r="X623">
            <v>0.03</v>
          </cell>
          <cell r="Y623" t="str">
            <v>저케</v>
          </cell>
          <cell r="Z623">
            <v>3.5999999999999997E-2</v>
          </cell>
        </row>
        <row r="624">
          <cell r="D624">
            <v>624</v>
          </cell>
          <cell r="E624">
            <v>515</v>
          </cell>
          <cell r="F624" t="str">
            <v xml:space="preserve"> 저압 케이블(옥외)</v>
          </cell>
          <cell r="G624" t="str">
            <v>600V  CV 60sq/1C</v>
          </cell>
          <cell r="H624" t="str">
            <v>m</v>
          </cell>
          <cell r="I624">
            <v>0</v>
          </cell>
          <cell r="J624">
            <v>0</v>
          </cell>
          <cell r="K624">
            <v>798</v>
          </cell>
          <cell r="L624">
            <v>2669</v>
          </cell>
          <cell r="M624">
            <v>851</v>
          </cell>
          <cell r="N624">
            <v>2542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2542</v>
          </cell>
          <cell r="W624">
            <v>0</v>
          </cell>
          <cell r="X624">
            <v>0.03</v>
          </cell>
          <cell r="Y624" t="str">
            <v>저케</v>
          </cell>
          <cell r="Z624">
            <v>4.9000000000000002E-2</v>
          </cell>
        </row>
        <row r="625">
          <cell r="D625">
            <v>625</v>
          </cell>
          <cell r="E625">
            <v>516</v>
          </cell>
          <cell r="F625" t="str">
            <v xml:space="preserve"> 저압 케이블(옥외)</v>
          </cell>
          <cell r="G625" t="str">
            <v>600V  CV 100sq/1C</v>
          </cell>
          <cell r="H625" t="str">
            <v>m</v>
          </cell>
          <cell r="I625">
            <v>0</v>
          </cell>
          <cell r="J625">
            <v>0</v>
          </cell>
          <cell r="K625">
            <v>798</v>
          </cell>
          <cell r="L625">
            <v>4357</v>
          </cell>
          <cell r="M625">
            <v>851</v>
          </cell>
          <cell r="N625">
            <v>4150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4150</v>
          </cell>
          <cell r="W625">
            <v>0</v>
          </cell>
          <cell r="X625">
            <v>0.03</v>
          </cell>
          <cell r="Y625" t="str">
            <v>저케</v>
          </cell>
          <cell r="Z625">
            <v>7.0999999999999994E-2</v>
          </cell>
        </row>
        <row r="626">
          <cell r="D626">
            <v>626</v>
          </cell>
          <cell r="E626">
            <v>517</v>
          </cell>
          <cell r="F626" t="str">
            <v xml:space="preserve"> 저압 케이블(옥외)</v>
          </cell>
          <cell r="G626" t="str">
            <v>600V  CV 150sq/1C</v>
          </cell>
          <cell r="H626" t="str">
            <v>m</v>
          </cell>
          <cell r="I626">
            <v>0</v>
          </cell>
          <cell r="J626">
            <v>0</v>
          </cell>
          <cell r="K626">
            <v>798</v>
          </cell>
          <cell r="L626">
            <v>6352</v>
          </cell>
          <cell r="M626">
            <v>851</v>
          </cell>
          <cell r="N626">
            <v>6050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6050</v>
          </cell>
          <cell r="W626">
            <v>0</v>
          </cell>
          <cell r="X626">
            <v>0.03</v>
          </cell>
          <cell r="Y626" t="str">
            <v>저케</v>
          </cell>
          <cell r="Z626">
            <v>9.7000000000000003E-2</v>
          </cell>
        </row>
        <row r="627">
          <cell r="D627">
            <v>627</v>
          </cell>
          <cell r="E627">
            <v>518</v>
          </cell>
          <cell r="F627" t="str">
            <v xml:space="preserve"> 저압 케이블(옥외)</v>
          </cell>
          <cell r="G627" t="str">
            <v>600V  CV 200sq/1C</v>
          </cell>
          <cell r="H627" t="str">
            <v>m</v>
          </cell>
          <cell r="I627">
            <v>0</v>
          </cell>
          <cell r="J627">
            <v>0</v>
          </cell>
          <cell r="K627">
            <v>798</v>
          </cell>
          <cell r="L627">
            <v>9986</v>
          </cell>
          <cell r="M627">
            <v>851</v>
          </cell>
          <cell r="N627">
            <v>9511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9511</v>
          </cell>
          <cell r="W627">
            <v>0</v>
          </cell>
          <cell r="X627">
            <v>0.03</v>
          </cell>
          <cell r="Y627" t="str">
            <v>저케</v>
          </cell>
          <cell r="Z627">
            <v>0.11700000000000001</v>
          </cell>
        </row>
        <row r="628">
          <cell r="D628">
            <v>628</v>
          </cell>
          <cell r="E628">
            <v>519</v>
          </cell>
          <cell r="F628" t="str">
            <v xml:space="preserve"> 저압 케이블(옥외)</v>
          </cell>
          <cell r="G628" t="str">
            <v>600V  CV 250sq/1C</v>
          </cell>
          <cell r="H628" t="str">
            <v>m</v>
          </cell>
          <cell r="I628">
            <v>0</v>
          </cell>
          <cell r="J628">
            <v>0</v>
          </cell>
          <cell r="K628">
            <v>798</v>
          </cell>
          <cell r="L628">
            <v>11588</v>
          </cell>
          <cell r="M628">
            <v>851</v>
          </cell>
          <cell r="N628">
            <v>11037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11037</v>
          </cell>
          <cell r="W628">
            <v>0</v>
          </cell>
          <cell r="X628">
            <v>0.03</v>
          </cell>
          <cell r="Y628" t="str">
            <v>저케</v>
          </cell>
          <cell r="Z628">
            <v>0.14199999999999999</v>
          </cell>
        </row>
        <row r="629">
          <cell r="D629">
            <v>629</v>
          </cell>
          <cell r="E629">
            <v>520</v>
          </cell>
          <cell r="F629" t="str">
            <v xml:space="preserve"> 저압 케이블(옥외)</v>
          </cell>
          <cell r="G629" t="str">
            <v>600V  CV 325sq/1C</v>
          </cell>
          <cell r="H629" t="str">
            <v>m</v>
          </cell>
          <cell r="I629">
            <v>0</v>
          </cell>
          <cell r="J629">
            <v>0</v>
          </cell>
          <cell r="K629">
            <v>798</v>
          </cell>
          <cell r="L629">
            <v>13908</v>
          </cell>
          <cell r="M629">
            <v>851</v>
          </cell>
          <cell r="N629">
            <v>13246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13246</v>
          </cell>
          <cell r="W629">
            <v>0</v>
          </cell>
          <cell r="X629">
            <v>0.03</v>
          </cell>
          <cell r="Y629" t="str">
            <v>저케</v>
          </cell>
          <cell r="Z629">
            <v>0.17199999999999999</v>
          </cell>
        </row>
        <row r="630">
          <cell r="D630">
            <v>630</v>
          </cell>
          <cell r="E630">
            <v>521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 t="str">
            <v/>
          </cell>
        </row>
        <row r="631">
          <cell r="D631">
            <v>631</v>
          </cell>
          <cell r="E631">
            <v>522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 t="str">
            <v/>
          </cell>
        </row>
        <row r="632">
          <cell r="D632">
            <v>632</v>
          </cell>
          <cell r="E632">
            <v>523</v>
          </cell>
          <cell r="F632" t="str">
            <v xml:space="preserve"> 저압 케이블(옥외)</v>
          </cell>
          <cell r="G632" t="str">
            <v>600V CV 2.0 sq/2C</v>
          </cell>
          <cell r="H632" t="str">
            <v>m</v>
          </cell>
          <cell r="I632">
            <v>0</v>
          </cell>
          <cell r="J632">
            <v>0</v>
          </cell>
          <cell r="K632">
            <v>798</v>
          </cell>
          <cell r="L632">
            <v>496</v>
          </cell>
          <cell r="M632">
            <v>851</v>
          </cell>
          <cell r="N632">
            <v>473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473</v>
          </cell>
          <cell r="W632">
            <v>0</v>
          </cell>
          <cell r="X632">
            <v>0.03</v>
          </cell>
          <cell r="Y632" t="str">
            <v>저케</v>
          </cell>
          <cell r="Z632">
            <v>1.3999999999999999E-2</v>
          </cell>
        </row>
        <row r="633">
          <cell r="D633">
            <v>633</v>
          </cell>
          <cell r="E633">
            <v>524</v>
          </cell>
          <cell r="F633" t="str">
            <v xml:space="preserve"> 저압 케이블(옥외)</v>
          </cell>
          <cell r="G633" t="str">
            <v>600V CV 3.5 sq/2C</v>
          </cell>
          <cell r="H633" t="str">
            <v>m</v>
          </cell>
          <cell r="I633">
            <v>0</v>
          </cell>
          <cell r="J633">
            <v>0</v>
          </cell>
          <cell r="K633">
            <v>798</v>
          </cell>
          <cell r="L633">
            <v>634</v>
          </cell>
          <cell r="M633">
            <v>851</v>
          </cell>
          <cell r="N633">
            <v>604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604</v>
          </cell>
          <cell r="W633">
            <v>0</v>
          </cell>
          <cell r="X633">
            <v>0.03</v>
          </cell>
          <cell r="Y633" t="str">
            <v>저케</v>
          </cell>
          <cell r="Z633">
            <v>1.6E-2</v>
          </cell>
        </row>
        <row r="634">
          <cell r="D634">
            <v>634</v>
          </cell>
          <cell r="E634">
            <v>525</v>
          </cell>
          <cell r="F634" t="str">
            <v xml:space="preserve"> 저압 케이블(옥외)</v>
          </cell>
          <cell r="G634" t="str">
            <v>600V CV 5.5 sq/2C</v>
          </cell>
          <cell r="H634" t="str">
            <v>m</v>
          </cell>
          <cell r="I634">
            <v>0</v>
          </cell>
          <cell r="J634">
            <v>0</v>
          </cell>
          <cell r="K634">
            <v>798</v>
          </cell>
          <cell r="L634">
            <v>846</v>
          </cell>
          <cell r="M634">
            <v>851</v>
          </cell>
          <cell r="N634">
            <v>806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806</v>
          </cell>
          <cell r="W634">
            <v>0</v>
          </cell>
          <cell r="X634">
            <v>0.03</v>
          </cell>
          <cell r="Y634" t="str">
            <v>저케</v>
          </cell>
          <cell r="Z634">
            <v>1.7999999999999999E-2</v>
          </cell>
        </row>
        <row r="635">
          <cell r="D635">
            <v>635</v>
          </cell>
          <cell r="E635">
            <v>526</v>
          </cell>
          <cell r="F635" t="str">
            <v xml:space="preserve"> 저압 케이블(옥외)</v>
          </cell>
          <cell r="G635" t="str">
            <v>600V CV 8sq/2C</v>
          </cell>
          <cell r="H635" t="str">
            <v>m</v>
          </cell>
          <cell r="I635">
            <v>0</v>
          </cell>
          <cell r="J635">
            <v>0</v>
          </cell>
          <cell r="K635">
            <v>798</v>
          </cell>
          <cell r="L635">
            <v>1066</v>
          </cell>
          <cell r="M635">
            <v>851</v>
          </cell>
          <cell r="N635">
            <v>1016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1016</v>
          </cell>
          <cell r="W635">
            <v>0</v>
          </cell>
          <cell r="X635">
            <v>0.03</v>
          </cell>
          <cell r="Y635" t="str">
            <v>저케</v>
          </cell>
          <cell r="Z635">
            <v>0.02</v>
          </cell>
        </row>
        <row r="636">
          <cell r="D636">
            <v>636</v>
          </cell>
          <cell r="E636">
            <v>527</v>
          </cell>
          <cell r="F636" t="str">
            <v xml:space="preserve"> 저압 케이블(옥외)</v>
          </cell>
          <cell r="G636" t="str">
            <v>600V  CV  14sq/2C</v>
          </cell>
          <cell r="H636" t="str">
            <v>m</v>
          </cell>
          <cell r="I636">
            <v>0</v>
          </cell>
          <cell r="J636">
            <v>0</v>
          </cell>
          <cell r="K636">
            <v>798</v>
          </cell>
          <cell r="L636">
            <v>1904</v>
          </cell>
          <cell r="M636">
            <v>851</v>
          </cell>
          <cell r="N636">
            <v>1814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1814</v>
          </cell>
          <cell r="W636">
            <v>0</v>
          </cell>
          <cell r="X636">
            <v>0.03</v>
          </cell>
          <cell r="Y636" t="str">
            <v>저케</v>
          </cell>
          <cell r="Z636">
            <v>2.7999999999999997E-2</v>
          </cell>
        </row>
        <row r="637">
          <cell r="D637">
            <v>637</v>
          </cell>
          <cell r="E637">
            <v>528</v>
          </cell>
          <cell r="F637" t="str">
            <v xml:space="preserve"> 저압 케이블(옥외)</v>
          </cell>
          <cell r="G637" t="str">
            <v>600V  CV 22sq/2C</v>
          </cell>
          <cell r="H637" t="str">
            <v>m</v>
          </cell>
          <cell r="I637">
            <v>0</v>
          </cell>
          <cell r="J637">
            <v>0</v>
          </cell>
          <cell r="K637">
            <v>798</v>
          </cell>
          <cell r="L637">
            <v>2520</v>
          </cell>
          <cell r="M637">
            <v>851</v>
          </cell>
          <cell r="N637">
            <v>2400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2400</v>
          </cell>
          <cell r="W637">
            <v>0</v>
          </cell>
          <cell r="X637">
            <v>0.03</v>
          </cell>
          <cell r="Y637" t="str">
            <v>저케</v>
          </cell>
          <cell r="Z637">
            <v>3.6399999999999995E-2</v>
          </cell>
        </row>
        <row r="638">
          <cell r="D638">
            <v>638</v>
          </cell>
          <cell r="E638">
            <v>529</v>
          </cell>
          <cell r="F638" t="str">
            <v xml:space="preserve"> 저압 케이블(옥외)</v>
          </cell>
          <cell r="G638" t="str">
            <v>600V  CV 38sq/2C</v>
          </cell>
          <cell r="H638" t="str">
            <v>m</v>
          </cell>
          <cell r="I638">
            <v>0</v>
          </cell>
          <cell r="J638">
            <v>0</v>
          </cell>
          <cell r="K638">
            <v>798</v>
          </cell>
          <cell r="L638">
            <v>3881</v>
          </cell>
          <cell r="M638">
            <v>851</v>
          </cell>
          <cell r="N638">
            <v>3697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3697</v>
          </cell>
          <cell r="W638">
            <v>0</v>
          </cell>
          <cell r="X638">
            <v>0.03</v>
          </cell>
          <cell r="Y638" t="str">
            <v>저케</v>
          </cell>
          <cell r="Z638">
            <v>5.0399999999999993E-2</v>
          </cell>
        </row>
        <row r="639">
          <cell r="D639">
            <v>639</v>
          </cell>
          <cell r="E639">
            <v>530</v>
          </cell>
          <cell r="F639" t="str">
            <v xml:space="preserve"> 저압 케이블(옥외)</v>
          </cell>
          <cell r="G639" t="str">
            <v>600V  CV 60sq/2C</v>
          </cell>
          <cell r="H639" t="str">
            <v>m</v>
          </cell>
          <cell r="I639">
            <v>0</v>
          </cell>
          <cell r="J639">
            <v>0</v>
          </cell>
          <cell r="K639">
            <v>798</v>
          </cell>
          <cell r="L639">
            <v>6734</v>
          </cell>
          <cell r="M639">
            <v>851</v>
          </cell>
          <cell r="N639">
            <v>6414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6414</v>
          </cell>
          <cell r="W639">
            <v>0</v>
          </cell>
          <cell r="X639">
            <v>0.03</v>
          </cell>
          <cell r="Y639" t="str">
            <v>저케</v>
          </cell>
          <cell r="Z639">
            <v>6.8599999999999994E-2</v>
          </cell>
        </row>
        <row r="640">
          <cell r="D640">
            <v>640</v>
          </cell>
          <cell r="E640">
            <v>531</v>
          </cell>
          <cell r="F640" t="str">
            <v xml:space="preserve"> 저압 케이블(옥외)</v>
          </cell>
          <cell r="G640" t="str">
            <v>600V  CV 100sq/2C</v>
          </cell>
          <cell r="H640" t="str">
            <v>m</v>
          </cell>
          <cell r="I640">
            <v>0</v>
          </cell>
          <cell r="J640">
            <v>0</v>
          </cell>
          <cell r="K640">
            <v>798</v>
          </cell>
          <cell r="L640">
            <v>10426</v>
          </cell>
          <cell r="M640">
            <v>851</v>
          </cell>
          <cell r="N640">
            <v>9930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9930</v>
          </cell>
          <cell r="W640">
            <v>0</v>
          </cell>
          <cell r="X640">
            <v>0.03</v>
          </cell>
          <cell r="Y640" t="str">
            <v>저케</v>
          </cell>
          <cell r="Z640">
            <v>9.9399999999999988E-2</v>
          </cell>
        </row>
        <row r="641">
          <cell r="D641">
            <v>641</v>
          </cell>
          <cell r="E641">
            <v>532</v>
          </cell>
          <cell r="F641" t="str">
            <v xml:space="preserve"> 저압 케이블(옥외)</v>
          </cell>
          <cell r="G641" t="str">
            <v>600V  CV 150sq/2C</v>
          </cell>
          <cell r="H641" t="str">
            <v>m</v>
          </cell>
          <cell r="I641">
            <v>0</v>
          </cell>
          <cell r="J641">
            <v>0</v>
          </cell>
          <cell r="K641">
            <v>798</v>
          </cell>
          <cell r="L641">
            <v>14173</v>
          </cell>
          <cell r="M641">
            <v>851</v>
          </cell>
          <cell r="N641">
            <v>13499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13499</v>
          </cell>
          <cell r="W641">
            <v>0</v>
          </cell>
          <cell r="X641">
            <v>0.03</v>
          </cell>
          <cell r="Y641" t="str">
            <v>저케</v>
          </cell>
          <cell r="Z641">
            <v>0.1358</v>
          </cell>
        </row>
        <row r="642">
          <cell r="D642">
            <v>642</v>
          </cell>
          <cell r="E642">
            <v>533</v>
          </cell>
          <cell r="F642" t="str">
            <v xml:space="preserve"> 저압 케이블(옥외)</v>
          </cell>
          <cell r="G642" t="str">
            <v>600V  CV 200sq/2C</v>
          </cell>
          <cell r="H642" t="str">
            <v>m</v>
          </cell>
          <cell r="I642">
            <v>0</v>
          </cell>
          <cell r="J642">
            <v>0</v>
          </cell>
          <cell r="K642">
            <v>798</v>
          </cell>
          <cell r="L642">
            <v>17848</v>
          </cell>
          <cell r="M642">
            <v>851</v>
          </cell>
          <cell r="N642">
            <v>16999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16999</v>
          </cell>
          <cell r="W642">
            <v>0</v>
          </cell>
          <cell r="X642">
            <v>0.03</v>
          </cell>
          <cell r="Y642" t="str">
            <v>저케</v>
          </cell>
          <cell r="Z642">
            <v>0.1638</v>
          </cell>
        </row>
        <row r="643">
          <cell r="D643">
            <v>643</v>
          </cell>
          <cell r="E643">
            <v>534</v>
          </cell>
          <cell r="F643" t="str">
            <v xml:space="preserve"> 저압 케이블(옥외)</v>
          </cell>
          <cell r="G643" t="str">
            <v>600V  CV 250sq/2C</v>
          </cell>
          <cell r="H643" t="str">
            <v>m</v>
          </cell>
          <cell r="I643">
            <v>0</v>
          </cell>
          <cell r="J643">
            <v>0</v>
          </cell>
          <cell r="K643">
            <v>798</v>
          </cell>
          <cell r="L643">
            <v>22675</v>
          </cell>
          <cell r="M643">
            <v>851</v>
          </cell>
          <cell r="N643">
            <v>21596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21596</v>
          </cell>
          <cell r="W643">
            <v>0</v>
          </cell>
          <cell r="X643">
            <v>0.03</v>
          </cell>
          <cell r="Y643" t="str">
            <v>저케</v>
          </cell>
          <cell r="Z643">
            <v>0.19879999999999998</v>
          </cell>
        </row>
        <row r="644">
          <cell r="D644">
            <v>644</v>
          </cell>
          <cell r="E644">
            <v>535</v>
          </cell>
          <cell r="F644" t="str">
            <v xml:space="preserve"> 저압 케이블(옥외)</v>
          </cell>
          <cell r="G644" t="str">
            <v>600V  CV 325sq/2C</v>
          </cell>
          <cell r="H644" t="str">
            <v>m</v>
          </cell>
          <cell r="I644">
            <v>0</v>
          </cell>
          <cell r="J644">
            <v>0</v>
          </cell>
          <cell r="K644">
            <v>798</v>
          </cell>
          <cell r="L644">
            <v>28015</v>
          </cell>
          <cell r="M644">
            <v>851</v>
          </cell>
          <cell r="N644">
            <v>26681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26681</v>
          </cell>
          <cell r="W644">
            <v>0</v>
          </cell>
          <cell r="X644">
            <v>0.03</v>
          </cell>
          <cell r="Y644" t="str">
            <v>저케</v>
          </cell>
          <cell r="Z644">
            <v>0.24079999999999996</v>
          </cell>
        </row>
        <row r="645">
          <cell r="D645">
            <v>645</v>
          </cell>
          <cell r="E645">
            <v>536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 t="str">
            <v/>
          </cell>
        </row>
        <row r="646">
          <cell r="D646">
            <v>646</v>
          </cell>
          <cell r="E646">
            <v>537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 t="str">
            <v/>
          </cell>
        </row>
        <row r="647">
          <cell r="D647">
            <v>647</v>
          </cell>
          <cell r="E647">
            <v>538</v>
          </cell>
          <cell r="F647" t="str">
            <v xml:space="preserve"> 저압 케이블(옥외)</v>
          </cell>
          <cell r="G647" t="str">
            <v>600V CV 2.0 sq/3C</v>
          </cell>
          <cell r="H647" t="str">
            <v>m</v>
          </cell>
          <cell r="I647">
            <v>0</v>
          </cell>
          <cell r="J647">
            <v>0</v>
          </cell>
          <cell r="K647">
            <v>798</v>
          </cell>
          <cell r="L647">
            <v>598</v>
          </cell>
          <cell r="M647">
            <v>851</v>
          </cell>
          <cell r="N647">
            <v>570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570</v>
          </cell>
          <cell r="W647">
            <v>0</v>
          </cell>
          <cell r="X647">
            <v>0.03</v>
          </cell>
          <cell r="Y647" t="str">
            <v>저케</v>
          </cell>
          <cell r="Z647">
            <v>1.9E-2</v>
          </cell>
        </row>
        <row r="648">
          <cell r="D648">
            <v>648</v>
          </cell>
          <cell r="E648">
            <v>539</v>
          </cell>
          <cell r="F648" t="str">
            <v xml:space="preserve"> 저압 케이블(옥외)</v>
          </cell>
          <cell r="G648" t="str">
            <v>600V CV 3.5 sq/3C</v>
          </cell>
          <cell r="H648" t="str">
            <v>m</v>
          </cell>
          <cell r="I648">
            <v>0</v>
          </cell>
          <cell r="J648">
            <v>0</v>
          </cell>
          <cell r="K648">
            <v>798</v>
          </cell>
          <cell r="L648">
            <v>799</v>
          </cell>
          <cell r="M648">
            <v>851</v>
          </cell>
          <cell r="N648">
            <v>761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761</v>
          </cell>
          <cell r="W648">
            <v>0</v>
          </cell>
          <cell r="X648">
            <v>0.03</v>
          </cell>
          <cell r="Y648" t="str">
            <v>저케</v>
          </cell>
          <cell r="Z648">
            <v>2.1999999999999999E-2</v>
          </cell>
        </row>
        <row r="649">
          <cell r="D649">
            <v>649</v>
          </cell>
          <cell r="E649">
            <v>540</v>
          </cell>
          <cell r="F649" t="str">
            <v xml:space="preserve"> 저압 케이블(옥외)</v>
          </cell>
          <cell r="G649" t="str">
            <v>600V CV 5.5 sq/3C</v>
          </cell>
          <cell r="H649" t="str">
            <v>m</v>
          </cell>
          <cell r="I649">
            <v>0</v>
          </cell>
          <cell r="J649">
            <v>0</v>
          </cell>
          <cell r="K649">
            <v>798</v>
          </cell>
          <cell r="L649">
            <v>1110</v>
          </cell>
          <cell r="M649">
            <v>851</v>
          </cell>
          <cell r="N649">
            <v>1058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1058</v>
          </cell>
          <cell r="W649">
            <v>0</v>
          </cell>
          <cell r="X649">
            <v>0.03</v>
          </cell>
          <cell r="Y649" t="str">
            <v>저케</v>
          </cell>
          <cell r="Z649">
            <v>2.5999999999999999E-2</v>
          </cell>
        </row>
        <row r="650">
          <cell r="D650">
            <v>650</v>
          </cell>
          <cell r="E650">
            <v>541</v>
          </cell>
          <cell r="F650" t="str">
            <v xml:space="preserve"> 저압 케이블(옥외)</v>
          </cell>
          <cell r="G650" t="str">
            <v>600V CV 8sq/3C</v>
          </cell>
          <cell r="H650" t="str">
            <v>m</v>
          </cell>
          <cell r="I650">
            <v>0</v>
          </cell>
          <cell r="J650">
            <v>0</v>
          </cell>
          <cell r="K650">
            <v>798</v>
          </cell>
          <cell r="L650">
            <v>1410</v>
          </cell>
          <cell r="M650">
            <v>851</v>
          </cell>
          <cell r="N650">
            <v>1343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1343</v>
          </cell>
          <cell r="W650">
            <v>0</v>
          </cell>
          <cell r="X650">
            <v>0.03</v>
          </cell>
          <cell r="Y650" t="str">
            <v>저케</v>
          </cell>
          <cell r="Z650">
            <v>2.9000000000000001E-2</v>
          </cell>
        </row>
        <row r="651">
          <cell r="D651">
            <v>651</v>
          </cell>
          <cell r="E651">
            <v>542</v>
          </cell>
          <cell r="F651" t="str">
            <v xml:space="preserve"> 저압 케이블(옥외)</v>
          </cell>
          <cell r="G651" t="str">
            <v>600V  CV  14sq/3C</v>
          </cell>
          <cell r="H651" t="str">
            <v>m</v>
          </cell>
          <cell r="I651">
            <v>0</v>
          </cell>
          <cell r="J651">
            <v>0</v>
          </cell>
          <cell r="K651">
            <v>798</v>
          </cell>
          <cell r="L651">
            <v>2536</v>
          </cell>
          <cell r="M651">
            <v>851</v>
          </cell>
          <cell r="N651">
            <v>2416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2416</v>
          </cell>
          <cell r="W651">
            <v>0</v>
          </cell>
          <cell r="X651">
            <v>0.03</v>
          </cell>
          <cell r="Y651" t="str">
            <v>저케</v>
          </cell>
          <cell r="Z651">
            <v>0.04</v>
          </cell>
        </row>
        <row r="652">
          <cell r="D652">
            <v>652</v>
          </cell>
          <cell r="E652">
            <v>543</v>
          </cell>
          <cell r="F652" t="str">
            <v xml:space="preserve"> 저압 케이블(옥외)</v>
          </cell>
          <cell r="G652" t="str">
            <v>600V  CV 22sq/3C</v>
          </cell>
          <cell r="H652" t="str">
            <v>m</v>
          </cell>
          <cell r="I652">
            <v>0</v>
          </cell>
          <cell r="J652">
            <v>0</v>
          </cell>
          <cell r="K652">
            <v>798</v>
          </cell>
          <cell r="L652">
            <v>3417</v>
          </cell>
          <cell r="M652">
            <v>851</v>
          </cell>
          <cell r="N652">
            <v>3255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3255</v>
          </cell>
          <cell r="W652">
            <v>0</v>
          </cell>
          <cell r="X652">
            <v>0.03</v>
          </cell>
          <cell r="Y652" t="str">
            <v>저케</v>
          </cell>
          <cell r="Z652">
            <v>5.1999999999999998E-2</v>
          </cell>
        </row>
        <row r="653">
          <cell r="D653">
            <v>653</v>
          </cell>
          <cell r="E653">
            <v>544</v>
          </cell>
          <cell r="F653" t="str">
            <v xml:space="preserve"> 저압 케이블(옥외)</v>
          </cell>
          <cell r="G653" t="str">
            <v>600V  CV 38sq/3C</v>
          </cell>
          <cell r="H653" t="str">
            <v>m</v>
          </cell>
          <cell r="I653">
            <v>0</v>
          </cell>
          <cell r="J653">
            <v>0</v>
          </cell>
          <cell r="K653">
            <v>798</v>
          </cell>
          <cell r="L653">
            <v>5508</v>
          </cell>
          <cell r="M653">
            <v>851</v>
          </cell>
          <cell r="N653">
            <v>5246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5246</v>
          </cell>
          <cell r="W653">
            <v>0</v>
          </cell>
          <cell r="X653">
            <v>0.03</v>
          </cell>
          <cell r="Y653" t="str">
            <v>저케</v>
          </cell>
          <cell r="Z653">
            <v>7.1999999999999995E-2</v>
          </cell>
        </row>
        <row r="654">
          <cell r="D654">
            <v>654</v>
          </cell>
          <cell r="E654">
            <v>545</v>
          </cell>
          <cell r="F654" t="str">
            <v xml:space="preserve"> 저압 케이블(옥외)</v>
          </cell>
          <cell r="G654" t="str">
            <v>600V  CV 60sq/3C</v>
          </cell>
          <cell r="H654" t="str">
            <v>m</v>
          </cell>
          <cell r="I654">
            <v>0</v>
          </cell>
          <cell r="J654">
            <v>0</v>
          </cell>
          <cell r="K654">
            <v>798</v>
          </cell>
          <cell r="L654">
            <v>9251</v>
          </cell>
          <cell r="M654">
            <v>851</v>
          </cell>
          <cell r="N654">
            <v>8811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8811</v>
          </cell>
          <cell r="W654">
            <v>0</v>
          </cell>
          <cell r="X654">
            <v>0.03</v>
          </cell>
          <cell r="Y654" t="str">
            <v>저케</v>
          </cell>
          <cell r="Z654">
            <v>9.8000000000000004E-2</v>
          </cell>
        </row>
        <row r="655">
          <cell r="D655">
            <v>655</v>
          </cell>
          <cell r="E655">
            <v>546</v>
          </cell>
          <cell r="F655" t="str">
            <v xml:space="preserve"> 저압 케이블(옥외)</v>
          </cell>
          <cell r="G655" t="str">
            <v>600V  CV 80sq/3C</v>
          </cell>
          <cell r="H655" t="str">
            <v>m</v>
          </cell>
          <cell r="I655">
            <v>0</v>
          </cell>
          <cell r="J655">
            <v>0</v>
          </cell>
          <cell r="K655">
            <v>798</v>
          </cell>
          <cell r="L655">
            <v>0</v>
          </cell>
          <cell r="M655">
            <v>851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0.03</v>
          </cell>
          <cell r="Y655" t="str">
            <v>저케</v>
          </cell>
          <cell r="Z655">
            <v>0.12</v>
          </cell>
        </row>
        <row r="656">
          <cell r="D656">
            <v>656</v>
          </cell>
          <cell r="E656">
            <v>547</v>
          </cell>
          <cell r="F656" t="str">
            <v xml:space="preserve"> 저압 케이블(옥외)</v>
          </cell>
          <cell r="G656" t="str">
            <v>600V  CV 100sq/3C</v>
          </cell>
          <cell r="H656" t="str">
            <v>m</v>
          </cell>
          <cell r="I656">
            <v>0</v>
          </cell>
          <cell r="J656">
            <v>0</v>
          </cell>
          <cell r="K656">
            <v>798</v>
          </cell>
          <cell r="L656">
            <v>13881</v>
          </cell>
          <cell r="M656">
            <v>851</v>
          </cell>
          <cell r="N656">
            <v>13220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13220</v>
          </cell>
          <cell r="W656">
            <v>0</v>
          </cell>
          <cell r="X656">
            <v>0.03</v>
          </cell>
          <cell r="Y656" t="str">
            <v>저케</v>
          </cell>
          <cell r="Z656">
            <v>0.14199999999999999</v>
          </cell>
        </row>
        <row r="657">
          <cell r="D657">
            <v>657</v>
          </cell>
          <cell r="E657">
            <v>548</v>
          </cell>
          <cell r="F657" t="str">
            <v xml:space="preserve"> 저압 케이블(옥외)</v>
          </cell>
          <cell r="G657" t="str">
            <v>600V  CV 150sq/3C</v>
          </cell>
          <cell r="H657" t="str">
            <v>m</v>
          </cell>
          <cell r="I657">
            <v>0</v>
          </cell>
          <cell r="J657">
            <v>0</v>
          </cell>
          <cell r="K657">
            <v>798</v>
          </cell>
          <cell r="L657">
            <v>19594</v>
          </cell>
          <cell r="M657">
            <v>851</v>
          </cell>
          <cell r="N657">
            <v>18661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18661</v>
          </cell>
          <cell r="W657">
            <v>0</v>
          </cell>
          <cell r="X657">
            <v>0.03</v>
          </cell>
          <cell r="Y657" t="str">
            <v>저케</v>
          </cell>
          <cell r="Z657">
            <v>0.19400000000000001</v>
          </cell>
        </row>
        <row r="658">
          <cell r="D658">
            <v>658</v>
          </cell>
          <cell r="E658">
            <v>549</v>
          </cell>
          <cell r="F658" t="str">
            <v xml:space="preserve"> 저압 케이블(옥외)</v>
          </cell>
          <cell r="G658" t="str">
            <v>600V  CV 200sq/3C</v>
          </cell>
          <cell r="H658" t="str">
            <v>m</v>
          </cell>
          <cell r="I658">
            <v>0</v>
          </cell>
          <cell r="J658">
            <v>0</v>
          </cell>
          <cell r="K658">
            <v>798</v>
          </cell>
          <cell r="L658">
            <v>25958</v>
          </cell>
          <cell r="M658">
            <v>851</v>
          </cell>
          <cell r="N658">
            <v>24722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24722</v>
          </cell>
          <cell r="W658">
            <v>0</v>
          </cell>
          <cell r="X658">
            <v>0.03</v>
          </cell>
          <cell r="Y658" t="str">
            <v>저케</v>
          </cell>
          <cell r="Z658">
            <v>0.23400000000000001</v>
          </cell>
        </row>
        <row r="659">
          <cell r="D659">
            <v>659</v>
          </cell>
          <cell r="E659">
            <v>550</v>
          </cell>
          <cell r="F659" t="str">
            <v xml:space="preserve"> 저압 케이블(옥외)</v>
          </cell>
          <cell r="G659" t="str">
            <v>600V  CV 250sq/3C</v>
          </cell>
          <cell r="H659" t="str">
            <v>m</v>
          </cell>
          <cell r="I659">
            <v>0</v>
          </cell>
          <cell r="J659">
            <v>0</v>
          </cell>
          <cell r="K659">
            <v>798</v>
          </cell>
          <cell r="L659">
            <v>32741</v>
          </cell>
          <cell r="M659">
            <v>851</v>
          </cell>
          <cell r="N659">
            <v>31182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31182</v>
          </cell>
          <cell r="W659">
            <v>0</v>
          </cell>
          <cell r="X659">
            <v>0.03</v>
          </cell>
          <cell r="Y659" t="str">
            <v>저케</v>
          </cell>
          <cell r="Z659">
            <v>0.28399999999999997</v>
          </cell>
        </row>
        <row r="660">
          <cell r="D660">
            <v>660</v>
          </cell>
          <cell r="E660">
            <v>551</v>
          </cell>
          <cell r="F660" t="str">
            <v xml:space="preserve"> 저압 케이블(옥외)</v>
          </cell>
          <cell r="G660" t="str">
            <v>600V  CV 325sq/3C</v>
          </cell>
          <cell r="H660" t="str">
            <v>m</v>
          </cell>
          <cell r="I660">
            <v>0</v>
          </cell>
          <cell r="J660">
            <v>0</v>
          </cell>
          <cell r="K660">
            <v>798</v>
          </cell>
          <cell r="L660">
            <v>42038</v>
          </cell>
          <cell r="M660">
            <v>851</v>
          </cell>
          <cell r="N660">
            <v>40037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40037</v>
          </cell>
          <cell r="W660">
            <v>0</v>
          </cell>
          <cell r="X660">
            <v>0.03</v>
          </cell>
          <cell r="Y660" t="str">
            <v>저케</v>
          </cell>
          <cell r="Z660">
            <v>0.34399999999999997</v>
          </cell>
        </row>
        <row r="661">
          <cell r="D661">
            <v>661</v>
          </cell>
          <cell r="E661">
            <v>552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 t="str">
            <v/>
          </cell>
          <cell r="W661">
            <v>0</v>
          </cell>
          <cell r="X661">
            <v>0.03</v>
          </cell>
          <cell r="Y661" t="str">
            <v>저케</v>
          </cell>
        </row>
        <row r="662">
          <cell r="D662">
            <v>662</v>
          </cell>
          <cell r="E662">
            <v>553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 t="str">
            <v/>
          </cell>
        </row>
        <row r="663">
          <cell r="D663">
            <v>663</v>
          </cell>
          <cell r="E663">
            <v>554</v>
          </cell>
          <cell r="F663" t="str">
            <v xml:space="preserve"> 저압 케이블(옥외)</v>
          </cell>
          <cell r="G663" t="str">
            <v>600V CV 2.0 sq/4C</v>
          </cell>
          <cell r="H663" t="str">
            <v>m</v>
          </cell>
          <cell r="I663">
            <v>0</v>
          </cell>
          <cell r="J663">
            <v>0</v>
          </cell>
          <cell r="K663">
            <v>798</v>
          </cell>
          <cell r="L663">
            <v>720</v>
          </cell>
          <cell r="M663">
            <v>851</v>
          </cell>
          <cell r="N663">
            <v>686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686</v>
          </cell>
          <cell r="W663">
            <v>0</v>
          </cell>
          <cell r="X663">
            <v>0.03</v>
          </cell>
          <cell r="Y663" t="str">
            <v>저케</v>
          </cell>
          <cell r="Z663">
            <v>2.5999999999999999E-2</v>
          </cell>
        </row>
        <row r="664">
          <cell r="D664">
            <v>664</v>
          </cell>
          <cell r="E664">
            <v>555</v>
          </cell>
          <cell r="F664" t="str">
            <v xml:space="preserve"> 저압 케이블(옥외)</v>
          </cell>
          <cell r="G664" t="str">
            <v>600V CV 3.5 sq/4C</v>
          </cell>
          <cell r="H664" t="str">
            <v>m</v>
          </cell>
          <cell r="I664">
            <v>0</v>
          </cell>
          <cell r="J664">
            <v>0</v>
          </cell>
          <cell r="K664">
            <v>798</v>
          </cell>
          <cell r="L664">
            <v>971</v>
          </cell>
          <cell r="M664">
            <v>851</v>
          </cell>
          <cell r="N664">
            <v>925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925</v>
          </cell>
          <cell r="W664">
            <v>0</v>
          </cell>
          <cell r="X664">
            <v>0.03</v>
          </cell>
          <cell r="Y664" t="str">
            <v>저케</v>
          </cell>
          <cell r="Z664">
            <v>2.9000000000000001E-2</v>
          </cell>
        </row>
        <row r="665">
          <cell r="D665">
            <v>665</v>
          </cell>
          <cell r="E665">
            <v>556</v>
          </cell>
          <cell r="F665" t="str">
            <v xml:space="preserve"> 저압 케이블(옥외)</v>
          </cell>
          <cell r="G665" t="str">
            <v>600V CV 5.5 sq/4C</v>
          </cell>
          <cell r="H665" t="str">
            <v>m</v>
          </cell>
          <cell r="I665">
            <v>0</v>
          </cell>
          <cell r="J665">
            <v>0</v>
          </cell>
          <cell r="K665">
            <v>798</v>
          </cell>
          <cell r="L665">
            <v>1370</v>
          </cell>
          <cell r="M665">
            <v>851</v>
          </cell>
          <cell r="N665">
            <v>1305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1305</v>
          </cell>
          <cell r="W665">
            <v>0</v>
          </cell>
          <cell r="X665">
            <v>0.03</v>
          </cell>
          <cell r="Y665" t="str">
            <v>저케</v>
          </cell>
          <cell r="Z665">
            <v>3.4000000000000002E-2</v>
          </cell>
        </row>
        <row r="666">
          <cell r="D666">
            <v>666</v>
          </cell>
          <cell r="E666">
            <v>557</v>
          </cell>
          <cell r="F666" t="str">
            <v xml:space="preserve"> 저압 케이블(옥외)</v>
          </cell>
          <cell r="G666" t="str">
            <v>600V CV 8sq/4C</v>
          </cell>
          <cell r="H666" t="str">
            <v>m</v>
          </cell>
          <cell r="I666">
            <v>0</v>
          </cell>
          <cell r="J666">
            <v>0</v>
          </cell>
          <cell r="K666">
            <v>798</v>
          </cell>
          <cell r="L666">
            <v>1785</v>
          </cell>
          <cell r="M666">
            <v>851</v>
          </cell>
          <cell r="N666">
            <v>1700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1700</v>
          </cell>
          <cell r="W666">
            <v>0</v>
          </cell>
          <cell r="X666">
            <v>0.03</v>
          </cell>
          <cell r="Y666" t="str">
            <v>저케</v>
          </cell>
          <cell r="Z666">
            <v>3.9E-2</v>
          </cell>
        </row>
        <row r="667">
          <cell r="D667">
            <v>667</v>
          </cell>
          <cell r="E667">
            <v>558</v>
          </cell>
          <cell r="F667" t="str">
            <v xml:space="preserve"> 저압 케이블(옥외)</v>
          </cell>
          <cell r="G667" t="str">
            <v>600V  CV  14sq/4C</v>
          </cell>
          <cell r="H667" t="str">
            <v>m</v>
          </cell>
          <cell r="I667">
            <v>0</v>
          </cell>
          <cell r="J667">
            <v>0</v>
          </cell>
          <cell r="K667">
            <v>798</v>
          </cell>
          <cell r="L667">
            <v>3215</v>
          </cell>
          <cell r="M667">
            <v>851</v>
          </cell>
          <cell r="N667">
            <v>3062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3062</v>
          </cell>
          <cell r="W667">
            <v>0</v>
          </cell>
          <cell r="X667">
            <v>0.03</v>
          </cell>
          <cell r="Y667" t="str">
            <v>저케</v>
          </cell>
          <cell r="Z667">
            <v>5.2000000000000005E-2</v>
          </cell>
        </row>
        <row r="668">
          <cell r="D668">
            <v>668</v>
          </cell>
          <cell r="E668">
            <v>559</v>
          </cell>
          <cell r="F668" t="str">
            <v xml:space="preserve"> 저압 케이블(옥외)</v>
          </cell>
          <cell r="G668" t="str">
            <v>600V  CV 22sq/4C</v>
          </cell>
          <cell r="H668" t="str">
            <v>m</v>
          </cell>
          <cell r="I668">
            <v>0</v>
          </cell>
          <cell r="J668">
            <v>0</v>
          </cell>
          <cell r="K668">
            <v>798</v>
          </cell>
          <cell r="L668">
            <v>4329</v>
          </cell>
          <cell r="M668">
            <v>851</v>
          </cell>
          <cell r="N668">
            <v>4123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4123</v>
          </cell>
          <cell r="W668">
            <v>0</v>
          </cell>
          <cell r="X668">
            <v>0.03</v>
          </cell>
          <cell r="Y668" t="str">
            <v>저케</v>
          </cell>
          <cell r="Z668">
            <v>6.7599999999999993E-2</v>
          </cell>
        </row>
        <row r="669">
          <cell r="D669">
            <v>669</v>
          </cell>
          <cell r="E669">
            <v>560</v>
          </cell>
          <cell r="F669" t="str">
            <v xml:space="preserve"> 저압 케이블(옥외)</v>
          </cell>
          <cell r="G669" t="str">
            <v>600V  CV 38sq/4C</v>
          </cell>
          <cell r="H669" t="str">
            <v>m</v>
          </cell>
          <cell r="I669">
            <v>0</v>
          </cell>
          <cell r="J669">
            <v>0</v>
          </cell>
          <cell r="K669">
            <v>798</v>
          </cell>
          <cell r="L669">
            <v>7046</v>
          </cell>
          <cell r="M669">
            <v>851</v>
          </cell>
          <cell r="N669">
            <v>6711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6711</v>
          </cell>
          <cell r="W669">
            <v>0</v>
          </cell>
          <cell r="X669">
            <v>0.03</v>
          </cell>
          <cell r="Y669" t="str">
            <v>저케</v>
          </cell>
          <cell r="Z669">
            <v>9.3600000000000003E-2</v>
          </cell>
        </row>
        <row r="670">
          <cell r="D670">
            <v>670</v>
          </cell>
          <cell r="E670">
            <v>561</v>
          </cell>
          <cell r="F670" t="str">
            <v xml:space="preserve"> 저압 케이블(옥외)</v>
          </cell>
          <cell r="G670" t="str">
            <v>600V  CV 60sq/4C</v>
          </cell>
          <cell r="H670" t="str">
            <v>m</v>
          </cell>
          <cell r="I670">
            <v>0</v>
          </cell>
          <cell r="J670">
            <v>0</v>
          </cell>
          <cell r="K670">
            <v>798</v>
          </cell>
          <cell r="L670">
            <v>11841</v>
          </cell>
          <cell r="M670">
            <v>851</v>
          </cell>
          <cell r="N670">
            <v>11278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11278</v>
          </cell>
          <cell r="W670">
            <v>0</v>
          </cell>
          <cell r="X670">
            <v>0.03</v>
          </cell>
          <cell r="Y670" t="str">
            <v>저케</v>
          </cell>
          <cell r="Z670">
            <v>0.12740000000000001</v>
          </cell>
        </row>
        <row r="671">
          <cell r="D671">
            <v>671</v>
          </cell>
          <cell r="E671">
            <v>562</v>
          </cell>
          <cell r="F671" t="str">
            <v xml:space="preserve"> 저압 케이블(옥외)</v>
          </cell>
          <cell r="G671" t="str">
            <v>600V  CV 100sq/4C</v>
          </cell>
          <cell r="H671" t="str">
            <v>m</v>
          </cell>
          <cell r="I671">
            <v>0</v>
          </cell>
          <cell r="J671">
            <v>0</v>
          </cell>
          <cell r="K671">
            <v>798</v>
          </cell>
          <cell r="L671">
            <v>17976</v>
          </cell>
          <cell r="M671">
            <v>851</v>
          </cell>
          <cell r="N671">
            <v>17120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17120</v>
          </cell>
          <cell r="W671">
            <v>0</v>
          </cell>
          <cell r="X671">
            <v>0.03</v>
          </cell>
          <cell r="Y671" t="str">
            <v>저케</v>
          </cell>
          <cell r="Z671">
            <v>0.18459999999999999</v>
          </cell>
        </row>
        <row r="672">
          <cell r="D672">
            <v>672</v>
          </cell>
          <cell r="E672">
            <v>563</v>
          </cell>
          <cell r="F672" t="str">
            <v xml:space="preserve"> 저압 케이블(옥외)</v>
          </cell>
          <cell r="G672" t="str">
            <v>600V  CV 125sq/4C</v>
          </cell>
          <cell r="H672" t="str">
            <v>m</v>
          </cell>
          <cell r="I672">
            <v>0</v>
          </cell>
          <cell r="J672">
            <v>0</v>
          </cell>
          <cell r="K672">
            <v>798</v>
          </cell>
          <cell r="L672">
            <v>21891</v>
          </cell>
          <cell r="M672">
            <v>851</v>
          </cell>
          <cell r="N672">
            <v>20849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20849</v>
          </cell>
          <cell r="W672">
            <v>0</v>
          </cell>
          <cell r="X672">
            <v>0.03</v>
          </cell>
          <cell r="Y672" t="str">
            <v>저케</v>
          </cell>
          <cell r="Z672">
            <v>0.21840000000000001</v>
          </cell>
        </row>
        <row r="673">
          <cell r="D673">
            <v>673</v>
          </cell>
          <cell r="E673">
            <v>564</v>
          </cell>
          <cell r="F673" t="str">
            <v xml:space="preserve"> 저압 케이블(옥외)</v>
          </cell>
          <cell r="G673" t="str">
            <v>600V  CV 150sq/4C</v>
          </cell>
          <cell r="H673" t="str">
            <v>m</v>
          </cell>
          <cell r="I673">
            <v>0</v>
          </cell>
          <cell r="J673">
            <v>0</v>
          </cell>
          <cell r="K673">
            <v>798</v>
          </cell>
          <cell r="L673">
            <v>26262</v>
          </cell>
          <cell r="M673">
            <v>851</v>
          </cell>
          <cell r="N673">
            <v>25012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25012</v>
          </cell>
          <cell r="W673">
            <v>0</v>
          </cell>
          <cell r="X673">
            <v>0.03</v>
          </cell>
          <cell r="Y673" t="str">
            <v>저케</v>
          </cell>
          <cell r="Z673">
            <v>0.25220000000000004</v>
          </cell>
        </row>
        <row r="674">
          <cell r="D674">
            <v>674</v>
          </cell>
          <cell r="E674">
            <v>565</v>
          </cell>
          <cell r="F674" t="str">
            <v xml:space="preserve"> 저압 케이블(옥외)</v>
          </cell>
          <cell r="G674" t="str">
            <v>600V  CV 200sq/4C</v>
          </cell>
          <cell r="H674" t="str">
            <v>m</v>
          </cell>
          <cell r="I674">
            <v>0</v>
          </cell>
          <cell r="J674">
            <v>0</v>
          </cell>
          <cell r="K674">
            <v>798</v>
          </cell>
          <cell r="L674">
            <v>34598</v>
          </cell>
          <cell r="M674">
            <v>851</v>
          </cell>
          <cell r="N674">
            <v>32951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32951</v>
          </cell>
          <cell r="W674">
            <v>0</v>
          </cell>
          <cell r="X674">
            <v>0.03</v>
          </cell>
          <cell r="Y674" t="str">
            <v>저케</v>
          </cell>
          <cell r="Z674">
            <v>0.30420000000000003</v>
          </cell>
        </row>
        <row r="675">
          <cell r="D675">
            <v>675</v>
          </cell>
          <cell r="E675">
            <v>566</v>
          </cell>
          <cell r="F675" t="str">
            <v xml:space="preserve"> 저압 케이블(옥외)</v>
          </cell>
          <cell r="G675" t="str">
            <v>600V  CV 250sq/4C</v>
          </cell>
          <cell r="H675" t="str">
            <v>m</v>
          </cell>
          <cell r="I675">
            <v>0</v>
          </cell>
          <cell r="J675">
            <v>0</v>
          </cell>
          <cell r="K675">
            <v>798</v>
          </cell>
          <cell r="L675">
            <v>43414</v>
          </cell>
          <cell r="M675">
            <v>851</v>
          </cell>
          <cell r="N675">
            <v>41347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41347</v>
          </cell>
          <cell r="W675">
            <v>0</v>
          </cell>
          <cell r="X675">
            <v>0.03</v>
          </cell>
          <cell r="Y675" t="str">
            <v>저케</v>
          </cell>
          <cell r="Z675">
            <v>0.36919999999999997</v>
          </cell>
        </row>
        <row r="676">
          <cell r="D676">
            <v>676</v>
          </cell>
          <cell r="E676">
            <v>567</v>
          </cell>
          <cell r="F676" t="str">
            <v xml:space="preserve"> 저압 케이블(옥외)</v>
          </cell>
          <cell r="G676" t="str">
            <v>600V  CV 325sq/4C</v>
          </cell>
          <cell r="H676" t="str">
            <v>m</v>
          </cell>
          <cell r="I676">
            <v>0</v>
          </cell>
          <cell r="J676">
            <v>0</v>
          </cell>
          <cell r="K676">
            <v>798</v>
          </cell>
          <cell r="L676">
            <v>54591</v>
          </cell>
          <cell r="M676">
            <v>851</v>
          </cell>
          <cell r="N676">
            <v>51992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51992</v>
          </cell>
          <cell r="W676">
            <v>0</v>
          </cell>
          <cell r="X676">
            <v>0.03</v>
          </cell>
          <cell r="Y676" t="str">
            <v>저케</v>
          </cell>
          <cell r="Z676">
            <v>0.44719999999999999</v>
          </cell>
        </row>
        <row r="677">
          <cell r="D677">
            <v>677</v>
          </cell>
          <cell r="E677">
            <v>568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 t="str">
            <v/>
          </cell>
        </row>
        <row r="678">
          <cell r="D678">
            <v>678</v>
          </cell>
          <cell r="E678">
            <v>570</v>
          </cell>
          <cell r="F678" t="str">
            <v>제어 케이블</v>
          </cell>
          <cell r="G678" t="str">
            <v>CVV  1.25sq/5C</v>
          </cell>
          <cell r="H678" t="str">
            <v>m</v>
          </cell>
          <cell r="I678">
            <v>0</v>
          </cell>
          <cell r="J678">
            <v>0</v>
          </cell>
          <cell r="K678">
            <v>796</v>
          </cell>
          <cell r="L678">
            <v>450</v>
          </cell>
          <cell r="M678">
            <v>845</v>
          </cell>
          <cell r="N678">
            <v>429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429</v>
          </cell>
          <cell r="W678">
            <v>0</v>
          </cell>
          <cell r="X678">
            <v>0.05</v>
          </cell>
          <cell r="Y678" t="str">
            <v>저케</v>
          </cell>
          <cell r="Z678">
            <v>1.4E-2</v>
          </cell>
        </row>
        <row r="679">
          <cell r="D679">
            <v>679</v>
          </cell>
          <cell r="E679">
            <v>570</v>
          </cell>
          <cell r="F679" t="str">
            <v>제어 케이블</v>
          </cell>
          <cell r="G679" t="str">
            <v>CVV  1.25sq/2C</v>
          </cell>
          <cell r="H679" t="str">
            <v>m</v>
          </cell>
          <cell r="I679">
            <v>0</v>
          </cell>
          <cell r="J679">
            <v>0</v>
          </cell>
          <cell r="K679">
            <v>796</v>
          </cell>
          <cell r="L679">
            <v>450</v>
          </cell>
          <cell r="M679">
            <v>845</v>
          </cell>
          <cell r="N679">
            <v>429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429</v>
          </cell>
          <cell r="W679">
            <v>0</v>
          </cell>
          <cell r="X679">
            <v>0.05</v>
          </cell>
          <cell r="Y679" t="str">
            <v>저케</v>
          </cell>
          <cell r="Z679">
            <v>1.4E-2</v>
          </cell>
        </row>
        <row r="680">
          <cell r="D680">
            <v>680</v>
          </cell>
          <cell r="E680">
            <v>571</v>
          </cell>
          <cell r="F680" t="str">
            <v>제어 케이블</v>
          </cell>
          <cell r="G680" t="str">
            <v>CVV  1.25sq/3C</v>
          </cell>
          <cell r="H680" t="str">
            <v>m</v>
          </cell>
          <cell r="I680">
            <v>0</v>
          </cell>
          <cell r="J680">
            <v>0</v>
          </cell>
          <cell r="K680">
            <v>796</v>
          </cell>
          <cell r="L680">
            <v>550</v>
          </cell>
          <cell r="M680">
            <v>845</v>
          </cell>
          <cell r="N680">
            <v>524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524</v>
          </cell>
          <cell r="W680">
            <v>0</v>
          </cell>
          <cell r="X680">
            <v>0.05</v>
          </cell>
          <cell r="Y680" t="str">
            <v>저케</v>
          </cell>
          <cell r="Z680">
            <v>1.9E-2</v>
          </cell>
        </row>
        <row r="681">
          <cell r="D681">
            <v>681</v>
          </cell>
          <cell r="E681">
            <v>572</v>
          </cell>
          <cell r="F681" t="str">
            <v>제어 케이블</v>
          </cell>
          <cell r="G681" t="str">
            <v>CVV 1.25sq/4C</v>
          </cell>
          <cell r="H681" t="str">
            <v>m</v>
          </cell>
          <cell r="I681">
            <v>0</v>
          </cell>
          <cell r="J681">
            <v>0</v>
          </cell>
          <cell r="K681">
            <v>796</v>
          </cell>
          <cell r="L681">
            <v>670</v>
          </cell>
          <cell r="M681">
            <v>845</v>
          </cell>
          <cell r="N681">
            <v>639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639</v>
          </cell>
          <cell r="W681">
            <v>0</v>
          </cell>
          <cell r="X681">
            <v>0.05</v>
          </cell>
          <cell r="Y681" t="str">
            <v>저케</v>
          </cell>
          <cell r="Z681">
            <v>2.5999999999999999E-2</v>
          </cell>
        </row>
        <row r="682">
          <cell r="D682">
            <v>682</v>
          </cell>
          <cell r="E682">
            <v>573</v>
          </cell>
          <cell r="F682" t="str">
            <v>제어 케이블</v>
          </cell>
          <cell r="G682" t="str">
            <v>CVV  2.0sq/2C</v>
          </cell>
          <cell r="H682" t="str">
            <v>m</v>
          </cell>
          <cell r="I682">
            <v>0</v>
          </cell>
          <cell r="J682">
            <v>0</v>
          </cell>
          <cell r="K682">
            <v>796</v>
          </cell>
          <cell r="L682">
            <v>765</v>
          </cell>
          <cell r="M682">
            <v>845</v>
          </cell>
          <cell r="N682">
            <v>729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729</v>
          </cell>
          <cell r="W682">
            <v>0</v>
          </cell>
          <cell r="X682">
            <v>0.05</v>
          </cell>
          <cell r="Y682" t="str">
            <v>저케</v>
          </cell>
          <cell r="Z682">
            <v>3.2000000000000001E-2</v>
          </cell>
        </row>
        <row r="683">
          <cell r="D683">
            <v>683</v>
          </cell>
          <cell r="E683">
            <v>574</v>
          </cell>
          <cell r="F683" t="str">
            <v>제어 케이블</v>
          </cell>
          <cell r="G683" t="str">
            <v>CVV  2.0sq/5C</v>
          </cell>
          <cell r="H683" t="str">
            <v>m</v>
          </cell>
          <cell r="I683">
            <v>0</v>
          </cell>
          <cell r="J683">
            <v>0</v>
          </cell>
          <cell r="K683">
            <v>796</v>
          </cell>
          <cell r="L683">
            <v>884</v>
          </cell>
          <cell r="M683">
            <v>845</v>
          </cell>
          <cell r="N683">
            <v>842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842</v>
          </cell>
          <cell r="W683">
            <v>0</v>
          </cell>
          <cell r="X683">
            <v>0.05</v>
          </cell>
          <cell r="Y683" t="str">
            <v>저케</v>
          </cell>
          <cell r="Z683">
            <v>3.5000000000000003E-2</v>
          </cell>
        </row>
        <row r="684">
          <cell r="D684">
            <v>684</v>
          </cell>
          <cell r="E684">
            <v>575</v>
          </cell>
          <cell r="F684" t="str">
            <v>제어 케이블</v>
          </cell>
          <cell r="G684" t="str">
            <v>CVV  2.0sq/7C</v>
          </cell>
          <cell r="H684" t="str">
            <v>m</v>
          </cell>
          <cell r="I684">
            <v>0</v>
          </cell>
          <cell r="J684">
            <v>0</v>
          </cell>
          <cell r="K684">
            <v>796</v>
          </cell>
          <cell r="L684">
            <v>945</v>
          </cell>
          <cell r="M684">
            <v>845</v>
          </cell>
          <cell r="N684">
            <v>900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900</v>
          </cell>
          <cell r="W684">
            <v>0</v>
          </cell>
          <cell r="X684">
            <v>0.05</v>
          </cell>
          <cell r="Y684" t="str">
            <v>저케</v>
          </cell>
          <cell r="Z684">
            <v>3.9E-2</v>
          </cell>
        </row>
        <row r="685">
          <cell r="D685">
            <v>685</v>
          </cell>
          <cell r="E685">
            <v>576</v>
          </cell>
          <cell r="F685" t="str">
            <v>제어 케이블</v>
          </cell>
          <cell r="G685" t="str">
            <v>CVV  2.0sq/8C</v>
          </cell>
          <cell r="H685" t="str">
            <v>m</v>
          </cell>
          <cell r="I685">
            <v>0</v>
          </cell>
          <cell r="J685">
            <v>0</v>
          </cell>
          <cell r="K685">
            <v>796</v>
          </cell>
          <cell r="L685">
            <v>1178</v>
          </cell>
          <cell r="M685">
            <v>845</v>
          </cell>
          <cell r="N685">
            <v>1122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1122</v>
          </cell>
          <cell r="W685">
            <v>0</v>
          </cell>
          <cell r="X685">
            <v>0.05</v>
          </cell>
          <cell r="Y685" t="str">
            <v>저케</v>
          </cell>
          <cell r="Z685">
            <v>4.2000000000000003E-2</v>
          </cell>
        </row>
        <row r="686">
          <cell r="D686">
            <v>686</v>
          </cell>
          <cell r="E686">
            <v>577</v>
          </cell>
          <cell r="F686" t="str">
            <v>제어 케이블</v>
          </cell>
          <cell r="G686" t="str">
            <v>CVV  2.0sq/9C</v>
          </cell>
          <cell r="H686" t="str">
            <v>m</v>
          </cell>
          <cell r="I686">
            <v>0</v>
          </cell>
          <cell r="J686">
            <v>0</v>
          </cell>
          <cell r="K686">
            <v>796</v>
          </cell>
          <cell r="L686">
            <v>1283</v>
          </cell>
          <cell r="M686">
            <v>845</v>
          </cell>
          <cell r="N686">
            <v>1222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1222</v>
          </cell>
          <cell r="W686">
            <v>0</v>
          </cell>
          <cell r="X686">
            <v>0.05</v>
          </cell>
          <cell r="Y686" t="str">
            <v>저케</v>
          </cell>
          <cell r="Z686">
            <v>4.4999999999999998E-2</v>
          </cell>
        </row>
        <row r="687">
          <cell r="D687">
            <v>687</v>
          </cell>
          <cell r="E687">
            <v>578</v>
          </cell>
          <cell r="F687" t="str">
            <v>제어 케이블</v>
          </cell>
          <cell r="G687" t="str">
            <v>CVV  2.0sq/10C</v>
          </cell>
          <cell r="H687" t="str">
            <v>m</v>
          </cell>
          <cell r="I687">
            <v>0</v>
          </cell>
          <cell r="J687">
            <v>0</v>
          </cell>
          <cell r="K687">
            <v>796</v>
          </cell>
          <cell r="L687">
            <v>1472</v>
          </cell>
          <cell r="M687">
            <v>845</v>
          </cell>
          <cell r="N687">
            <v>1402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1402</v>
          </cell>
          <cell r="W687">
            <v>0</v>
          </cell>
          <cell r="X687">
            <v>0.05</v>
          </cell>
          <cell r="Y687" t="str">
            <v>저케</v>
          </cell>
          <cell r="Z687">
            <v>4.8000000000000001E-2</v>
          </cell>
        </row>
        <row r="688">
          <cell r="D688">
            <v>688</v>
          </cell>
          <cell r="E688">
            <v>579</v>
          </cell>
          <cell r="F688" t="str">
            <v>제어 케이블</v>
          </cell>
          <cell r="G688" t="str">
            <v>CVV  2.0sq/12C</v>
          </cell>
          <cell r="H688" t="str">
            <v>m</v>
          </cell>
          <cell r="I688">
            <v>0</v>
          </cell>
          <cell r="J688">
            <v>0</v>
          </cell>
          <cell r="K688">
            <v>796</v>
          </cell>
          <cell r="L688">
            <v>1632</v>
          </cell>
          <cell r="M688">
            <v>845</v>
          </cell>
          <cell r="N688">
            <v>1555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1555</v>
          </cell>
          <cell r="W688">
            <v>0</v>
          </cell>
          <cell r="X688">
            <v>0.05</v>
          </cell>
          <cell r="Y688" t="str">
            <v>저케</v>
          </cell>
          <cell r="Z688">
            <v>5.3999999999999999E-2</v>
          </cell>
        </row>
        <row r="689">
          <cell r="D689">
            <v>689</v>
          </cell>
          <cell r="E689">
            <v>580</v>
          </cell>
          <cell r="F689" t="str">
            <v>제어 케이블</v>
          </cell>
          <cell r="G689" t="str">
            <v>CVV  2.0sq/15C</v>
          </cell>
          <cell r="H689" t="str">
            <v>m</v>
          </cell>
          <cell r="I689">
            <v>0</v>
          </cell>
          <cell r="J689">
            <v>0</v>
          </cell>
          <cell r="K689">
            <v>796</v>
          </cell>
          <cell r="L689">
            <v>2114</v>
          </cell>
          <cell r="M689">
            <v>845</v>
          </cell>
          <cell r="N689">
            <v>2014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2014</v>
          </cell>
          <cell r="W689">
            <v>0</v>
          </cell>
          <cell r="X689">
            <v>0.05</v>
          </cell>
          <cell r="Y689" t="str">
            <v>저케</v>
          </cell>
          <cell r="Z689">
            <v>6.3E-2</v>
          </cell>
        </row>
        <row r="690">
          <cell r="D690">
            <v>690</v>
          </cell>
          <cell r="E690">
            <v>581</v>
          </cell>
          <cell r="F690" t="str">
            <v>제어 케이블</v>
          </cell>
          <cell r="G690" t="str">
            <v>CVV  2.0sq/19C</v>
          </cell>
          <cell r="H690" t="str">
            <v>m</v>
          </cell>
          <cell r="I690">
            <v>0</v>
          </cell>
          <cell r="J690">
            <v>0</v>
          </cell>
          <cell r="K690">
            <v>796</v>
          </cell>
          <cell r="L690">
            <v>2390</v>
          </cell>
          <cell r="M690">
            <v>845</v>
          </cell>
          <cell r="N690">
            <v>2277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2277</v>
          </cell>
          <cell r="W690">
            <v>0</v>
          </cell>
          <cell r="X690">
            <v>0.05</v>
          </cell>
          <cell r="Y690" t="str">
            <v>저케</v>
          </cell>
          <cell r="Z690">
            <v>7.1999999999999995E-2</v>
          </cell>
        </row>
        <row r="691">
          <cell r="D691">
            <v>691</v>
          </cell>
          <cell r="E691">
            <v>582</v>
          </cell>
          <cell r="F691" t="str">
            <v>제어 케이블</v>
          </cell>
          <cell r="G691" t="str">
            <v>CVV  2.0sq/24C</v>
          </cell>
          <cell r="H691" t="str">
            <v>m</v>
          </cell>
          <cell r="I691">
            <v>0</v>
          </cell>
          <cell r="J691">
            <v>0</v>
          </cell>
          <cell r="K691">
            <v>796</v>
          </cell>
          <cell r="L691">
            <v>3021</v>
          </cell>
          <cell r="M691">
            <v>845</v>
          </cell>
          <cell r="N691">
            <v>2878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2878</v>
          </cell>
          <cell r="W691">
            <v>0</v>
          </cell>
          <cell r="X691">
            <v>0.05</v>
          </cell>
          <cell r="Y691" t="str">
            <v>저케</v>
          </cell>
          <cell r="Z691">
            <v>8.4000000000000005E-2</v>
          </cell>
        </row>
        <row r="692">
          <cell r="D692">
            <v>692</v>
          </cell>
          <cell r="E692">
            <v>583</v>
          </cell>
          <cell r="F692" t="str">
            <v>제어 케이블</v>
          </cell>
          <cell r="G692" t="str">
            <v>CVV  2.0sq/27C</v>
          </cell>
          <cell r="H692" t="str">
            <v>m</v>
          </cell>
          <cell r="I692">
            <v>0</v>
          </cell>
          <cell r="J692">
            <v>0</v>
          </cell>
          <cell r="K692">
            <v>796</v>
          </cell>
          <cell r="L692">
            <v>3297</v>
          </cell>
          <cell r="M692">
            <v>845</v>
          </cell>
          <cell r="N692">
            <v>3140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3140</v>
          </cell>
          <cell r="W692">
            <v>0</v>
          </cell>
          <cell r="X692">
            <v>0.05</v>
          </cell>
          <cell r="Y692" t="str">
            <v>저케</v>
          </cell>
          <cell r="Z692">
            <v>9.0999999999999998E-2</v>
          </cell>
        </row>
        <row r="693">
          <cell r="D693">
            <v>693</v>
          </cell>
          <cell r="E693">
            <v>584</v>
          </cell>
          <cell r="F693" t="str">
            <v>제어 케이블</v>
          </cell>
          <cell r="G693" t="str">
            <v>CVV  2.0sq/30C</v>
          </cell>
          <cell r="H693" t="str">
            <v>m</v>
          </cell>
          <cell r="I693">
            <v>0</v>
          </cell>
          <cell r="J693">
            <v>0</v>
          </cell>
          <cell r="K693">
            <v>796</v>
          </cell>
          <cell r="L693">
            <v>3689</v>
          </cell>
          <cell r="M693">
            <v>845</v>
          </cell>
          <cell r="N693">
            <v>3514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3514</v>
          </cell>
          <cell r="W693">
            <v>0</v>
          </cell>
          <cell r="X693">
            <v>0.05</v>
          </cell>
          <cell r="Y693" t="str">
            <v>저케</v>
          </cell>
          <cell r="Z693">
            <v>9.8000000000000004E-2</v>
          </cell>
        </row>
        <row r="694">
          <cell r="D694">
            <v>694</v>
          </cell>
          <cell r="E694">
            <v>585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 t="str">
            <v/>
          </cell>
        </row>
        <row r="695">
          <cell r="D695">
            <v>695</v>
          </cell>
          <cell r="E695">
            <v>586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 t="str">
            <v/>
          </cell>
        </row>
        <row r="696">
          <cell r="D696">
            <v>696</v>
          </cell>
          <cell r="E696">
            <v>587</v>
          </cell>
          <cell r="F696" t="str">
            <v>제어 케이블</v>
          </cell>
          <cell r="G696" t="str">
            <v>CVV  3.5sq/2C</v>
          </cell>
          <cell r="H696" t="str">
            <v>m</v>
          </cell>
          <cell r="I696">
            <v>0</v>
          </cell>
          <cell r="J696">
            <v>0</v>
          </cell>
          <cell r="K696">
            <v>796</v>
          </cell>
          <cell r="L696">
            <v>659</v>
          </cell>
          <cell r="M696">
            <v>845</v>
          </cell>
          <cell r="N696">
            <v>628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628</v>
          </cell>
          <cell r="W696">
            <v>0</v>
          </cell>
          <cell r="X696">
            <v>0.05</v>
          </cell>
          <cell r="Y696" t="str">
            <v>저케</v>
          </cell>
          <cell r="Z696">
            <v>1.6E-2</v>
          </cell>
        </row>
        <row r="697">
          <cell r="D697">
            <v>697</v>
          </cell>
          <cell r="E697">
            <v>588</v>
          </cell>
          <cell r="F697" t="str">
            <v>제어 케이블</v>
          </cell>
          <cell r="G697" t="str">
            <v>CVV  3.5sq/3C</v>
          </cell>
          <cell r="H697" t="str">
            <v>m</v>
          </cell>
          <cell r="I697">
            <v>0</v>
          </cell>
          <cell r="J697">
            <v>0</v>
          </cell>
          <cell r="K697">
            <v>796</v>
          </cell>
          <cell r="L697">
            <v>812</v>
          </cell>
          <cell r="M697">
            <v>845</v>
          </cell>
          <cell r="N697">
            <v>774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774</v>
          </cell>
          <cell r="W697">
            <v>0</v>
          </cell>
          <cell r="X697">
            <v>0.05</v>
          </cell>
          <cell r="Y697" t="str">
            <v>저케</v>
          </cell>
          <cell r="Z697">
            <v>2.1999999999999999E-2</v>
          </cell>
        </row>
        <row r="698">
          <cell r="D698">
            <v>698</v>
          </cell>
          <cell r="E698">
            <v>589</v>
          </cell>
          <cell r="F698" t="str">
            <v>제어 케이블</v>
          </cell>
          <cell r="G698" t="str">
            <v>CVV  3.5sq/4C</v>
          </cell>
          <cell r="H698" t="str">
            <v>m</v>
          </cell>
          <cell r="I698">
            <v>0</v>
          </cell>
          <cell r="J698">
            <v>0</v>
          </cell>
          <cell r="K698">
            <v>796</v>
          </cell>
          <cell r="L698">
            <v>971</v>
          </cell>
          <cell r="M698">
            <v>845</v>
          </cell>
          <cell r="N698">
            <v>925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925</v>
          </cell>
          <cell r="W698">
            <v>0</v>
          </cell>
          <cell r="X698">
            <v>0.05</v>
          </cell>
          <cell r="Y698" t="str">
            <v>저케</v>
          </cell>
          <cell r="Z698">
            <v>2.9000000000000001E-2</v>
          </cell>
        </row>
        <row r="699">
          <cell r="D699">
            <v>699</v>
          </cell>
          <cell r="E699">
            <v>590</v>
          </cell>
          <cell r="F699" t="str">
            <v>제어 케이블</v>
          </cell>
          <cell r="G699" t="str">
            <v>CVV  3.5sq/5C</v>
          </cell>
          <cell r="H699" t="str">
            <v>m</v>
          </cell>
          <cell r="I699">
            <v>0</v>
          </cell>
          <cell r="J699">
            <v>0</v>
          </cell>
          <cell r="K699">
            <v>796</v>
          </cell>
          <cell r="L699">
            <v>1137</v>
          </cell>
          <cell r="M699">
            <v>845</v>
          </cell>
          <cell r="N699">
            <v>1083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1083</v>
          </cell>
          <cell r="W699">
            <v>0</v>
          </cell>
          <cell r="X699">
            <v>0.05</v>
          </cell>
          <cell r="Y699" t="str">
            <v>저케</v>
          </cell>
          <cell r="Z699">
            <v>3.4000000000000002E-2</v>
          </cell>
        </row>
        <row r="700">
          <cell r="D700">
            <v>700</v>
          </cell>
          <cell r="E700">
            <v>591</v>
          </cell>
          <cell r="F700" t="str">
            <v>제어 케이블</v>
          </cell>
          <cell r="G700" t="str">
            <v>CVV  3.5sq/12C</v>
          </cell>
          <cell r="H700" t="str">
            <v>m</v>
          </cell>
          <cell r="I700">
            <v>0</v>
          </cell>
          <cell r="J700">
            <v>0</v>
          </cell>
          <cell r="K700">
            <v>796</v>
          </cell>
          <cell r="L700">
            <v>2440</v>
          </cell>
          <cell r="M700">
            <v>845</v>
          </cell>
          <cell r="N700">
            <v>2324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2324</v>
          </cell>
          <cell r="W700">
            <v>0</v>
          </cell>
          <cell r="X700">
            <v>0.05</v>
          </cell>
          <cell r="Y700" t="str">
            <v>저케</v>
          </cell>
          <cell r="Z700">
            <v>5.8000000000000003E-2</v>
          </cell>
        </row>
        <row r="701">
          <cell r="D701">
            <v>701</v>
          </cell>
          <cell r="E701">
            <v>592</v>
          </cell>
          <cell r="F701" t="str">
            <v>외등 주</v>
          </cell>
          <cell r="G701" t="str">
            <v>3.5M POLE (NH 150W)</v>
          </cell>
          <cell r="H701" t="str">
            <v>개소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</row>
        <row r="702">
          <cell r="D702">
            <v>702</v>
          </cell>
          <cell r="E702">
            <v>593</v>
          </cell>
          <cell r="F702" t="str">
            <v>제어 케이블</v>
          </cell>
          <cell r="G702" t="str">
            <v>CVV  5.5sq/2C</v>
          </cell>
          <cell r="H702" t="str">
            <v>m</v>
          </cell>
          <cell r="I702">
            <v>0</v>
          </cell>
          <cell r="J702">
            <v>0</v>
          </cell>
          <cell r="K702">
            <v>796</v>
          </cell>
          <cell r="L702">
            <v>828</v>
          </cell>
          <cell r="M702">
            <v>845</v>
          </cell>
          <cell r="N702">
            <v>789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789</v>
          </cell>
          <cell r="W702">
            <v>0</v>
          </cell>
          <cell r="X702">
            <v>0.05</v>
          </cell>
          <cell r="Y702" t="str">
            <v>저케</v>
          </cell>
          <cell r="Z702">
            <v>1.7999999999999999E-2</v>
          </cell>
        </row>
        <row r="703">
          <cell r="D703">
            <v>703</v>
          </cell>
          <cell r="E703">
            <v>594</v>
          </cell>
          <cell r="F703" t="str">
            <v>제어 케이블</v>
          </cell>
          <cell r="G703" t="str">
            <v>CVV  5.5sq/3C</v>
          </cell>
          <cell r="H703" t="str">
            <v>m</v>
          </cell>
          <cell r="I703">
            <v>0</v>
          </cell>
          <cell r="J703">
            <v>0</v>
          </cell>
          <cell r="K703">
            <v>796</v>
          </cell>
          <cell r="L703">
            <v>1083</v>
          </cell>
          <cell r="M703">
            <v>845</v>
          </cell>
          <cell r="N703">
            <v>1032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1032</v>
          </cell>
          <cell r="W703">
            <v>0</v>
          </cell>
          <cell r="X703">
            <v>0.05</v>
          </cell>
          <cell r="Y703" t="str">
            <v>저케</v>
          </cell>
          <cell r="Z703">
            <v>2.5999999999999999E-2</v>
          </cell>
        </row>
        <row r="704">
          <cell r="D704">
            <v>704</v>
          </cell>
          <cell r="E704">
            <v>595</v>
          </cell>
          <cell r="F704" t="str">
            <v>제어 케이블</v>
          </cell>
          <cell r="G704" t="str">
            <v>CVV  5.5sq/4C</v>
          </cell>
          <cell r="H704" t="str">
            <v>m</v>
          </cell>
          <cell r="I704">
            <v>0</v>
          </cell>
          <cell r="J704">
            <v>0</v>
          </cell>
          <cell r="K704">
            <v>796</v>
          </cell>
          <cell r="L704">
            <v>1345</v>
          </cell>
          <cell r="M704">
            <v>845</v>
          </cell>
          <cell r="N704">
            <v>1281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1281</v>
          </cell>
          <cell r="W704">
            <v>0</v>
          </cell>
          <cell r="X704">
            <v>0.05</v>
          </cell>
          <cell r="Y704" t="str">
            <v>저케</v>
          </cell>
          <cell r="Z704">
            <v>3.4000000000000002E-2</v>
          </cell>
        </row>
        <row r="705">
          <cell r="D705">
            <v>705</v>
          </cell>
          <cell r="E705">
            <v>596</v>
          </cell>
          <cell r="F705" t="str">
            <v>제어 케이블</v>
          </cell>
          <cell r="G705" t="str">
            <v>CVV  5.5sq/5C</v>
          </cell>
          <cell r="H705" t="str">
            <v>m</v>
          </cell>
          <cell r="I705">
            <v>0</v>
          </cell>
          <cell r="J705">
            <v>0</v>
          </cell>
          <cell r="K705">
            <v>796</v>
          </cell>
          <cell r="L705">
            <v>1628</v>
          </cell>
          <cell r="M705">
            <v>845</v>
          </cell>
          <cell r="N705">
            <v>1551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1551</v>
          </cell>
          <cell r="W705">
            <v>0</v>
          </cell>
          <cell r="X705">
            <v>0.05</v>
          </cell>
          <cell r="Y705" t="str">
            <v>저케</v>
          </cell>
          <cell r="Z705">
            <v>3.9E-2</v>
          </cell>
        </row>
        <row r="706">
          <cell r="D706">
            <v>706</v>
          </cell>
          <cell r="E706">
            <v>597</v>
          </cell>
          <cell r="F706" t="str">
            <v>케이블</v>
          </cell>
          <cell r="G706" t="str">
            <v>VCTF 0.75sq/2C</v>
          </cell>
          <cell r="H706" t="str">
            <v>m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</row>
        <row r="707">
          <cell r="D707">
            <v>707</v>
          </cell>
          <cell r="E707">
            <v>598</v>
          </cell>
          <cell r="F707" t="str">
            <v>케이블</v>
          </cell>
          <cell r="G707" t="str">
            <v>VCTF 0.75sq/4C</v>
          </cell>
          <cell r="H707" t="str">
            <v>m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</row>
        <row r="708">
          <cell r="D708">
            <v>708</v>
          </cell>
          <cell r="E708">
            <v>599</v>
          </cell>
          <cell r="F708" t="str">
            <v>제어 케이블</v>
          </cell>
          <cell r="G708" t="str">
            <v>CVV-S  2.0sq/2C</v>
          </cell>
          <cell r="H708" t="str">
            <v>m</v>
          </cell>
          <cell r="I708">
            <v>0</v>
          </cell>
          <cell r="J708">
            <v>0</v>
          </cell>
          <cell r="K708">
            <v>797</v>
          </cell>
          <cell r="L708">
            <v>711</v>
          </cell>
          <cell r="M708">
            <v>845</v>
          </cell>
          <cell r="N708">
            <v>642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642</v>
          </cell>
          <cell r="W708">
            <v>0</v>
          </cell>
          <cell r="X708">
            <v>0.05</v>
          </cell>
          <cell r="Y708" t="str">
            <v>저케</v>
          </cell>
          <cell r="Z708">
            <v>1.6799999999999999E-2</v>
          </cell>
        </row>
        <row r="709">
          <cell r="D709">
            <v>709</v>
          </cell>
          <cell r="E709">
            <v>600</v>
          </cell>
          <cell r="F709" t="str">
            <v>제어 케이블</v>
          </cell>
          <cell r="G709" t="str">
            <v>CVV-S  2.0sq/3C</v>
          </cell>
          <cell r="H709" t="str">
            <v>m</v>
          </cell>
          <cell r="I709">
            <v>0</v>
          </cell>
          <cell r="J709">
            <v>0</v>
          </cell>
          <cell r="K709">
            <v>797</v>
          </cell>
          <cell r="L709">
            <v>823</v>
          </cell>
          <cell r="M709">
            <v>845</v>
          </cell>
          <cell r="N709">
            <v>743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743</v>
          </cell>
          <cell r="W709">
            <v>0</v>
          </cell>
          <cell r="X709">
            <v>0.05</v>
          </cell>
          <cell r="Y709" t="str">
            <v>저케</v>
          </cell>
          <cell r="Z709">
            <v>2.2799999999999997E-2</v>
          </cell>
        </row>
        <row r="710">
          <cell r="D710">
            <v>710</v>
          </cell>
          <cell r="E710">
            <v>601</v>
          </cell>
          <cell r="F710" t="str">
            <v>제어 케이블</v>
          </cell>
          <cell r="G710" t="str">
            <v>CVV-S  2.0sq/4C</v>
          </cell>
          <cell r="H710" t="str">
            <v>m</v>
          </cell>
          <cell r="I710">
            <v>0</v>
          </cell>
          <cell r="J710">
            <v>0</v>
          </cell>
          <cell r="K710">
            <v>797</v>
          </cell>
          <cell r="L710">
            <v>954</v>
          </cell>
          <cell r="M710">
            <v>845</v>
          </cell>
          <cell r="N710">
            <v>862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862</v>
          </cell>
          <cell r="W710">
            <v>0</v>
          </cell>
          <cell r="X710">
            <v>0.05</v>
          </cell>
          <cell r="Y710" t="str">
            <v>저케</v>
          </cell>
          <cell r="Z710">
            <v>3.1199999999999999E-2</v>
          </cell>
        </row>
        <row r="711">
          <cell r="D711">
            <v>711</v>
          </cell>
          <cell r="E711">
            <v>602</v>
          </cell>
          <cell r="F711" t="str">
            <v>제어 케이블</v>
          </cell>
          <cell r="G711" t="str">
            <v>CVV-S  2.0sq/5C</v>
          </cell>
          <cell r="H711" t="str">
            <v>m</v>
          </cell>
          <cell r="I711">
            <v>0</v>
          </cell>
          <cell r="J711">
            <v>0</v>
          </cell>
          <cell r="K711">
            <v>797</v>
          </cell>
          <cell r="L711">
            <v>1076</v>
          </cell>
          <cell r="M711">
            <v>845</v>
          </cell>
          <cell r="N711">
            <v>972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972</v>
          </cell>
          <cell r="W711">
            <v>0</v>
          </cell>
          <cell r="X711">
            <v>0.05</v>
          </cell>
          <cell r="Y711" t="str">
            <v>저케</v>
          </cell>
          <cell r="Z711">
            <v>3.8399999999999997E-2</v>
          </cell>
        </row>
        <row r="712">
          <cell r="D712">
            <v>712</v>
          </cell>
          <cell r="E712">
            <v>603</v>
          </cell>
          <cell r="F712" t="str">
            <v>제어 케이블</v>
          </cell>
          <cell r="G712" t="str">
            <v>CVV-S  2.0sq/6C</v>
          </cell>
          <cell r="H712" t="str">
            <v>m</v>
          </cell>
          <cell r="I712">
            <v>0</v>
          </cell>
          <cell r="J712">
            <v>0</v>
          </cell>
          <cell r="K712">
            <v>797</v>
          </cell>
          <cell r="L712">
            <v>1218</v>
          </cell>
          <cell r="M712">
            <v>845</v>
          </cell>
          <cell r="N712">
            <v>1100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1100</v>
          </cell>
          <cell r="W712">
            <v>0</v>
          </cell>
          <cell r="X712">
            <v>0.05</v>
          </cell>
          <cell r="Y712" t="str">
            <v>저케</v>
          </cell>
          <cell r="Z712">
            <v>4.2000000000000003E-2</v>
          </cell>
        </row>
        <row r="713">
          <cell r="D713">
            <v>713</v>
          </cell>
          <cell r="E713">
            <v>604</v>
          </cell>
          <cell r="F713" t="str">
            <v>제어 케이블</v>
          </cell>
          <cell r="G713" t="str">
            <v>CVV-S  2.0sq/7C</v>
          </cell>
          <cell r="H713" t="str">
            <v>m</v>
          </cell>
          <cell r="I713">
            <v>0</v>
          </cell>
          <cell r="J713">
            <v>0</v>
          </cell>
          <cell r="K713">
            <v>797</v>
          </cell>
          <cell r="L713">
            <v>1292</v>
          </cell>
          <cell r="M713">
            <v>845</v>
          </cell>
          <cell r="N713">
            <v>1168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1168</v>
          </cell>
          <cell r="W713">
            <v>0</v>
          </cell>
          <cell r="X713">
            <v>0.05</v>
          </cell>
          <cell r="Y713" t="str">
            <v>저케</v>
          </cell>
          <cell r="Z713">
            <v>4.6800000000000001E-2</v>
          </cell>
        </row>
        <row r="714">
          <cell r="D714">
            <v>714</v>
          </cell>
          <cell r="E714">
            <v>605</v>
          </cell>
          <cell r="F714" t="str">
            <v>제어 케이블</v>
          </cell>
          <cell r="G714" t="str">
            <v>CVV-S  2.0sq/10C</v>
          </cell>
          <cell r="H714" t="str">
            <v>m</v>
          </cell>
          <cell r="I714">
            <v>0</v>
          </cell>
          <cell r="J714">
            <v>0</v>
          </cell>
          <cell r="K714">
            <v>797</v>
          </cell>
          <cell r="L714">
            <v>1621</v>
          </cell>
          <cell r="M714">
            <v>845</v>
          </cell>
          <cell r="N714">
            <v>1464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1464</v>
          </cell>
          <cell r="W714">
            <v>0</v>
          </cell>
          <cell r="X714">
            <v>0.05</v>
          </cell>
          <cell r="Y714" t="str">
            <v>저케</v>
          </cell>
          <cell r="Z714">
            <v>5.3999999999999999E-2</v>
          </cell>
        </row>
        <row r="715">
          <cell r="D715">
            <v>715</v>
          </cell>
          <cell r="E715">
            <v>606</v>
          </cell>
          <cell r="F715" t="str">
            <v>제어 케이블</v>
          </cell>
          <cell r="G715" t="str">
            <v>CVV-S  2.0sq/10C</v>
          </cell>
          <cell r="H715" t="str">
            <v>m</v>
          </cell>
          <cell r="I715">
            <v>0</v>
          </cell>
          <cell r="J715">
            <v>0</v>
          </cell>
          <cell r="K715">
            <v>797</v>
          </cell>
          <cell r="L715">
            <v>1842</v>
          </cell>
          <cell r="M715">
            <v>845</v>
          </cell>
          <cell r="N715">
            <v>1663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1663</v>
          </cell>
          <cell r="W715">
            <v>0</v>
          </cell>
          <cell r="X715">
            <v>0.05</v>
          </cell>
          <cell r="Y715" t="str">
            <v>저케</v>
          </cell>
          <cell r="Z715">
            <v>5.7599999999999998E-2</v>
          </cell>
        </row>
        <row r="716">
          <cell r="D716">
            <v>716</v>
          </cell>
          <cell r="E716">
            <v>607</v>
          </cell>
          <cell r="F716" t="str">
            <v>제어 케이블</v>
          </cell>
          <cell r="G716" t="str">
            <v>CVV-S  2.0sq/12C</v>
          </cell>
          <cell r="H716" t="str">
            <v>m</v>
          </cell>
          <cell r="I716">
            <v>0</v>
          </cell>
          <cell r="J716">
            <v>0</v>
          </cell>
          <cell r="K716">
            <v>797</v>
          </cell>
          <cell r="L716">
            <v>2076</v>
          </cell>
          <cell r="M716">
            <v>845</v>
          </cell>
          <cell r="N716">
            <v>1875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1875</v>
          </cell>
          <cell r="W716">
            <v>0</v>
          </cell>
          <cell r="X716">
            <v>0.05</v>
          </cell>
          <cell r="Y716" t="str">
            <v>저케</v>
          </cell>
          <cell r="Z716">
            <v>6.4799999999999996E-2</v>
          </cell>
        </row>
        <row r="717">
          <cell r="D717">
            <v>717</v>
          </cell>
          <cell r="E717">
            <v>608</v>
          </cell>
          <cell r="F717" t="str">
            <v>제어 케이블</v>
          </cell>
          <cell r="G717" t="str">
            <v>CVV-S  2.0sq/15C</v>
          </cell>
          <cell r="H717" t="str">
            <v>m</v>
          </cell>
          <cell r="I717">
            <v>0</v>
          </cell>
          <cell r="J717">
            <v>0</v>
          </cell>
          <cell r="K717">
            <v>797</v>
          </cell>
          <cell r="L717">
            <v>2419</v>
          </cell>
          <cell r="M717">
            <v>845</v>
          </cell>
          <cell r="N717">
            <v>2184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2184</v>
          </cell>
          <cell r="W717">
            <v>0</v>
          </cell>
          <cell r="X717">
            <v>0.05</v>
          </cell>
          <cell r="Y717" t="str">
            <v>저케</v>
          </cell>
          <cell r="Z717">
            <v>7.5600000000000001E-2</v>
          </cell>
        </row>
        <row r="718">
          <cell r="D718">
            <v>718</v>
          </cell>
          <cell r="E718">
            <v>609</v>
          </cell>
          <cell r="F718" t="str">
            <v>제어 케이블</v>
          </cell>
          <cell r="G718" t="str">
            <v>CVV-S  2.0sq/17C</v>
          </cell>
          <cell r="H718" t="str">
            <v>m</v>
          </cell>
          <cell r="I718">
            <v>0</v>
          </cell>
          <cell r="J718">
            <v>0</v>
          </cell>
          <cell r="K718">
            <v>797</v>
          </cell>
          <cell r="L718">
            <v>2634</v>
          </cell>
          <cell r="M718">
            <v>845</v>
          </cell>
          <cell r="N718">
            <v>2379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2379</v>
          </cell>
          <cell r="W718">
            <v>0</v>
          </cell>
          <cell r="X718">
            <v>0.05</v>
          </cell>
          <cell r="Y718" t="str">
            <v>저케</v>
          </cell>
          <cell r="Z718">
            <v>8.6399999999999991E-2</v>
          </cell>
        </row>
        <row r="719">
          <cell r="D719">
            <v>719</v>
          </cell>
          <cell r="E719">
            <v>610</v>
          </cell>
          <cell r="F719" t="str">
            <v>제어 케이블</v>
          </cell>
          <cell r="G719" t="str">
            <v>CVV-S  2.0sq/19C</v>
          </cell>
          <cell r="H719" t="str">
            <v>m</v>
          </cell>
          <cell r="I719">
            <v>0</v>
          </cell>
          <cell r="J719">
            <v>0</v>
          </cell>
          <cell r="K719">
            <v>797</v>
          </cell>
          <cell r="L719">
            <v>2833</v>
          </cell>
          <cell r="M719">
            <v>845</v>
          </cell>
          <cell r="N719">
            <v>2559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2559</v>
          </cell>
          <cell r="W719">
            <v>0</v>
          </cell>
          <cell r="X719">
            <v>0.05</v>
          </cell>
          <cell r="Y719" t="str">
            <v>저케</v>
          </cell>
          <cell r="Z719">
            <v>8.6399999999999991E-2</v>
          </cell>
        </row>
        <row r="720">
          <cell r="D720">
            <v>720</v>
          </cell>
          <cell r="E720">
            <v>611</v>
          </cell>
          <cell r="F720" t="str">
            <v>제어 케이블</v>
          </cell>
          <cell r="G720" t="str">
            <v>CVV-S  2.0sq/20C</v>
          </cell>
          <cell r="H720" t="str">
            <v>m</v>
          </cell>
          <cell r="I720">
            <v>0</v>
          </cell>
          <cell r="J720">
            <v>0</v>
          </cell>
          <cell r="K720">
            <v>797</v>
          </cell>
          <cell r="L720">
            <v>3007</v>
          </cell>
          <cell r="M720">
            <v>845</v>
          </cell>
          <cell r="N720">
            <v>2715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2715</v>
          </cell>
          <cell r="W720">
            <v>0</v>
          </cell>
          <cell r="X720">
            <v>0.05</v>
          </cell>
          <cell r="Y720" t="str">
            <v>저케</v>
          </cell>
          <cell r="Z720">
            <v>0.1008</v>
          </cell>
        </row>
        <row r="721">
          <cell r="D721">
            <v>721</v>
          </cell>
          <cell r="E721">
            <v>612</v>
          </cell>
          <cell r="F721" t="str">
            <v>제어 케이블</v>
          </cell>
          <cell r="G721" t="str">
            <v>CVV-S  2.0sq/24C</v>
          </cell>
          <cell r="H721" t="str">
            <v>m</v>
          </cell>
          <cell r="I721">
            <v>0</v>
          </cell>
          <cell r="J721">
            <v>0</v>
          </cell>
          <cell r="K721">
            <v>797</v>
          </cell>
          <cell r="L721">
            <v>3724</v>
          </cell>
          <cell r="M721">
            <v>845</v>
          </cell>
          <cell r="N721">
            <v>3361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3361</v>
          </cell>
          <cell r="W721">
            <v>0</v>
          </cell>
          <cell r="X721">
            <v>0.05</v>
          </cell>
          <cell r="Y721" t="str">
            <v>저케</v>
          </cell>
          <cell r="Z721">
            <v>0.1008</v>
          </cell>
        </row>
        <row r="722">
          <cell r="D722">
            <v>722</v>
          </cell>
          <cell r="E722">
            <v>613</v>
          </cell>
          <cell r="F722" t="str">
            <v>제어 케이블</v>
          </cell>
          <cell r="G722" t="str">
            <v>CVV-S  2.0sq/27C</v>
          </cell>
          <cell r="H722" t="str">
            <v>m</v>
          </cell>
          <cell r="I722">
            <v>0</v>
          </cell>
          <cell r="J722">
            <v>0</v>
          </cell>
          <cell r="K722">
            <v>797</v>
          </cell>
          <cell r="L722">
            <v>3996</v>
          </cell>
          <cell r="M722">
            <v>845</v>
          </cell>
          <cell r="N722">
            <v>3607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3607</v>
          </cell>
          <cell r="W722">
            <v>0</v>
          </cell>
          <cell r="X722">
            <v>0.05</v>
          </cell>
          <cell r="Y722" t="str">
            <v>저케</v>
          </cell>
          <cell r="Z722">
            <v>0.10919999999999999</v>
          </cell>
        </row>
        <row r="723">
          <cell r="D723">
            <v>723</v>
          </cell>
          <cell r="E723">
            <v>614</v>
          </cell>
          <cell r="F723" t="str">
            <v>제어 케이블</v>
          </cell>
          <cell r="G723" t="str">
            <v>CVV-S  2.0sq/30C</v>
          </cell>
          <cell r="H723" t="str">
            <v>m</v>
          </cell>
          <cell r="I723">
            <v>0</v>
          </cell>
          <cell r="J723">
            <v>0</v>
          </cell>
          <cell r="K723">
            <v>797</v>
          </cell>
          <cell r="L723">
            <v>4421</v>
          </cell>
          <cell r="M723">
            <v>845</v>
          </cell>
          <cell r="N723">
            <v>3990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3990</v>
          </cell>
          <cell r="W723">
            <v>0</v>
          </cell>
          <cell r="X723">
            <v>0.05</v>
          </cell>
          <cell r="Y723" t="str">
            <v>저케</v>
          </cell>
          <cell r="Z723">
            <v>0.1176</v>
          </cell>
        </row>
        <row r="724">
          <cell r="D724">
            <v>724</v>
          </cell>
          <cell r="E724">
            <v>615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 t="str">
            <v/>
          </cell>
        </row>
        <row r="725">
          <cell r="D725">
            <v>725</v>
          </cell>
          <cell r="E725">
            <v>616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 t="str">
            <v/>
          </cell>
        </row>
        <row r="726">
          <cell r="D726">
            <v>726</v>
          </cell>
          <cell r="E726">
            <v>617</v>
          </cell>
          <cell r="F726" t="str">
            <v>제어 케이블</v>
          </cell>
          <cell r="G726" t="str">
            <v>CVV-S  3.5sq/2C</v>
          </cell>
          <cell r="H726" t="str">
            <v>m</v>
          </cell>
          <cell r="I726">
            <v>0</v>
          </cell>
          <cell r="J726">
            <v>0</v>
          </cell>
          <cell r="K726">
            <v>797</v>
          </cell>
          <cell r="L726">
            <v>878</v>
          </cell>
          <cell r="M726">
            <v>845</v>
          </cell>
          <cell r="N726">
            <v>794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794</v>
          </cell>
          <cell r="W726">
            <v>0</v>
          </cell>
          <cell r="X726">
            <v>0.05</v>
          </cell>
          <cell r="Y726" t="str">
            <v>저케</v>
          </cell>
          <cell r="Z726">
            <v>1.9199999999999998E-2</v>
          </cell>
        </row>
        <row r="727">
          <cell r="D727">
            <v>727</v>
          </cell>
          <cell r="E727">
            <v>618</v>
          </cell>
          <cell r="F727" t="str">
            <v>제어 케이블</v>
          </cell>
          <cell r="G727" t="str">
            <v>CVV-S  3.5sq/3C</v>
          </cell>
          <cell r="H727" t="str">
            <v>m</v>
          </cell>
          <cell r="I727">
            <v>0</v>
          </cell>
          <cell r="J727">
            <v>0</v>
          </cell>
          <cell r="K727">
            <v>797</v>
          </cell>
          <cell r="L727">
            <v>1050</v>
          </cell>
          <cell r="M727">
            <v>845</v>
          </cell>
          <cell r="N727">
            <v>949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949</v>
          </cell>
          <cell r="W727">
            <v>0</v>
          </cell>
          <cell r="X727">
            <v>0.05</v>
          </cell>
          <cell r="Y727" t="str">
            <v>저케</v>
          </cell>
          <cell r="Z727">
            <v>2.6399999999999996E-2</v>
          </cell>
        </row>
        <row r="728">
          <cell r="D728">
            <v>728</v>
          </cell>
          <cell r="E728">
            <v>619</v>
          </cell>
          <cell r="F728" t="str">
            <v>제어 케이블</v>
          </cell>
          <cell r="G728" t="str">
            <v>CVV-S  3.5sq/4C</v>
          </cell>
          <cell r="H728" t="str">
            <v>m</v>
          </cell>
          <cell r="I728">
            <v>0</v>
          </cell>
          <cell r="J728">
            <v>0</v>
          </cell>
          <cell r="K728">
            <v>797</v>
          </cell>
          <cell r="L728">
            <v>1256</v>
          </cell>
          <cell r="M728">
            <v>845</v>
          </cell>
          <cell r="N728">
            <v>1133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1133</v>
          </cell>
          <cell r="W728">
            <v>0</v>
          </cell>
          <cell r="X728">
            <v>0.05</v>
          </cell>
          <cell r="Y728" t="str">
            <v>저케</v>
          </cell>
          <cell r="Z728">
            <v>3.4799999999999998E-2</v>
          </cell>
        </row>
        <row r="729">
          <cell r="D729">
            <v>729</v>
          </cell>
          <cell r="E729">
            <v>620</v>
          </cell>
          <cell r="F729" t="str">
            <v>제어 케이블</v>
          </cell>
          <cell r="G729" t="str">
            <v>CVV-S  3.5sq/5C</v>
          </cell>
          <cell r="H729" t="str">
            <v>m</v>
          </cell>
          <cell r="I729">
            <v>0</v>
          </cell>
          <cell r="J729">
            <v>0</v>
          </cell>
          <cell r="K729">
            <v>797</v>
          </cell>
          <cell r="L729">
            <v>1456</v>
          </cell>
          <cell r="M729">
            <v>845</v>
          </cell>
          <cell r="N729">
            <v>1315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1315</v>
          </cell>
          <cell r="W729">
            <v>0</v>
          </cell>
          <cell r="X729">
            <v>0.05</v>
          </cell>
          <cell r="Y729" t="str">
            <v>저케</v>
          </cell>
          <cell r="Z729">
            <v>4.0800000000000003E-2</v>
          </cell>
        </row>
        <row r="730">
          <cell r="D730">
            <v>730</v>
          </cell>
          <cell r="E730">
            <v>621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 t="str">
            <v/>
          </cell>
        </row>
        <row r="731">
          <cell r="D731">
            <v>731</v>
          </cell>
          <cell r="E731">
            <v>622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 t="str">
            <v/>
          </cell>
        </row>
        <row r="732">
          <cell r="D732">
            <v>732</v>
          </cell>
          <cell r="E732">
            <v>623</v>
          </cell>
          <cell r="F732" t="str">
            <v>제어 케이블</v>
          </cell>
          <cell r="G732" t="str">
            <v>CVV-S  5.5sq/2C</v>
          </cell>
          <cell r="H732" t="str">
            <v>m</v>
          </cell>
          <cell r="I732">
            <v>0</v>
          </cell>
          <cell r="J732">
            <v>0</v>
          </cell>
          <cell r="K732">
            <v>797</v>
          </cell>
          <cell r="L732">
            <v>1154</v>
          </cell>
          <cell r="M732">
            <v>845</v>
          </cell>
          <cell r="N732">
            <v>1043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1043</v>
          </cell>
          <cell r="W732">
            <v>0</v>
          </cell>
          <cell r="X732">
            <v>0.05</v>
          </cell>
          <cell r="Y732" t="str">
            <v>저케</v>
          </cell>
          <cell r="Z732">
            <v>2.1599999999999998E-2</v>
          </cell>
        </row>
        <row r="733">
          <cell r="D733">
            <v>733</v>
          </cell>
          <cell r="E733">
            <v>624</v>
          </cell>
          <cell r="F733" t="str">
            <v>제어 케이블</v>
          </cell>
          <cell r="G733" t="str">
            <v>CVV-S  5.5sq/3C</v>
          </cell>
          <cell r="H733" t="str">
            <v>m</v>
          </cell>
          <cell r="I733">
            <v>0</v>
          </cell>
          <cell r="J733">
            <v>0</v>
          </cell>
          <cell r="K733">
            <v>797</v>
          </cell>
          <cell r="L733">
            <v>1410</v>
          </cell>
          <cell r="M733">
            <v>845</v>
          </cell>
          <cell r="N733">
            <v>1274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1274</v>
          </cell>
          <cell r="W733">
            <v>0</v>
          </cell>
          <cell r="X733">
            <v>0.05</v>
          </cell>
          <cell r="Y733" t="str">
            <v>저케</v>
          </cell>
          <cell r="Z733">
            <v>3.1199999999999999E-2</v>
          </cell>
        </row>
        <row r="734">
          <cell r="D734">
            <v>734</v>
          </cell>
          <cell r="E734">
            <v>625</v>
          </cell>
          <cell r="F734" t="str">
            <v>제어 케이블</v>
          </cell>
          <cell r="G734" t="str">
            <v>CVV-S  5.5sq/4C</v>
          </cell>
          <cell r="H734" t="str">
            <v>m</v>
          </cell>
          <cell r="I734">
            <v>0</v>
          </cell>
          <cell r="J734">
            <v>0</v>
          </cell>
          <cell r="K734">
            <v>797</v>
          </cell>
          <cell r="L734">
            <v>1745</v>
          </cell>
          <cell r="M734">
            <v>845</v>
          </cell>
          <cell r="N734">
            <v>1576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1576</v>
          </cell>
          <cell r="W734">
            <v>0</v>
          </cell>
          <cell r="X734">
            <v>0.05</v>
          </cell>
          <cell r="Y734" t="str">
            <v>저케</v>
          </cell>
          <cell r="Z734">
            <v>4.0800000000000003E-2</v>
          </cell>
        </row>
        <row r="735">
          <cell r="D735">
            <v>735</v>
          </cell>
          <cell r="E735">
            <v>626</v>
          </cell>
          <cell r="F735" t="str">
            <v>제어 케이블</v>
          </cell>
          <cell r="G735" t="str">
            <v>CVV-S  5.5sq/5C</v>
          </cell>
          <cell r="H735" t="str">
            <v>m</v>
          </cell>
          <cell r="I735">
            <v>0</v>
          </cell>
          <cell r="J735">
            <v>0</v>
          </cell>
          <cell r="K735">
            <v>797</v>
          </cell>
          <cell r="L735">
            <v>2038</v>
          </cell>
          <cell r="M735">
            <v>845</v>
          </cell>
          <cell r="N735">
            <v>1840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1840</v>
          </cell>
          <cell r="W735">
            <v>0</v>
          </cell>
          <cell r="X735">
            <v>0.05</v>
          </cell>
          <cell r="Y735" t="str">
            <v>저케</v>
          </cell>
          <cell r="Z735">
            <v>4.6800000000000001E-2</v>
          </cell>
        </row>
        <row r="736">
          <cell r="D736">
            <v>736</v>
          </cell>
          <cell r="E736">
            <v>627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 t="str">
            <v/>
          </cell>
        </row>
        <row r="737">
          <cell r="D737">
            <v>737</v>
          </cell>
          <cell r="E737">
            <v>628</v>
          </cell>
          <cell r="F737" t="str">
            <v>제어 케이블</v>
          </cell>
          <cell r="G737" t="str">
            <v>CVV-SB  2.0sq/2C</v>
          </cell>
          <cell r="H737" t="str">
            <v>m</v>
          </cell>
          <cell r="I737">
            <v>0</v>
          </cell>
          <cell r="J737">
            <v>0</v>
          </cell>
          <cell r="K737">
            <v>797</v>
          </cell>
          <cell r="L737">
            <v>925</v>
          </cell>
          <cell r="M737">
            <v>845</v>
          </cell>
          <cell r="N737">
            <v>837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837</v>
          </cell>
          <cell r="W737">
            <v>0</v>
          </cell>
          <cell r="X737">
            <v>0.05</v>
          </cell>
          <cell r="Y737" t="str">
            <v>저케</v>
          </cell>
          <cell r="Z737">
            <v>1.6799999999999999E-2</v>
          </cell>
        </row>
        <row r="738">
          <cell r="D738">
            <v>738</v>
          </cell>
          <cell r="E738">
            <v>629</v>
          </cell>
          <cell r="F738" t="str">
            <v>제어 케이블</v>
          </cell>
          <cell r="G738" t="str">
            <v>CVV-SB  2.0sq/3C</v>
          </cell>
          <cell r="H738" t="str">
            <v>m</v>
          </cell>
          <cell r="I738">
            <v>0</v>
          </cell>
          <cell r="J738">
            <v>0</v>
          </cell>
          <cell r="K738">
            <v>797</v>
          </cell>
          <cell r="L738">
            <v>1119</v>
          </cell>
          <cell r="M738">
            <v>845</v>
          </cell>
          <cell r="N738">
            <v>1011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1011</v>
          </cell>
          <cell r="W738">
            <v>0</v>
          </cell>
          <cell r="X738">
            <v>0.05</v>
          </cell>
          <cell r="Y738" t="str">
            <v>저케</v>
          </cell>
          <cell r="Z738">
            <v>2.2799999999999997E-2</v>
          </cell>
        </row>
        <row r="739">
          <cell r="D739">
            <v>739</v>
          </cell>
          <cell r="E739">
            <v>630</v>
          </cell>
          <cell r="F739" t="str">
            <v>제어 케이블</v>
          </cell>
          <cell r="G739" t="str">
            <v>CVV-SB  1.25sq/4C</v>
          </cell>
          <cell r="H739" t="str">
            <v>m</v>
          </cell>
          <cell r="I739">
            <v>0</v>
          </cell>
          <cell r="J739">
            <v>0</v>
          </cell>
          <cell r="K739">
            <v>797</v>
          </cell>
          <cell r="L739">
            <v>1288</v>
          </cell>
          <cell r="M739">
            <v>845</v>
          </cell>
          <cell r="N739">
            <v>1164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1164</v>
          </cell>
          <cell r="W739">
            <v>0</v>
          </cell>
          <cell r="X739">
            <v>0.05</v>
          </cell>
          <cell r="Y739" t="str">
            <v>저케</v>
          </cell>
          <cell r="Z739">
            <v>3.1199999999999999E-2</v>
          </cell>
        </row>
        <row r="740">
          <cell r="D740">
            <v>740</v>
          </cell>
          <cell r="E740">
            <v>631</v>
          </cell>
          <cell r="F740" t="str">
            <v>제어 케이블</v>
          </cell>
          <cell r="G740" t="str">
            <v>CVV-SB  2.0sq/5C</v>
          </cell>
          <cell r="H740" t="str">
            <v>m</v>
          </cell>
          <cell r="I740">
            <v>0</v>
          </cell>
          <cell r="J740">
            <v>0</v>
          </cell>
          <cell r="K740">
            <v>797</v>
          </cell>
          <cell r="L740">
            <v>1406</v>
          </cell>
          <cell r="M740">
            <v>845</v>
          </cell>
          <cell r="N740">
            <v>1270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1270</v>
          </cell>
          <cell r="W740">
            <v>0</v>
          </cell>
          <cell r="X740">
            <v>0.05</v>
          </cell>
          <cell r="Y740" t="str">
            <v>저케</v>
          </cell>
          <cell r="Z740">
            <v>3.8399999999999997E-2</v>
          </cell>
        </row>
        <row r="741">
          <cell r="D741">
            <v>741</v>
          </cell>
          <cell r="E741">
            <v>632</v>
          </cell>
          <cell r="F741" t="str">
            <v>제어 케이블</v>
          </cell>
          <cell r="G741" t="str">
            <v>CVV-SB  2.0sq/6C</v>
          </cell>
          <cell r="H741" t="str">
            <v>m</v>
          </cell>
          <cell r="I741">
            <v>0</v>
          </cell>
          <cell r="J741">
            <v>0</v>
          </cell>
          <cell r="K741">
            <v>797</v>
          </cell>
          <cell r="L741">
            <v>1578</v>
          </cell>
          <cell r="M741">
            <v>845</v>
          </cell>
          <cell r="N741">
            <v>1426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1426</v>
          </cell>
          <cell r="W741">
            <v>0</v>
          </cell>
          <cell r="X741">
            <v>0.05</v>
          </cell>
          <cell r="Y741" t="str">
            <v>저케</v>
          </cell>
          <cell r="Z741">
            <v>4.2000000000000003E-2</v>
          </cell>
        </row>
        <row r="742">
          <cell r="D742">
            <v>742</v>
          </cell>
          <cell r="E742">
            <v>633</v>
          </cell>
          <cell r="F742" t="str">
            <v>제어 케이블</v>
          </cell>
          <cell r="G742" t="str">
            <v>CVV-SB  2.0sq/7C</v>
          </cell>
          <cell r="H742" t="str">
            <v>m</v>
          </cell>
          <cell r="I742">
            <v>0</v>
          </cell>
          <cell r="J742">
            <v>0</v>
          </cell>
          <cell r="K742">
            <v>797</v>
          </cell>
          <cell r="L742">
            <v>1676</v>
          </cell>
          <cell r="M742">
            <v>845</v>
          </cell>
          <cell r="N742">
            <v>1514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1514</v>
          </cell>
          <cell r="W742">
            <v>0</v>
          </cell>
          <cell r="X742">
            <v>0.05</v>
          </cell>
          <cell r="Y742" t="str">
            <v>저케</v>
          </cell>
          <cell r="Z742">
            <v>4.6800000000000001E-2</v>
          </cell>
        </row>
        <row r="743">
          <cell r="D743">
            <v>743</v>
          </cell>
          <cell r="E743">
            <v>634</v>
          </cell>
          <cell r="F743" t="str">
            <v>제어 케이블</v>
          </cell>
          <cell r="G743" t="str">
            <v>CVV-SB  2.0sq/9C</v>
          </cell>
          <cell r="H743" t="str">
            <v>m</v>
          </cell>
          <cell r="I743">
            <v>0</v>
          </cell>
          <cell r="J743">
            <v>0</v>
          </cell>
          <cell r="K743">
            <v>797</v>
          </cell>
          <cell r="L743">
            <v>1950</v>
          </cell>
          <cell r="M743">
            <v>845</v>
          </cell>
          <cell r="N743">
            <v>1760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1760</v>
          </cell>
          <cell r="W743">
            <v>0</v>
          </cell>
          <cell r="X743">
            <v>0.05</v>
          </cell>
          <cell r="Y743" t="str">
            <v>저케</v>
          </cell>
          <cell r="Z743">
            <v>5.3999999999999999E-2</v>
          </cell>
        </row>
        <row r="744">
          <cell r="D744">
            <v>744</v>
          </cell>
          <cell r="E744">
            <v>635</v>
          </cell>
          <cell r="F744" t="str">
            <v>제어 케이블</v>
          </cell>
          <cell r="G744" t="str">
            <v>CVV-SB  2.0sq/10C</v>
          </cell>
          <cell r="H744" t="str">
            <v>m</v>
          </cell>
          <cell r="I744">
            <v>0</v>
          </cell>
          <cell r="J744">
            <v>0</v>
          </cell>
          <cell r="K744">
            <v>797</v>
          </cell>
          <cell r="L744">
            <v>2134</v>
          </cell>
          <cell r="M744">
            <v>845</v>
          </cell>
          <cell r="N744">
            <v>1927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1927</v>
          </cell>
          <cell r="W744">
            <v>0</v>
          </cell>
          <cell r="X744">
            <v>0.05</v>
          </cell>
          <cell r="Y744" t="str">
            <v>저케</v>
          </cell>
          <cell r="Z744">
            <v>5.7599999999999998E-2</v>
          </cell>
        </row>
        <row r="745">
          <cell r="D745">
            <v>745</v>
          </cell>
          <cell r="E745">
            <v>636</v>
          </cell>
          <cell r="F745" t="str">
            <v>제어 케이블</v>
          </cell>
          <cell r="G745" t="str">
            <v>CVV-SB  2.0sq/12C</v>
          </cell>
          <cell r="H745" t="str">
            <v>m</v>
          </cell>
          <cell r="I745">
            <v>0</v>
          </cell>
          <cell r="J745">
            <v>0</v>
          </cell>
          <cell r="K745">
            <v>797</v>
          </cell>
          <cell r="L745">
            <v>2337</v>
          </cell>
          <cell r="M745">
            <v>845</v>
          </cell>
          <cell r="N745">
            <v>2110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2110</v>
          </cell>
          <cell r="W745">
            <v>0</v>
          </cell>
          <cell r="X745">
            <v>0.05</v>
          </cell>
          <cell r="Y745" t="str">
            <v>저케</v>
          </cell>
          <cell r="Z745">
            <v>6.4799999999999996E-2</v>
          </cell>
        </row>
        <row r="746">
          <cell r="D746">
            <v>746</v>
          </cell>
          <cell r="E746">
            <v>637</v>
          </cell>
          <cell r="F746" t="str">
            <v>제어 케이블</v>
          </cell>
          <cell r="G746" t="str">
            <v>CVV-SB  2.0sq/15C</v>
          </cell>
          <cell r="H746" t="str">
            <v>m</v>
          </cell>
          <cell r="I746">
            <v>0</v>
          </cell>
          <cell r="J746">
            <v>0</v>
          </cell>
          <cell r="K746">
            <v>797</v>
          </cell>
          <cell r="L746">
            <v>2803</v>
          </cell>
          <cell r="M746">
            <v>845</v>
          </cell>
          <cell r="N746">
            <v>2531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2531</v>
          </cell>
          <cell r="W746">
            <v>0</v>
          </cell>
          <cell r="X746">
            <v>0.05</v>
          </cell>
          <cell r="Y746" t="str">
            <v>저케</v>
          </cell>
          <cell r="Z746">
            <v>7.5600000000000001E-2</v>
          </cell>
        </row>
        <row r="747">
          <cell r="D747">
            <v>747</v>
          </cell>
          <cell r="E747">
            <v>638</v>
          </cell>
          <cell r="F747" t="str">
            <v>제어 케이블</v>
          </cell>
          <cell r="G747" t="str">
            <v>CVV-SB  2.0sq/17C</v>
          </cell>
          <cell r="H747" t="str">
            <v>m</v>
          </cell>
          <cell r="I747">
            <v>0</v>
          </cell>
          <cell r="J747">
            <v>0</v>
          </cell>
          <cell r="K747">
            <v>797</v>
          </cell>
          <cell r="L747">
            <v>3079</v>
          </cell>
          <cell r="M747">
            <v>845</v>
          </cell>
          <cell r="N747">
            <v>2780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2780</v>
          </cell>
          <cell r="W747">
            <v>0</v>
          </cell>
          <cell r="X747">
            <v>0.05</v>
          </cell>
          <cell r="Y747" t="str">
            <v>저케</v>
          </cell>
          <cell r="Z747">
            <v>8.2799999999999999E-2</v>
          </cell>
        </row>
        <row r="748">
          <cell r="D748">
            <v>748</v>
          </cell>
          <cell r="E748">
            <v>639</v>
          </cell>
          <cell r="F748" t="str">
            <v>제어 케이블</v>
          </cell>
          <cell r="G748" t="str">
            <v>CVV-SB  2.0sq/19C</v>
          </cell>
          <cell r="H748" t="str">
            <v>m</v>
          </cell>
          <cell r="I748">
            <v>0</v>
          </cell>
          <cell r="J748">
            <v>0</v>
          </cell>
          <cell r="K748">
            <v>797</v>
          </cell>
          <cell r="L748">
            <v>3252</v>
          </cell>
          <cell r="M748">
            <v>845</v>
          </cell>
          <cell r="N748">
            <v>2937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2937</v>
          </cell>
          <cell r="W748">
            <v>0</v>
          </cell>
          <cell r="X748">
            <v>0.05</v>
          </cell>
          <cell r="Y748" t="str">
            <v>저케</v>
          </cell>
          <cell r="Z748">
            <v>8.6399999999999991E-2</v>
          </cell>
        </row>
        <row r="749">
          <cell r="D749">
            <v>749</v>
          </cell>
          <cell r="E749">
            <v>640</v>
          </cell>
          <cell r="F749" t="str">
            <v>제어 케이블</v>
          </cell>
          <cell r="G749" t="str">
            <v>CVV-SB  2.0sq/22C</v>
          </cell>
          <cell r="H749" t="str">
            <v>m</v>
          </cell>
          <cell r="I749">
            <v>0</v>
          </cell>
          <cell r="J749">
            <v>0</v>
          </cell>
          <cell r="K749">
            <v>797</v>
          </cell>
          <cell r="L749">
            <v>3902</v>
          </cell>
          <cell r="M749">
            <v>845</v>
          </cell>
          <cell r="N749">
            <v>3523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3523</v>
          </cell>
          <cell r="W749">
            <v>0</v>
          </cell>
          <cell r="X749">
            <v>0.05</v>
          </cell>
          <cell r="Y749" t="str">
            <v>저케</v>
          </cell>
          <cell r="Z749">
            <v>9.4799999999999995E-2</v>
          </cell>
        </row>
        <row r="750">
          <cell r="D750">
            <v>750</v>
          </cell>
          <cell r="E750">
            <v>641</v>
          </cell>
          <cell r="F750" t="str">
            <v>제어 케이블</v>
          </cell>
          <cell r="G750" t="str">
            <v>CVV-SB  2.0sq/24C</v>
          </cell>
          <cell r="H750" t="str">
            <v>m</v>
          </cell>
          <cell r="I750">
            <v>0</v>
          </cell>
          <cell r="J750">
            <v>0</v>
          </cell>
          <cell r="K750">
            <v>797</v>
          </cell>
          <cell r="L750">
            <v>3877</v>
          </cell>
          <cell r="M750">
            <v>845</v>
          </cell>
          <cell r="N750">
            <v>3500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3500</v>
          </cell>
          <cell r="W750">
            <v>0</v>
          </cell>
          <cell r="X750">
            <v>0.05</v>
          </cell>
          <cell r="Y750" t="str">
            <v>저케</v>
          </cell>
          <cell r="Z750">
            <v>0.1008</v>
          </cell>
        </row>
        <row r="751">
          <cell r="D751">
            <v>751</v>
          </cell>
          <cell r="E751">
            <v>642</v>
          </cell>
          <cell r="F751" t="str">
            <v>제어 케이블</v>
          </cell>
          <cell r="G751" t="str">
            <v>CVV-SB  2.0sq/27C</v>
          </cell>
          <cell r="H751" t="str">
            <v>m</v>
          </cell>
          <cell r="I751">
            <v>0</v>
          </cell>
          <cell r="J751">
            <v>0</v>
          </cell>
          <cell r="K751">
            <v>797</v>
          </cell>
          <cell r="L751">
            <v>4250</v>
          </cell>
          <cell r="M751">
            <v>845</v>
          </cell>
          <cell r="N751">
            <v>3597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3597</v>
          </cell>
          <cell r="W751">
            <v>0</v>
          </cell>
          <cell r="X751">
            <v>0.05</v>
          </cell>
          <cell r="Y751" t="str">
            <v>저케</v>
          </cell>
          <cell r="Z751">
            <v>0.11399999999999999</v>
          </cell>
        </row>
        <row r="752">
          <cell r="D752">
            <v>752</v>
          </cell>
          <cell r="E752">
            <v>643</v>
          </cell>
          <cell r="F752" t="str">
            <v>제어 케이블</v>
          </cell>
          <cell r="G752" t="str">
            <v>CVV-SB  2.0sq/30C</v>
          </cell>
          <cell r="H752" t="str">
            <v>m</v>
          </cell>
          <cell r="I752">
            <v>0</v>
          </cell>
          <cell r="J752">
            <v>0</v>
          </cell>
          <cell r="K752">
            <v>797</v>
          </cell>
          <cell r="L752">
            <v>4548</v>
          </cell>
          <cell r="M752">
            <v>845</v>
          </cell>
          <cell r="N752">
            <v>4106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4106</v>
          </cell>
          <cell r="W752">
            <v>0</v>
          </cell>
          <cell r="X752">
            <v>0.05</v>
          </cell>
          <cell r="Y752" t="str">
            <v>저케</v>
          </cell>
          <cell r="Z752">
            <v>0.1176</v>
          </cell>
        </row>
        <row r="753">
          <cell r="D753">
            <v>753</v>
          </cell>
          <cell r="E753">
            <v>644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 t="str">
            <v/>
          </cell>
        </row>
        <row r="754">
          <cell r="D754">
            <v>754</v>
          </cell>
          <cell r="E754">
            <v>645</v>
          </cell>
          <cell r="F754" t="str">
            <v>제어 케이블</v>
          </cell>
          <cell r="G754" t="str">
            <v>CVV-SB  1.25sq/2C</v>
          </cell>
          <cell r="H754" t="str">
            <v>m</v>
          </cell>
          <cell r="I754">
            <v>0</v>
          </cell>
          <cell r="J754">
            <v>0</v>
          </cell>
          <cell r="K754">
            <v>797</v>
          </cell>
          <cell r="L754">
            <v>691</v>
          </cell>
          <cell r="M754">
            <v>845</v>
          </cell>
          <cell r="N754">
            <v>624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624</v>
          </cell>
          <cell r="W754">
            <v>0</v>
          </cell>
          <cell r="X754">
            <v>0.05</v>
          </cell>
          <cell r="Y754" t="str">
            <v>저케</v>
          </cell>
          <cell r="Z754">
            <v>1.6799999999999999E-2</v>
          </cell>
        </row>
        <row r="755">
          <cell r="D755">
            <v>755</v>
          </cell>
          <cell r="E755">
            <v>646</v>
          </cell>
          <cell r="F755" t="str">
            <v>제어 케이블</v>
          </cell>
          <cell r="G755" t="str">
            <v>CVV-SB  3.5sq/2C</v>
          </cell>
          <cell r="H755" t="str">
            <v>m</v>
          </cell>
          <cell r="I755">
            <v>0</v>
          </cell>
          <cell r="J755">
            <v>0</v>
          </cell>
          <cell r="K755">
            <v>797</v>
          </cell>
          <cell r="L755">
            <v>1170</v>
          </cell>
          <cell r="M755">
            <v>845</v>
          </cell>
          <cell r="N755">
            <v>794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794</v>
          </cell>
          <cell r="W755">
            <v>0</v>
          </cell>
          <cell r="X755">
            <v>0.05</v>
          </cell>
          <cell r="Y755" t="str">
            <v>저케</v>
          </cell>
          <cell r="Z755">
            <v>1.9199999999999998E-2</v>
          </cell>
        </row>
        <row r="756">
          <cell r="D756">
            <v>756</v>
          </cell>
          <cell r="E756">
            <v>647</v>
          </cell>
          <cell r="F756" t="str">
            <v>제어 케이블</v>
          </cell>
          <cell r="G756" t="str">
            <v>CVV-SB  3.5sq/3C</v>
          </cell>
          <cell r="H756" t="str">
            <v>m</v>
          </cell>
          <cell r="I756">
            <v>0</v>
          </cell>
          <cell r="J756">
            <v>0</v>
          </cell>
          <cell r="K756">
            <v>797</v>
          </cell>
          <cell r="L756">
            <v>1379</v>
          </cell>
          <cell r="M756">
            <v>845</v>
          </cell>
          <cell r="N756">
            <v>949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949</v>
          </cell>
          <cell r="W756">
            <v>0</v>
          </cell>
          <cell r="X756">
            <v>0.05</v>
          </cell>
          <cell r="Y756" t="str">
            <v>저케</v>
          </cell>
          <cell r="Z756">
            <v>2.6399999999999996E-2</v>
          </cell>
        </row>
        <row r="757">
          <cell r="D757">
            <v>757</v>
          </cell>
          <cell r="E757">
            <v>648</v>
          </cell>
          <cell r="F757" t="str">
            <v>제어 케이블</v>
          </cell>
          <cell r="G757" t="str">
            <v>CVV-SB  3.5sq/4C</v>
          </cell>
          <cell r="H757" t="str">
            <v>m</v>
          </cell>
          <cell r="I757">
            <v>0</v>
          </cell>
          <cell r="J757">
            <v>0</v>
          </cell>
          <cell r="K757">
            <v>797</v>
          </cell>
          <cell r="L757">
            <v>1583</v>
          </cell>
          <cell r="M757">
            <v>845</v>
          </cell>
          <cell r="N757">
            <v>1133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1133</v>
          </cell>
          <cell r="W757">
            <v>0</v>
          </cell>
          <cell r="X757">
            <v>0.05</v>
          </cell>
          <cell r="Y757" t="str">
            <v>저케</v>
          </cell>
          <cell r="Z757">
            <v>3.4799999999999998E-2</v>
          </cell>
        </row>
        <row r="758">
          <cell r="D758">
            <v>758</v>
          </cell>
          <cell r="E758">
            <v>649</v>
          </cell>
          <cell r="F758" t="str">
            <v>제어 케이블</v>
          </cell>
          <cell r="G758" t="str">
            <v>CVV-SB  3.5sq/5C</v>
          </cell>
          <cell r="H758" t="str">
            <v>m</v>
          </cell>
          <cell r="I758">
            <v>0</v>
          </cell>
          <cell r="J758">
            <v>0</v>
          </cell>
          <cell r="K758">
            <v>797</v>
          </cell>
          <cell r="L758">
            <v>1721</v>
          </cell>
          <cell r="M758">
            <v>845</v>
          </cell>
          <cell r="N758">
            <v>1315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1315</v>
          </cell>
          <cell r="W758">
            <v>0</v>
          </cell>
          <cell r="X758">
            <v>0.05</v>
          </cell>
          <cell r="Y758" t="str">
            <v>저케</v>
          </cell>
          <cell r="Z758">
            <v>4.0800000000000003E-2</v>
          </cell>
        </row>
        <row r="759">
          <cell r="D759">
            <v>759</v>
          </cell>
          <cell r="E759">
            <v>650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 t="str">
            <v/>
          </cell>
        </row>
        <row r="760">
          <cell r="D760">
            <v>760</v>
          </cell>
          <cell r="E760">
            <v>651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 t="str">
            <v/>
          </cell>
        </row>
        <row r="761">
          <cell r="D761">
            <v>761</v>
          </cell>
          <cell r="E761">
            <v>652</v>
          </cell>
          <cell r="F761" t="str">
            <v>제어 케이블</v>
          </cell>
          <cell r="G761" t="str">
            <v>CVV-SB  5.5sq/2C</v>
          </cell>
          <cell r="H761" t="str">
            <v>m</v>
          </cell>
          <cell r="I761">
            <v>0</v>
          </cell>
          <cell r="J761">
            <v>0</v>
          </cell>
          <cell r="K761">
            <v>797</v>
          </cell>
          <cell r="L761">
            <v>1413</v>
          </cell>
          <cell r="M761">
            <v>845</v>
          </cell>
          <cell r="N761">
            <v>1043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1043</v>
          </cell>
          <cell r="W761">
            <v>0</v>
          </cell>
          <cell r="X761">
            <v>0.05</v>
          </cell>
          <cell r="Y761" t="str">
            <v>저케</v>
          </cell>
          <cell r="Z761">
            <v>2.1599999999999998E-2</v>
          </cell>
        </row>
        <row r="762">
          <cell r="D762">
            <v>762</v>
          </cell>
          <cell r="E762">
            <v>653</v>
          </cell>
          <cell r="F762" t="str">
            <v>제어 케이블</v>
          </cell>
          <cell r="G762" t="str">
            <v>CVV-SB  5.5sq/3C</v>
          </cell>
          <cell r="H762" t="str">
            <v>m</v>
          </cell>
          <cell r="I762">
            <v>0</v>
          </cell>
          <cell r="J762">
            <v>0</v>
          </cell>
          <cell r="K762">
            <v>797</v>
          </cell>
          <cell r="L762">
            <v>1740</v>
          </cell>
          <cell r="M762">
            <v>845</v>
          </cell>
          <cell r="N762">
            <v>1274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1274</v>
          </cell>
          <cell r="W762">
            <v>0</v>
          </cell>
          <cell r="X762">
            <v>0.05</v>
          </cell>
          <cell r="Y762" t="str">
            <v>저케</v>
          </cell>
          <cell r="Z762">
            <v>3.1199999999999999E-2</v>
          </cell>
        </row>
        <row r="763">
          <cell r="D763">
            <v>763</v>
          </cell>
          <cell r="E763">
            <v>654</v>
          </cell>
          <cell r="F763" t="str">
            <v>제어 케이블</v>
          </cell>
          <cell r="G763" t="str">
            <v>CVV-SB  5.5sq/4C</v>
          </cell>
          <cell r="H763" t="str">
            <v>m</v>
          </cell>
          <cell r="I763">
            <v>0</v>
          </cell>
          <cell r="J763">
            <v>0</v>
          </cell>
          <cell r="K763">
            <v>797</v>
          </cell>
          <cell r="L763">
            <v>2000</v>
          </cell>
          <cell r="M763">
            <v>845</v>
          </cell>
          <cell r="N763">
            <v>1576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1576</v>
          </cell>
          <cell r="W763">
            <v>0</v>
          </cell>
          <cell r="X763">
            <v>0.05</v>
          </cell>
          <cell r="Y763" t="str">
            <v>저케</v>
          </cell>
          <cell r="Z763">
            <v>4.0800000000000003E-2</v>
          </cell>
        </row>
        <row r="764">
          <cell r="D764">
            <v>764</v>
          </cell>
          <cell r="E764">
            <v>655</v>
          </cell>
          <cell r="F764" t="str">
            <v>제어 케이블</v>
          </cell>
          <cell r="G764" t="str">
            <v>CVV-SB  5.5sq/5C</v>
          </cell>
          <cell r="H764" t="str">
            <v>m</v>
          </cell>
          <cell r="I764">
            <v>0</v>
          </cell>
          <cell r="J764">
            <v>0</v>
          </cell>
          <cell r="K764">
            <v>797</v>
          </cell>
          <cell r="L764">
            <v>2352</v>
          </cell>
          <cell r="M764">
            <v>845</v>
          </cell>
          <cell r="N764">
            <v>1840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1840</v>
          </cell>
          <cell r="W764">
            <v>0</v>
          </cell>
          <cell r="X764">
            <v>0.05</v>
          </cell>
          <cell r="Y764" t="str">
            <v>저케</v>
          </cell>
          <cell r="Z764">
            <v>4.6800000000000001E-2</v>
          </cell>
        </row>
        <row r="765">
          <cell r="D765">
            <v>765</v>
          </cell>
          <cell r="E765">
            <v>656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 t="str">
            <v/>
          </cell>
        </row>
        <row r="766">
          <cell r="D766">
            <v>766</v>
          </cell>
          <cell r="E766">
            <v>657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 t="str">
            <v/>
          </cell>
        </row>
        <row r="767">
          <cell r="D767">
            <v>767</v>
          </cell>
          <cell r="E767">
            <v>658</v>
          </cell>
          <cell r="F767" t="str">
            <v>제어 케이블(옥외)</v>
          </cell>
          <cell r="G767" t="str">
            <v>CVV  2.0sq/2C</v>
          </cell>
          <cell r="H767" t="str">
            <v>m</v>
          </cell>
          <cell r="I767">
            <v>0</v>
          </cell>
          <cell r="J767">
            <v>0</v>
          </cell>
          <cell r="K767">
            <v>796</v>
          </cell>
          <cell r="L767">
            <v>450</v>
          </cell>
          <cell r="M767">
            <v>845</v>
          </cell>
          <cell r="N767">
            <v>429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429</v>
          </cell>
          <cell r="W767">
            <v>0</v>
          </cell>
          <cell r="X767">
            <v>0.03</v>
          </cell>
          <cell r="Y767" t="str">
            <v>저케</v>
          </cell>
          <cell r="Z767">
            <v>1.4E-2</v>
          </cell>
        </row>
        <row r="768">
          <cell r="D768">
            <v>768</v>
          </cell>
          <cell r="E768">
            <v>659</v>
          </cell>
          <cell r="F768" t="str">
            <v>제어 케이블(옥외)</v>
          </cell>
          <cell r="G768" t="str">
            <v>CVV  2.0sq/3C</v>
          </cell>
          <cell r="H768" t="str">
            <v>m</v>
          </cell>
          <cell r="I768">
            <v>0</v>
          </cell>
          <cell r="J768">
            <v>0</v>
          </cell>
          <cell r="K768">
            <v>796</v>
          </cell>
          <cell r="L768">
            <v>550</v>
          </cell>
          <cell r="M768">
            <v>845</v>
          </cell>
          <cell r="N768">
            <v>524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524</v>
          </cell>
          <cell r="W768">
            <v>0</v>
          </cell>
          <cell r="X768">
            <v>0.03</v>
          </cell>
          <cell r="Y768" t="str">
            <v>저케</v>
          </cell>
          <cell r="Z768">
            <v>1.9E-2</v>
          </cell>
        </row>
        <row r="769">
          <cell r="D769">
            <v>769</v>
          </cell>
          <cell r="E769">
            <v>660</v>
          </cell>
          <cell r="F769" t="str">
            <v>제어 케이블(옥외)</v>
          </cell>
          <cell r="G769" t="str">
            <v>CVV  2.0sq/4C</v>
          </cell>
          <cell r="H769" t="str">
            <v>m</v>
          </cell>
          <cell r="I769">
            <v>0</v>
          </cell>
          <cell r="J769">
            <v>0</v>
          </cell>
          <cell r="K769">
            <v>796</v>
          </cell>
          <cell r="L769">
            <v>670</v>
          </cell>
          <cell r="M769">
            <v>845</v>
          </cell>
          <cell r="N769">
            <v>639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639</v>
          </cell>
          <cell r="W769">
            <v>0</v>
          </cell>
          <cell r="X769">
            <v>0.03</v>
          </cell>
          <cell r="Y769" t="str">
            <v>저케</v>
          </cell>
          <cell r="Z769">
            <v>2.5999999999999999E-2</v>
          </cell>
        </row>
        <row r="770">
          <cell r="D770">
            <v>770</v>
          </cell>
          <cell r="E770">
            <v>661</v>
          </cell>
          <cell r="F770" t="str">
            <v>제어 케이블(옥외)</v>
          </cell>
          <cell r="G770" t="str">
            <v>CVV  2.0sq/5C</v>
          </cell>
          <cell r="H770" t="str">
            <v>m</v>
          </cell>
          <cell r="I770">
            <v>0</v>
          </cell>
          <cell r="J770">
            <v>0</v>
          </cell>
          <cell r="K770">
            <v>796</v>
          </cell>
          <cell r="L770">
            <v>765</v>
          </cell>
          <cell r="M770">
            <v>845</v>
          </cell>
          <cell r="N770">
            <v>729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729</v>
          </cell>
          <cell r="W770">
            <v>0</v>
          </cell>
          <cell r="X770">
            <v>0.03</v>
          </cell>
          <cell r="Y770" t="str">
            <v>저케</v>
          </cell>
          <cell r="Z770">
            <v>3.2000000000000001E-2</v>
          </cell>
        </row>
        <row r="771">
          <cell r="D771">
            <v>771</v>
          </cell>
          <cell r="E771">
            <v>662</v>
          </cell>
          <cell r="F771" t="str">
            <v>제어 케이블(옥외)</v>
          </cell>
          <cell r="G771" t="str">
            <v>CVV  2.0sq/6C</v>
          </cell>
          <cell r="H771" t="str">
            <v>m</v>
          </cell>
          <cell r="I771">
            <v>0</v>
          </cell>
          <cell r="J771">
            <v>0</v>
          </cell>
          <cell r="K771">
            <v>796</v>
          </cell>
          <cell r="L771">
            <v>884</v>
          </cell>
          <cell r="M771">
            <v>845</v>
          </cell>
          <cell r="N771">
            <v>842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842</v>
          </cell>
          <cell r="W771">
            <v>0</v>
          </cell>
          <cell r="X771">
            <v>0.03</v>
          </cell>
          <cell r="Y771" t="str">
            <v>저케</v>
          </cell>
          <cell r="Z771">
            <v>3.5000000000000003E-2</v>
          </cell>
        </row>
        <row r="772">
          <cell r="D772">
            <v>772</v>
          </cell>
          <cell r="E772">
            <v>663</v>
          </cell>
          <cell r="F772" t="str">
            <v>제어 케이블(옥외)</v>
          </cell>
          <cell r="G772" t="str">
            <v>CVV  2.0sq/7C</v>
          </cell>
          <cell r="H772" t="str">
            <v>m</v>
          </cell>
          <cell r="I772">
            <v>0</v>
          </cell>
          <cell r="J772">
            <v>0</v>
          </cell>
          <cell r="K772">
            <v>796</v>
          </cell>
          <cell r="L772">
            <v>945</v>
          </cell>
          <cell r="M772">
            <v>845</v>
          </cell>
          <cell r="N772">
            <v>900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900</v>
          </cell>
          <cell r="W772">
            <v>0</v>
          </cell>
          <cell r="X772">
            <v>0.03</v>
          </cell>
          <cell r="Y772" t="str">
            <v>저케</v>
          </cell>
          <cell r="Z772">
            <v>3.9E-2</v>
          </cell>
        </row>
        <row r="773">
          <cell r="D773">
            <v>773</v>
          </cell>
          <cell r="E773">
            <v>664</v>
          </cell>
          <cell r="F773" t="str">
            <v>제어 케이블(옥외)</v>
          </cell>
          <cell r="G773" t="str">
            <v>CVV  2.0sq/8C</v>
          </cell>
          <cell r="H773" t="str">
            <v>m</v>
          </cell>
          <cell r="I773">
            <v>0</v>
          </cell>
          <cell r="J773">
            <v>0</v>
          </cell>
          <cell r="K773">
            <v>796</v>
          </cell>
          <cell r="L773">
            <v>1178</v>
          </cell>
          <cell r="M773">
            <v>845</v>
          </cell>
          <cell r="N773">
            <v>1122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1122</v>
          </cell>
          <cell r="W773">
            <v>0</v>
          </cell>
          <cell r="X773">
            <v>0.03</v>
          </cell>
          <cell r="Y773" t="str">
            <v>저케</v>
          </cell>
          <cell r="Z773">
            <v>4.2000000000000003E-2</v>
          </cell>
        </row>
        <row r="774">
          <cell r="D774">
            <v>774</v>
          </cell>
          <cell r="E774">
            <v>665</v>
          </cell>
          <cell r="F774" t="str">
            <v>제어 케이블(옥외)</v>
          </cell>
          <cell r="G774" t="str">
            <v>CVV  2.0sq/9C</v>
          </cell>
          <cell r="H774" t="str">
            <v>m</v>
          </cell>
          <cell r="I774">
            <v>0</v>
          </cell>
          <cell r="J774">
            <v>0</v>
          </cell>
          <cell r="K774">
            <v>796</v>
          </cell>
          <cell r="L774">
            <v>1283</v>
          </cell>
          <cell r="M774">
            <v>845</v>
          </cell>
          <cell r="N774">
            <v>1222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1222</v>
          </cell>
          <cell r="W774">
            <v>0</v>
          </cell>
          <cell r="X774">
            <v>0.03</v>
          </cell>
          <cell r="Y774" t="str">
            <v>저케</v>
          </cell>
          <cell r="Z774">
            <v>4.4999999999999998E-2</v>
          </cell>
        </row>
        <row r="775">
          <cell r="D775">
            <v>775</v>
          </cell>
          <cell r="E775">
            <v>666</v>
          </cell>
          <cell r="F775" t="str">
            <v>제어 케이블(옥외)</v>
          </cell>
          <cell r="G775" t="str">
            <v>CVV  2.0sq/10C</v>
          </cell>
          <cell r="H775" t="str">
            <v>m</v>
          </cell>
          <cell r="I775">
            <v>0</v>
          </cell>
          <cell r="J775">
            <v>0</v>
          </cell>
          <cell r="K775">
            <v>796</v>
          </cell>
          <cell r="L775">
            <v>1472</v>
          </cell>
          <cell r="M775">
            <v>845</v>
          </cell>
          <cell r="N775">
            <v>1402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1402</v>
          </cell>
          <cell r="W775">
            <v>0</v>
          </cell>
          <cell r="X775">
            <v>0.03</v>
          </cell>
          <cell r="Y775" t="str">
            <v>저케</v>
          </cell>
          <cell r="Z775">
            <v>4.8000000000000001E-2</v>
          </cell>
        </row>
        <row r="776">
          <cell r="D776">
            <v>776</v>
          </cell>
          <cell r="E776">
            <v>667</v>
          </cell>
          <cell r="F776" t="str">
            <v>제어 케이블(옥외)</v>
          </cell>
          <cell r="G776" t="str">
            <v>CVV  2.0sq/12C</v>
          </cell>
          <cell r="H776" t="str">
            <v>m</v>
          </cell>
          <cell r="I776">
            <v>0</v>
          </cell>
          <cell r="J776">
            <v>0</v>
          </cell>
          <cell r="K776">
            <v>796</v>
          </cell>
          <cell r="L776">
            <v>1632</v>
          </cell>
          <cell r="M776">
            <v>845</v>
          </cell>
          <cell r="N776">
            <v>1555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1555</v>
          </cell>
          <cell r="W776">
            <v>0</v>
          </cell>
          <cell r="X776">
            <v>0.03</v>
          </cell>
          <cell r="Y776" t="str">
            <v>저케</v>
          </cell>
          <cell r="Z776">
            <v>5.3999999999999999E-2</v>
          </cell>
        </row>
        <row r="777">
          <cell r="D777">
            <v>777</v>
          </cell>
          <cell r="E777">
            <v>668</v>
          </cell>
          <cell r="F777" t="str">
            <v>제어 케이블(옥외)</v>
          </cell>
          <cell r="G777" t="str">
            <v>CVV  2.0sq/15C</v>
          </cell>
          <cell r="H777" t="str">
            <v>m</v>
          </cell>
          <cell r="I777">
            <v>0</v>
          </cell>
          <cell r="J777">
            <v>0</v>
          </cell>
          <cell r="K777">
            <v>796</v>
          </cell>
          <cell r="L777">
            <v>2114</v>
          </cell>
          <cell r="M777">
            <v>845</v>
          </cell>
          <cell r="N777">
            <v>2014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2014</v>
          </cell>
          <cell r="W777">
            <v>0</v>
          </cell>
          <cell r="X777">
            <v>0.03</v>
          </cell>
          <cell r="Y777" t="str">
            <v>저케</v>
          </cell>
          <cell r="Z777">
            <v>6.3E-2</v>
          </cell>
        </row>
        <row r="778">
          <cell r="D778">
            <v>778</v>
          </cell>
          <cell r="E778">
            <v>669</v>
          </cell>
          <cell r="F778" t="str">
            <v>제어 케이블(옥외)</v>
          </cell>
          <cell r="G778" t="str">
            <v>CVV  2.0sq/19C</v>
          </cell>
          <cell r="H778" t="str">
            <v>m</v>
          </cell>
          <cell r="I778">
            <v>0</v>
          </cell>
          <cell r="J778">
            <v>0</v>
          </cell>
          <cell r="K778">
            <v>796</v>
          </cell>
          <cell r="L778">
            <v>2390</v>
          </cell>
          <cell r="M778">
            <v>845</v>
          </cell>
          <cell r="N778">
            <v>2277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2277</v>
          </cell>
          <cell r="W778">
            <v>0</v>
          </cell>
          <cell r="X778">
            <v>0.03</v>
          </cell>
          <cell r="Y778" t="str">
            <v>저케</v>
          </cell>
          <cell r="Z778">
            <v>7.1999999999999995E-2</v>
          </cell>
        </row>
        <row r="779">
          <cell r="D779">
            <v>779</v>
          </cell>
          <cell r="E779">
            <v>670</v>
          </cell>
          <cell r="F779" t="str">
            <v>제어 케이블(옥외)</v>
          </cell>
          <cell r="G779" t="str">
            <v>CVV  2.0sq/24C</v>
          </cell>
          <cell r="H779" t="str">
            <v>m</v>
          </cell>
          <cell r="I779">
            <v>0</v>
          </cell>
          <cell r="J779">
            <v>0</v>
          </cell>
          <cell r="K779">
            <v>796</v>
          </cell>
          <cell r="L779">
            <v>3021</v>
          </cell>
          <cell r="M779">
            <v>845</v>
          </cell>
          <cell r="N779">
            <v>2878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2878</v>
          </cell>
          <cell r="W779">
            <v>0</v>
          </cell>
          <cell r="X779">
            <v>0.03</v>
          </cell>
          <cell r="Y779" t="str">
            <v>저케</v>
          </cell>
          <cell r="Z779">
            <v>8.4000000000000005E-2</v>
          </cell>
        </row>
        <row r="780">
          <cell r="D780">
            <v>780</v>
          </cell>
          <cell r="E780">
            <v>671</v>
          </cell>
          <cell r="F780" t="str">
            <v>제어 케이블(옥외)</v>
          </cell>
          <cell r="G780" t="str">
            <v>CVV  2.0sq/27C</v>
          </cell>
          <cell r="H780" t="str">
            <v>m</v>
          </cell>
          <cell r="I780">
            <v>0</v>
          </cell>
          <cell r="J780">
            <v>0</v>
          </cell>
          <cell r="K780">
            <v>796</v>
          </cell>
          <cell r="L780">
            <v>3297</v>
          </cell>
          <cell r="M780">
            <v>845</v>
          </cell>
          <cell r="N780">
            <v>3140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3140</v>
          </cell>
          <cell r="W780">
            <v>0</v>
          </cell>
          <cell r="X780">
            <v>0.03</v>
          </cell>
          <cell r="Y780" t="str">
            <v>저케</v>
          </cell>
          <cell r="Z780">
            <v>9.0999999999999998E-2</v>
          </cell>
        </row>
        <row r="781">
          <cell r="D781">
            <v>781</v>
          </cell>
          <cell r="E781">
            <v>672</v>
          </cell>
          <cell r="F781" t="str">
            <v>제어 케이블(옥외)</v>
          </cell>
          <cell r="G781" t="str">
            <v>CVV  2.0sq/30C</v>
          </cell>
          <cell r="H781" t="str">
            <v>m</v>
          </cell>
          <cell r="I781">
            <v>0</v>
          </cell>
          <cell r="J781">
            <v>0</v>
          </cell>
          <cell r="K781">
            <v>796</v>
          </cell>
          <cell r="L781">
            <v>3689</v>
          </cell>
          <cell r="M781">
            <v>845</v>
          </cell>
          <cell r="N781">
            <v>3514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3514</v>
          </cell>
          <cell r="W781">
            <v>0</v>
          </cell>
          <cell r="X781">
            <v>0.03</v>
          </cell>
          <cell r="Y781" t="str">
            <v>저케</v>
          </cell>
          <cell r="Z781">
            <v>9.8000000000000004E-2</v>
          </cell>
        </row>
        <row r="782">
          <cell r="D782">
            <v>782</v>
          </cell>
          <cell r="E782">
            <v>673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 t="str">
            <v/>
          </cell>
        </row>
        <row r="783">
          <cell r="D783">
            <v>783</v>
          </cell>
          <cell r="E783">
            <v>674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 t="str">
            <v/>
          </cell>
        </row>
        <row r="784">
          <cell r="D784">
            <v>784</v>
          </cell>
          <cell r="E784">
            <v>675</v>
          </cell>
          <cell r="F784" t="str">
            <v>제어 케이블(옥외)</v>
          </cell>
          <cell r="G784" t="str">
            <v>CVV  3.5sq/2C</v>
          </cell>
          <cell r="H784" t="str">
            <v>m</v>
          </cell>
          <cell r="I784">
            <v>0</v>
          </cell>
          <cell r="J784">
            <v>0</v>
          </cell>
          <cell r="K784">
            <v>796</v>
          </cell>
          <cell r="L784">
            <v>659</v>
          </cell>
          <cell r="M784">
            <v>845</v>
          </cell>
          <cell r="N784">
            <v>628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628</v>
          </cell>
          <cell r="W784">
            <v>0</v>
          </cell>
          <cell r="X784">
            <v>0.03</v>
          </cell>
          <cell r="Y784" t="str">
            <v>저케</v>
          </cell>
          <cell r="Z784">
            <v>1.6E-2</v>
          </cell>
        </row>
        <row r="785">
          <cell r="D785">
            <v>785</v>
          </cell>
          <cell r="E785">
            <v>676</v>
          </cell>
          <cell r="F785" t="str">
            <v>제어 케이블(옥외)</v>
          </cell>
          <cell r="G785" t="str">
            <v>CVV  3.5sq/3C</v>
          </cell>
          <cell r="H785" t="str">
            <v>m</v>
          </cell>
          <cell r="I785">
            <v>0</v>
          </cell>
          <cell r="J785">
            <v>0</v>
          </cell>
          <cell r="K785">
            <v>796</v>
          </cell>
          <cell r="L785">
            <v>812</v>
          </cell>
          <cell r="M785">
            <v>845</v>
          </cell>
          <cell r="N785">
            <v>774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774</v>
          </cell>
          <cell r="W785">
            <v>0</v>
          </cell>
          <cell r="X785">
            <v>0.03</v>
          </cell>
          <cell r="Y785" t="str">
            <v>저케</v>
          </cell>
          <cell r="Z785">
            <v>2.1999999999999999E-2</v>
          </cell>
        </row>
        <row r="786">
          <cell r="D786">
            <v>786</v>
          </cell>
          <cell r="E786">
            <v>677</v>
          </cell>
          <cell r="F786" t="str">
            <v>제어 케이블(옥외)</v>
          </cell>
          <cell r="G786" t="str">
            <v>CVV  3.5sq/4C</v>
          </cell>
          <cell r="H786" t="str">
            <v>m</v>
          </cell>
          <cell r="I786">
            <v>0</v>
          </cell>
          <cell r="J786">
            <v>0</v>
          </cell>
          <cell r="K786">
            <v>796</v>
          </cell>
          <cell r="L786">
            <v>971</v>
          </cell>
          <cell r="M786">
            <v>845</v>
          </cell>
          <cell r="N786">
            <v>925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925</v>
          </cell>
          <cell r="W786">
            <v>0</v>
          </cell>
          <cell r="X786">
            <v>0.03</v>
          </cell>
          <cell r="Y786" t="str">
            <v>저케</v>
          </cell>
          <cell r="Z786">
            <v>2.9000000000000001E-2</v>
          </cell>
        </row>
        <row r="787">
          <cell r="D787">
            <v>787</v>
          </cell>
          <cell r="E787">
            <v>678</v>
          </cell>
          <cell r="F787" t="str">
            <v>제어 케이블(옥외)</v>
          </cell>
          <cell r="G787" t="str">
            <v>CVV  3.5sq/5C</v>
          </cell>
          <cell r="H787" t="str">
            <v>m</v>
          </cell>
          <cell r="I787">
            <v>0</v>
          </cell>
          <cell r="J787">
            <v>0</v>
          </cell>
          <cell r="K787">
            <v>796</v>
          </cell>
          <cell r="L787">
            <v>1137</v>
          </cell>
          <cell r="M787">
            <v>845</v>
          </cell>
          <cell r="N787">
            <v>1083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1083</v>
          </cell>
          <cell r="W787">
            <v>0</v>
          </cell>
          <cell r="X787">
            <v>0.03</v>
          </cell>
          <cell r="Y787" t="str">
            <v>저케</v>
          </cell>
          <cell r="Z787">
            <v>3.4000000000000002E-2</v>
          </cell>
        </row>
        <row r="788">
          <cell r="D788">
            <v>788</v>
          </cell>
          <cell r="E788">
            <v>679</v>
          </cell>
          <cell r="F788" t="str">
            <v>제어 케이블(옥외)</v>
          </cell>
          <cell r="G788" t="str">
            <v>CVV  3.5sq/12C</v>
          </cell>
          <cell r="H788" t="str">
            <v>m</v>
          </cell>
          <cell r="I788">
            <v>0</v>
          </cell>
          <cell r="J788">
            <v>0</v>
          </cell>
          <cell r="K788">
            <v>796</v>
          </cell>
          <cell r="L788">
            <v>2440</v>
          </cell>
          <cell r="M788">
            <v>845</v>
          </cell>
          <cell r="N788">
            <v>2324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2324</v>
          </cell>
          <cell r="W788">
            <v>0</v>
          </cell>
          <cell r="X788">
            <v>0.03</v>
          </cell>
          <cell r="Y788" t="str">
            <v>저케</v>
          </cell>
          <cell r="Z788">
            <v>5.8000000000000003E-2</v>
          </cell>
        </row>
        <row r="789">
          <cell r="D789">
            <v>789</v>
          </cell>
          <cell r="E789">
            <v>680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 t="str">
            <v/>
          </cell>
        </row>
        <row r="790">
          <cell r="D790">
            <v>790</v>
          </cell>
          <cell r="E790">
            <v>681</v>
          </cell>
          <cell r="F790" t="str">
            <v>제어 케이블(옥외)</v>
          </cell>
          <cell r="G790" t="str">
            <v>CVV  5.5sq/2C</v>
          </cell>
          <cell r="H790" t="str">
            <v>m</v>
          </cell>
          <cell r="I790">
            <v>0</v>
          </cell>
          <cell r="J790">
            <v>0</v>
          </cell>
          <cell r="K790">
            <v>796</v>
          </cell>
          <cell r="L790">
            <v>828</v>
          </cell>
          <cell r="M790">
            <v>845</v>
          </cell>
          <cell r="N790">
            <v>789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789</v>
          </cell>
          <cell r="W790">
            <v>0</v>
          </cell>
          <cell r="X790">
            <v>0.03</v>
          </cell>
          <cell r="Y790" t="str">
            <v>저케</v>
          </cell>
          <cell r="Z790">
            <v>1.7999999999999999E-2</v>
          </cell>
        </row>
        <row r="791">
          <cell r="D791">
            <v>791</v>
          </cell>
          <cell r="E791">
            <v>682</v>
          </cell>
          <cell r="F791" t="str">
            <v>제어 케이블(옥외)</v>
          </cell>
          <cell r="G791" t="str">
            <v>CVV  5.5sq/3C</v>
          </cell>
          <cell r="H791" t="str">
            <v>m</v>
          </cell>
          <cell r="I791">
            <v>0</v>
          </cell>
          <cell r="J791">
            <v>0</v>
          </cell>
          <cell r="K791">
            <v>796</v>
          </cell>
          <cell r="L791">
            <v>1083</v>
          </cell>
          <cell r="M791">
            <v>845</v>
          </cell>
          <cell r="N791">
            <v>1032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1032</v>
          </cell>
          <cell r="W791">
            <v>0</v>
          </cell>
          <cell r="X791">
            <v>0.03</v>
          </cell>
          <cell r="Y791" t="str">
            <v>저케</v>
          </cell>
          <cell r="Z791">
            <v>2.5999999999999999E-2</v>
          </cell>
        </row>
        <row r="792">
          <cell r="D792">
            <v>792</v>
          </cell>
          <cell r="E792">
            <v>683</v>
          </cell>
          <cell r="F792" t="str">
            <v>제어 케이블(옥외)</v>
          </cell>
          <cell r="G792" t="str">
            <v>CVV  5.5sq/4C</v>
          </cell>
          <cell r="H792" t="str">
            <v>m</v>
          </cell>
          <cell r="I792">
            <v>0</v>
          </cell>
          <cell r="J792">
            <v>0</v>
          </cell>
          <cell r="K792">
            <v>796</v>
          </cell>
          <cell r="L792">
            <v>1345</v>
          </cell>
          <cell r="M792">
            <v>845</v>
          </cell>
          <cell r="N792">
            <v>1281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1281</v>
          </cell>
          <cell r="W792">
            <v>0</v>
          </cell>
          <cell r="X792">
            <v>0.03</v>
          </cell>
          <cell r="Y792" t="str">
            <v>저케</v>
          </cell>
          <cell r="Z792">
            <v>3.4000000000000002E-2</v>
          </cell>
        </row>
        <row r="793">
          <cell r="D793">
            <v>793</v>
          </cell>
          <cell r="E793">
            <v>684</v>
          </cell>
          <cell r="F793" t="str">
            <v>제어 케이블(옥외)</v>
          </cell>
          <cell r="G793" t="str">
            <v>CVV  5.5sq/5C</v>
          </cell>
          <cell r="H793" t="str">
            <v>m</v>
          </cell>
          <cell r="I793">
            <v>0</v>
          </cell>
          <cell r="J793">
            <v>0</v>
          </cell>
          <cell r="K793">
            <v>796</v>
          </cell>
          <cell r="L793">
            <v>1628</v>
          </cell>
          <cell r="M793">
            <v>845</v>
          </cell>
          <cell r="N793">
            <v>1551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1551</v>
          </cell>
          <cell r="W793">
            <v>0</v>
          </cell>
          <cell r="X793">
            <v>0.03</v>
          </cell>
          <cell r="Y793" t="str">
            <v>저케</v>
          </cell>
          <cell r="Z793">
            <v>3.9E-2</v>
          </cell>
        </row>
        <row r="794">
          <cell r="D794">
            <v>794</v>
          </cell>
          <cell r="E794">
            <v>685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 t="str">
            <v/>
          </cell>
        </row>
        <row r="795">
          <cell r="D795">
            <v>795</v>
          </cell>
          <cell r="E795">
            <v>686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 t="str">
            <v/>
          </cell>
        </row>
        <row r="796">
          <cell r="D796">
            <v>796</v>
          </cell>
          <cell r="E796">
            <v>687</v>
          </cell>
          <cell r="F796" t="str">
            <v>제어 케이블(옥외)</v>
          </cell>
          <cell r="G796" t="str">
            <v>CVV-S  2.0sq/2C</v>
          </cell>
          <cell r="H796" t="str">
            <v>m</v>
          </cell>
          <cell r="I796">
            <v>0</v>
          </cell>
          <cell r="J796">
            <v>0</v>
          </cell>
          <cell r="K796">
            <v>797</v>
          </cell>
          <cell r="L796">
            <v>711</v>
          </cell>
          <cell r="M796">
            <v>845</v>
          </cell>
          <cell r="N796">
            <v>642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642</v>
          </cell>
          <cell r="W796">
            <v>0</v>
          </cell>
          <cell r="X796">
            <v>0.03</v>
          </cell>
          <cell r="Y796" t="str">
            <v>저케</v>
          </cell>
          <cell r="Z796">
            <v>1.6799999999999999E-2</v>
          </cell>
        </row>
        <row r="797">
          <cell r="D797">
            <v>797</v>
          </cell>
          <cell r="E797">
            <v>688</v>
          </cell>
          <cell r="F797" t="str">
            <v>제어 케이블(옥외)</v>
          </cell>
          <cell r="G797" t="str">
            <v>CVV-S  2.0sq/3C</v>
          </cell>
          <cell r="H797" t="str">
            <v>m</v>
          </cell>
          <cell r="I797">
            <v>0</v>
          </cell>
          <cell r="J797">
            <v>0</v>
          </cell>
          <cell r="K797">
            <v>797</v>
          </cell>
          <cell r="L797">
            <v>823</v>
          </cell>
          <cell r="M797">
            <v>845</v>
          </cell>
          <cell r="N797">
            <v>743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743</v>
          </cell>
          <cell r="W797">
            <v>0</v>
          </cell>
          <cell r="X797">
            <v>0.03</v>
          </cell>
          <cell r="Y797" t="str">
            <v>저케</v>
          </cell>
          <cell r="Z797">
            <v>2.2799999999999997E-2</v>
          </cell>
        </row>
        <row r="798">
          <cell r="D798">
            <v>798</v>
          </cell>
          <cell r="E798">
            <v>689</v>
          </cell>
          <cell r="F798" t="str">
            <v>제어 케이블(옥외)</v>
          </cell>
          <cell r="G798" t="str">
            <v>CVV-S  2.0sq/4C</v>
          </cell>
          <cell r="H798" t="str">
            <v>m</v>
          </cell>
          <cell r="I798">
            <v>0</v>
          </cell>
          <cell r="J798">
            <v>0</v>
          </cell>
          <cell r="K798">
            <v>797</v>
          </cell>
          <cell r="L798">
            <v>954</v>
          </cell>
          <cell r="M798">
            <v>845</v>
          </cell>
          <cell r="N798">
            <v>862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862</v>
          </cell>
          <cell r="W798">
            <v>0</v>
          </cell>
          <cell r="X798">
            <v>0.03</v>
          </cell>
          <cell r="Y798" t="str">
            <v>저케</v>
          </cell>
          <cell r="Z798">
            <v>3.1199999999999999E-2</v>
          </cell>
        </row>
        <row r="799">
          <cell r="D799">
            <v>799</v>
          </cell>
          <cell r="E799">
            <v>690</v>
          </cell>
          <cell r="F799" t="str">
            <v>제어 케이블(옥외)</v>
          </cell>
          <cell r="G799" t="str">
            <v>CVV-S  2.0sq/5C</v>
          </cell>
          <cell r="H799" t="str">
            <v>m</v>
          </cell>
          <cell r="I799">
            <v>0</v>
          </cell>
          <cell r="J799">
            <v>0</v>
          </cell>
          <cell r="K799">
            <v>797</v>
          </cell>
          <cell r="L799">
            <v>1076</v>
          </cell>
          <cell r="M799">
            <v>845</v>
          </cell>
          <cell r="N799">
            <v>972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972</v>
          </cell>
          <cell r="W799">
            <v>0</v>
          </cell>
          <cell r="X799">
            <v>0.03</v>
          </cell>
          <cell r="Y799" t="str">
            <v>저케</v>
          </cell>
          <cell r="Z799">
            <v>3.8399999999999997E-2</v>
          </cell>
        </row>
        <row r="800">
          <cell r="D800">
            <v>800</v>
          </cell>
          <cell r="E800">
            <v>691</v>
          </cell>
          <cell r="F800" t="str">
            <v>제어 케이블(옥외)</v>
          </cell>
          <cell r="G800" t="str">
            <v>CVV-S  2.0sq/6C</v>
          </cell>
          <cell r="H800" t="str">
            <v>m</v>
          </cell>
          <cell r="I800">
            <v>0</v>
          </cell>
          <cell r="J800">
            <v>0</v>
          </cell>
          <cell r="K800">
            <v>797</v>
          </cell>
          <cell r="L800">
            <v>1218</v>
          </cell>
          <cell r="M800">
            <v>845</v>
          </cell>
          <cell r="N800">
            <v>1100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1100</v>
          </cell>
          <cell r="W800">
            <v>0</v>
          </cell>
          <cell r="X800">
            <v>0.03</v>
          </cell>
          <cell r="Y800" t="str">
            <v>저케</v>
          </cell>
          <cell r="Z800">
            <v>4.2000000000000003E-2</v>
          </cell>
        </row>
        <row r="801">
          <cell r="D801">
            <v>801</v>
          </cell>
          <cell r="E801">
            <v>692</v>
          </cell>
          <cell r="F801" t="str">
            <v>제어 케이블(옥외)</v>
          </cell>
          <cell r="G801" t="str">
            <v>CVV-S  2.0sq/7C</v>
          </cell>
          <cell r="H801" t="str">
            <v>m</v>
          </cell>
          <cell r="I801">
            <v>0</v>
          </cell>
          <cell r="J801">
            <v>0</v>
          </cell>
          <cell r="K801">
            <v>797</v>
          </cell>
          <cell r="L801">
            <v>1292</v>
          </cell>
          <cell r="M801">
            <v>845</v>
          </cell>
          <cell r="N801">
            <v>1168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1168</v>
          </cell>
          <cell r="W801">
            <v>0</v>
          </cell>
          <cell r="X801">
            <v>0.03</v>
          </cell>
          <cell r="Y801" t="str">
            <v>저케</v>
          </cell>
          <cell r="Z801">
            <v>4.6800000000000001E-2</v>
          </cell>
        </row>
        <row r="802">
          <cell r="D802">
            <v>802</v>
          </cell>
          <cell r="E802">
            <v>693</v>
          </cell>
          <cell r="F802" t="str">
            <v>제어 케이블(옥외)</v>
          </cell>
          <cell r="G802" t="str">
            <v>CVV-S  2.0sq/9C</v>
          </cell>
          <cell r="H802" t="str">
            <v>m</v>
          </cell>
          <cell r="I802">
            <v>0</v>
          </cell>
          <cell r="J802">
            <v>0</v>
          </cell>
          <cell r="K802">
            <v>797</v>
          </cell>
          <cell r="L802">
            <v>1621</v>
          </cell>
          <cell r="M802">
            <v>845</v>
          </cell>
          <cell r="N802">
            <v>1464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1464</v>
          </cell>
          <cell r="W802">
            <v>0</v>
          </cell>
          <cell r="X802">
            <v>0.03</v>
          </cell>
          <cell r="Y802" t="str">
            <v>저케</v>
          </cell>
          <cell r="Z802">
            <v>5.3999999999999999E-2</v>
          </cell>
        </row>
        <row r="803">
          <cell r="D803">
            <v>803</v>
          </cell>
          <cell r="E803">
            <v>694</v>
          </cell>
          <cell r="F803" t="str">
            <v>제어 케이블(옥외)</v>
          </cell>
          <cell r="G803" t="str">
            <v>CVV-S  2.0sq/10C</v>
          </cell>
          <cell r="H803" t="str">
            <v>m</v>
          </cell>
          <cell r="I803">
            <v>0</v>
          </cell>
          <cell r="J803">
            <v>0</v>
          </cell>
          <cell r="K803">
            <v>797</v>
          </cell>
          <cell r="L803">
            <v>1842</v>
          </cell>
          <cell r="M803">
            <v>845</v>
          </cell>
          <cell r="N803">
            <v>1663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1663</v>
          </cell>
          <cell r="W803">
            <v>0</v>
          </cell>
          <cell r="X803">
            <v>0.03</v>
          </cell>
          <cell r="Y803" t="str">
            <v>저케</v>
          </cell>
          <cell r="Z803">
            <v>5.7599999999999998E-2</v>
          </cell>
        </row>
        <row r="804">
          <cell r="D804">
            <v>804</v>
          </cell>
          <cell r="E804">
            <v>695</v>
          </cell>
          <cell r="F804" t="str">
            <v>제어 케이블(옥외)</v>
          </cell>
          <cell r="G804" t="str">
            <v>CVV-S  2.0sq/12C</v>
          </cell>
          <cell r="H804" t="str">
            <v>m</v>
          </cell>
          <cell r="I804">
            <v>0</v>
          </cell>
          <cell r="J804">
            <v>0</v>
          </cell>
          <cell r="K804">
            <v>797</v>
          </cell>
          <cell r="L804">
            <v>2076</v>
          </cell>
          <cell r="M804">
            <v>845</v>
          </cell>
          <cell r="N804">
            <v>1875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1875</v>
          </cell>
          <cell r="W804">
            <v>0</v>
          </cell>
          <cell r="X804">
            <v>0.03</v>
          </cell>
          <cell r="Y804" t="str">
            <v>저케</v>
          </cell>
          <cell r="Z804">
            <v>6.4799999999999996E-2</v>
          </cell>
        </row>
        <row r="805">
          <cell r="D805">
            <v>805</v>
          </cell>
          <cell r="E805">
            <v>696</v>
          </cell>
          <cell r="F805" t="str">
            <v>제어 케이블(옥외)</v>
          </cell>
          <cell r="G805" t="str">
            <v>CVV-S  2.0sq/15C</v>
          </cell>
          <cell r="H805" t="str">
            <v>m</v>
          </cell>
          <cell r="I805">
            <v>0</v>
          </cell>
          <cell r="J805">
            <v>0</v>
          </cell>
          <cell r="K805">
            <v>797</v>
          </cell>
          <cell r="L805">
            <v>2419</v>
          </cell>
          <cell r="M805">
            <v>845</v>
          </cell>
          <cell r="N805">
            <v>2184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2184</v>
          </cell>
          <cell r="W805">
            <v>0</v>
          </cell>
          <cell r="X805">
            <v>0.03</v>
          </cell>
          <cell r="Y805" t="str">
            <v>저케</v>
          </cell>
          <cell r="Z805">
            <v>7.5600000000000001E-2</v>
          </cell>
        </row>
        <row r="806">
          <cell r="D806">
            <v>806</v>
          </cell>
          <cell r="E806">
            <v>697</v>
          </cell>
          <cell r="F806" t="str">
            <v>제어 케이블(옥외)</v>
          </cell>
          <cell r="G806" t="str">
            <v>CVV-S  2.0sq/17C</v>
          </cell>
          <cell r="H806" t="str">
            <v>m</v>
          </cell>
          <cell r="I806">
            <v>0</v>
          </cell>
          <cell r="J806">
            <v>0</v>
          </cell>
          <cell r="K806">
            <v>797</v>
          </cell>
          <cell r="L806">
            <v>2634</v>
          </cell>
          <cell r="M806">
            <v>845</v>
          </cell>
          <cell r="N806">
            <v>2379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2379</v>
          </cell>
          <cell r="W806">
            <v>0</v>
          </cell>
          <cell r="X806">
            <v>0.03</v>
          </cell>
          <cell r="Y806" t="str">
            <v>저케</v>
          </cell>
          <cell r="Z806">
            <v>8.6399999999999991E-2</v>
          </cell>
        </row>
        <row r="807">
          <cell r="D807">
            <v>807</v>
          </cell>
          <cell r="E807">
            <v>698</v>
          </cell>
          <cell r="F807" t="str">
            <v>제어 케이블(옥외)</v>
          </cell>
          <cell r="G807" t="str">
            <v>CVV-S  2.0sq/19C</v>
          </cell>
          <cell r="H807" t="str">
            <v>m</v>
          </cell>
          <cell r="I807">
            <v>0</v>
          </cell>
          <cell r="J807">
            <v>0</v>
          </cell>
          <cell r="K807">
            <v>797</v>
          </cell>
          <cell r="L807">
            <v>2833</v>
          </cell>
          <cell r="M807">
            <v>845</v>
          </cell>
          <cell r="N807">
            <v>2559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2559</v>
          </cell>
          <cell r="W807">
            <v>0</v>
          </cell>
          <cell r="X807">
            <v>0.03</v>
          </cell>
          <cell r="Y807" t="str">
            <v>저케</v>
          </cell>
          <cell r="Z807">
            <v>8.6399999999999991E-2</v>
          </cell>
        </row>
        <row r="808">
          <cell r="D808">
            <v>808</v>
          </cell>
          <cell r="E808">
            <v>699</v>
          </cell>
          <cell r="F808" t="str">
            <v>제어 케이블(옥외)</v>
          </cell>
          <cell r="G808" t="str">
            <v>CVV-S  2.0sq/20C</v>
          </cell>
          <cell r="H808" t="str">
            <v>m</v>
          </cell>
          <cell r="I808">
            <v>0</v>
          </cell>
          <cell r="J808">
            <v>0</v>
          </cell>
          <cell r="K808">
            <v>797</v>
          </cell>
          <cell r="L808">
            <v>3007</v>
          </cell>
          <cell r="M808">
            <v>845</v>
          </cell>
          <cell r="N808">
            <v>2715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2715</v>
          </cell>
          <cell r="W808">
            <v>0</v>
          </cell>
          <cell r="X808">
            <v>0.03</v>
          </cell>
          <cell r="Y808" t="str">
            <v>저케</v>
          </cell>
          <cell r="Z808">
            <v>0.1008</v>
          </cell>
        </row>
        <row r="809">
          <cell r="D809">
            <v>809</v>
          </cell>
          <cell r="E809">
            <v>700</v>
          </cell>
          <cell r="F809" t="str">
            <v>제어 케이블(옥외)</v>
          </cell>
          <cell r="G809" t="str">
            <v>CVV-S  2.0sq/24C</v>
          </cell>
          <cell r="H809" t="str">
            <v>m</v>
          </cell>
          <cell r="I809">
            <v>0</v>
          </cell>
          <cell r="J809">
            <v>0</v>
          </cell>
          <cell r="K809">
            <v>797</v>
          </cell>
          <cell r="L809">
            <v>3724</v>
          </cell>
          <cell r="M809">
            <v>845</v>
          </cell>
          <cell r="N809">
            <v>3361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3361</v>
          </cell>
          <cell r="W809">
            <v>0</v>
          </cell>
          <cell r="X809">
            <v>0.03</v>
          </cell>
          <cell r="Y809" t="str">
            <v>저케</v>
          </cell>
          <cell r="Z809">
            <v>0.1008</v>
          </cell>
        </row>
        <row r="810">
          <cell r="D810">
            <v>810</v>
          </cell>
          <cell r="E810">
            <v>701</v>
          </cell>
          <cell r="F810" t="str">
            <v>제어 케이블(옥외)</v>
          </cell>
          <cell r="G810" t="str">
            <v>CVV-S  2.0sq/27C</v>
          </cell>
          <cell r="H810" t="str">
            <v>m</v>
          </cell>
          <cell r="I810">
            <v>0</v>
          </cell>
          <cell r="J810">
            <v>0</v>
          </cell>
          <cell r="K810">
            <v>797</v>
          </cell>
          <cell r="L810">
            <v>3996</v>
          </cell>
          <cell r="M810">
            <v>845</v>
          </cell>
          <cell r="N810">
            <v>3607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3607</v>
          </cell>
          <cell r="W810">
            <v>0</v>
          </cell>
          <cell r="X810">
            <v>0.03</v>
          </cell>
          <cell r="Y810" t="str">
            <v>저케</v>
          </cell>
          <cell r="Z810">
            <v>0.10919999999999999</v>
          </cell>
        </row>
        <row r="811">
          <cell r="D811">
            <v>811</v>
          </cell>
          <cell r="E811">
            <v>702</v>
          </cell>
          <cell r="F811" t="str">
            <v>제어 케이블(옥외)</v>
          </cell>
          <cell r="G811" t="str">
            <v>CVV-S  2.0sq/30C</v>
          </cell>
          <cell r="H811" t="str">
            <v>m</v>
          </cell>
          <cell r="I811">
            <v>0</v>
          </cell>
          <cell r="J811">
            <v>0</v>
          </cell>
          <cell r="K811">
            <v>797</v>
          </cell>
          <cell r="L811">
            <v>4421</v>
          </cell>
          <cell r="M811">
            <v>845</v>
          </cell>
          <cell r="N811">
            <v>3990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3990</v>
          </cell>
          <cell r="W811">
            <v>0</v>
          </cell>
          <cell r="X811">
            <v>0.03</v>
          </cell>
          <cell r="Y811" t="str">
            <v>저케</v>
          </cell>
          <cell r="Z811">
            <v>0.1176</v>
          </cell>
        </row>
        <row r="812">
          <cell r="D812">
            <v>812</v>
          </cell>
          <cell r="E812">
            <v>703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 t="str">
            <v/>
          </cell>
        </row>
        <row r="813">
          <cell r="D813">
            <v>813</v>
          </cell>
          <cell r="E813">
            <v>704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 t="str">
            <v/>
          </cell>
        </row>
        <row r="814">
          <cell r="D814">
            <v>814</v>
          </cell>
          <cell r="E814">
            <v>705</v>
          </cell>
          <cell r="F814" t="str">
            <v>제어 케이블</v>
          </cell>
          <cell r="G814" t="str">
            <v>CVV-S  3.5sq/2C</v>
          </cell>
          <cell r="H814" t="str">
            <v>m</v>
          </cell>
          <cell r="I814">
            <v>0</v>
          </cell>
          <cell r="J814">
            <v>0</v>
          </cell>
          <cell r="K814">
            <v>797</v>
          </cell>
          <cell r="L814">
            <v>878</v>
          </cell>
          <cell r="M814">
            <v>845</v>
          </cell>
          <cell r="N814">
            <v>794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794</v>
          </cell>
          <cell r="W814">
            <v>0</v>
          </cell>
          <cell r="X814">
            <v>0.03</v>
          </cell>
          <cell r="Y814" t="str">
            <v>저케</v>
          </cell>
          <cell r="Z814">
            <v>1.9199999999999998E-2</v>
          </cell>
        </row>
        <row r="815">
          <cell r="D815">
            <v>815</v>
          </cell>
          <cell r="E815">
            <v>706</v>
          </cell>
          <cell r="F815" t="str">
            <v>제어 케이블(옥외)</v>
          </cell>
          <cell r="G815" t="str">
            <v>CVV-S  3.5sq/3C</v>
          </cell>
          <cell r="H815" t="str">
            <v>m</v>
          </cell>
          <cell r="I815">
            <v>0</v>
          </cell>
          <cell r="J815">
            <v>0</v>
          </cell>
          <cell r="K815">
            <v>797</v>
          </cell>
          <cell r="L815">
            <v>1050</v>
          </cell>
          <cell r="M815">
            <v>845</v>
          </cell>
          <cell r="N815">
            <v>949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949</v>
          </cell>
          <cell r="W815">
            <v>0</v>
          </cell>
          <cell r="X815">
            <v>0.03</v>
          </cell>
          <cell r="Y815" t="str">
            <v>저케</v>
          </cell>
          <cell r="Z815">
            <v>2.6399999999999996E-2</v>
          </cell>
        </row>
        <row r="816">
          <cell r="D816">
            <v>816</v>
          </cell>
          <cell r="E816">
            <v>707</v>
          </cell>
          <cell r="F816" t="str">
            <v>제어 케이블(옥외)</v>
          </cell>
          <cell r="G816" t="str">
            <v>CVV-S  3.5sq/4C</v>
          </cell>
          <cell r="H816" t="str">
            <v>m</v>
          </cell>
          <cell r="I816">
            <v>0</v>
          </cell>
          <cell r="J816">
            <v>0</v>
          </cell>
          <cell r="K816">
            <v>797</v>
          </cell>
          <cell r="L816">
            <v>1256</v>
          </cell>
          <cell r="M816">
            <v>845</v>
          </cell>
          <cell r="N816">
            <v>1133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1133</v>
          </cell>
          <cell r="W816">
            <v>0</v>
          </cell>
          <cell r="X816">
            <v>0.03</v>
          </cell>
          <cell r="Y816" t="str">
            <v>저케</v>
          </cell>
          <cell r="Z816">
            <v>3.4799999999999998E-2</v>
          </cell>
        </row>
        <row r="817">
          <cell r="D817">
            <v>817</v>
          </cell>
          <cell r="E817">
            <v>708</v>
          </cell>
          <cell r="F817" t="str">
            <v>제어 케이블(옥외)</v>
          </cell>
          <cell r="G817" t="str">
            <v>CVV-S  3.5sq/5C</v>
          </cell>
          <cell r="H817" t="str">
            <v>m</v>
          </cell>
          <cell r="I817">
            <v>0</v>
          </cell>
          <cell r="J817">
            <v>0</v>
          </cell>
          <cell r="K817">
            <v>797</v>
          </cell>
          <cell r="L817">
            <v>1456</v>
          </cell>
          <cell r="M817">
            <v>845</v>
          </cell>
          <cell r="N817">
            <v>1315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1315</v>
          </cell>
          <cell r="W817">
            <v>0</v>
          </cell>
          <cell r="X817">
            <v>0.03</v>
          </cell>
          <cell r="Y817" t="str">
            <v>저케</v>
          </cell>
          <cell r="Z817">
            <v>4.0800000000000003E-2</v>
          </cell>
        </row>
        <row r="818">
          <cell r="D818">
            <v>818</v>
          </cell>
          <cell r="E818">
            <v>709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 t="str">
            <v/>
          </cell>
        </row>
        <row r="819">
          <cell r="D819">
            <v>819</v>
          </cell>
          <cell r="E819">
            <v>710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 t="str">
            <v/>
          </cell>
        </row>
        <row r="820">
          <cell r="D820">
            <v>820</v>
          </cell>
          <cell r="E820">
            <v>711</v>
          </cell>
          <cell r="F820" t="str">
            <v>제어 케이블(옥외)</v>
          </cell>
          <cell r="G820" t="str">
            <v>CVV-S  5.5sq/2C</v>
          </cell>
          <cell r="H820" t="str">
            <v>m</v>
          </cell>
          <cell r="I820">
            <v>0</v>
          </cell>
          <cell r="J820">
            <v>0</v>
          </cell>
          <cell r="K820">
            <v>797</v>
          </cell>
          <cell r="L820">
            <v>1154</v>
          </cell>
          <cell r="M820">
            <v>845</v>
          </cell>
          <cell r="N820">
            <v>1043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1043</v>
          </cell>
          <cell r="W820">
            <v>0</v>
          </cell>
          <cell r="X820">
            <v>0.03</v>
          </cell>
          <cell r="Y820" t="str">
            <v>저케</v>
          </cell>
          <cell r="Z820">
            <v>2.1599999999999998E-2</v>
          </cell>
        </row>
        <row r="821">
          <cell r="D821">
            <v>821</v>
          </cell>
          <cell r="E821">
            <v>712</v>
          </cell>
          <cell r="F821" t="str">
            <v>제어 케이블(옥외)</v>
          </cell>
          <cell r="G821" t="str">
            <v>CVV-S  5.5sq/3C</v>
          </cell>
          <cell r="H821" t="str">
            <v>m</v>
          </cell>
          <cell r="I821">
            <v>0</v>
          </cell>
          <cell r="J821">
            <v>0</v>
          </cell>
          <cell r="K821">
            <v>797</v>
          </cell>
          <cell r="L821">
            <v>1410</v>
          </cell>
          <cell r="M821">
            <v>845</v>
          </cell>
          <cell r="N821">
            <v>1274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1274</v>
          </cell>
          <cell r="W821">
            <v>0</v>
          </cell>
          <cell r="X821">
            <v>0.03</v>
          </cell>
          <cell r="Y821" t="str">
            <v>저케</v>
          </cell>
          <cell r="Z821">
            <v>3.1199999999999999E-2</v>
          </cell>
        </row>
        <row r="822">
          <cell r="D822">
            <v>822</v>
          </cell>
          <cell r="E822">
            <v>713</v>
          </cell>
          <cell r="F822" t="str">
            <v>제어 케이블(옥외)</v>
          </cell>
          <cell r="G822" t="str">
            <v>CVV-S  5.5sq/4C</v>
          </cell>
          <cell r="H822" t="str">
            <v>m</v>
          </cell>
          <cell r="I822">
            <v>0</v>
          </cell>
          <cell r="J822">
            <v>0</v>
          </cell>
          <cell r="K822">
            <v>797</v>
          </cell>
          <cell r="L822">
            <v>1745</v>
          </cell>
          <cell r="M822">
            <v>845</v>
          </cell>
          <cell r="N822">
            <v>1576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1576</v>
          </cell>
          <cell r="W822">
            <v>0</v>
          </cell>
          <cell r="X822">
            <v>0.03</v>
          </cell>
          <cell r="Y822" t="str">
            <v>저케</v>
          </cell>
          <cell r="Z822">
            <v>4.0800000000000003E-2</v>
          </cell>
        </row>
        <row r="823">
          <cell r="D823">
            <v>823</v>
          </cell>
          <cell r="E823">
            <v>714</v>
          </cell>
          <cell r="F823" t="str">
            <v>제어 케이블(옥외)</v>
          </cell>
          <cell r="G823" t="str">
            <v>CVV-S  5.5sq/5C</v>
          </cell>
          <cell r="H823" t="str">
            <v>m</v>
          </cell>
          <cell r="I823">
            <v>0</v>
          </cell>
          <cell r="J823">
            <v>0</v>
          </cell>
          <cell r="K823">
            <v>797</v>
          </cell>
          <cell r="L823">
            <v>2038</v>
          </cell>
          <cell r="M823">
            <v>845</v>
          </cell>
          <cell r="N823">
            <v>1840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1840</v>
          </cell>
          <cell r="W823">
            <v>0</v>
          </cell>
          <cell r="X823">
            <v>0.03</v>
          </cell>
          <cell r="Y823" t="str">
            <v>저케</v>
          </cell>
          <cell r="Z823">
            <v>4.6800000000000001E-2</v>
          </cell>
        </row>
        <row r="824">
          <cell r="D824">
            <v>824</v>
          </cell>
          <cell r="E824">
            <v>715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 t="str">
            <v/>
          </cell>
        </row>
        <row r="825">
          <cell r="D825">
            <v>825</v>
          </cell>
          <cell r="E825">
            <v>716</v>
          </cell>
          <cell r="F825" t="str">
            <v>제어 케이블(옥외)</v>
          </cell>
          <cell r="G825" t="str">
            <v>CVV-SB  2.0sq/2C</v>
          </cell>
          <cell r="H825" t="str">
            <v>m</v>
          </cell>
          <cell r="I825">
            <v>0</v>
          </cell>
          <cell r="J825">
            <v>0</v>
          </cell>
          <cell r="K825">
            <v>797</v>
          </cell>
          <cell r="L825">
            <v>925</v>
          </cell>
          <cell r="M825">
            <v>845</v>
          </cell>
          <cell r="N825">
            <v>837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837</v>
          </cell>
          <cell r="W825">
            <v>0</v>
          </cell>
          <cell r="X825">
            <v>0.03</v>
          </cell>
          <cell r="Y825" t="str">
            <v>저케</v>
          </cell>
          <cell r="Z825">
            <v>1.6799999999999999E-2</v>
          </cell>
        </row>
        <row r="826">
          <cell r="D826">
            <v>826</v>
          </cell>
          <cell r="E826">
            <v>717</v>
          </cell>
          <cell r="F826" t="str">
            <v>제어 케이블(옥외)</v>
          </cell>
          <cell r="G826" t="str">
            <v>CVV-SB  2.0sq/3C</v>
          </cell>
          <cell r="H826" t="str">
            <v>m</v>
          </cell>
          <cell r="I826">
            <v>0</v>
          </cell>
          <cell r="J826">
            <v>0</v>
          </cell>
          <cell r="K826">
            <v>797</v>
          </cell>
          <cell r="L826">
            <v>1119</v>
          </cell>
          <cell r="M826">
            <v>845</v>
          </cell>
          <cell r="N826">
            <v>1011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1011</v>
          </cell>
          <cell r="W826">
            <v>0</v>
          </cell>
          <cell r="X826">
            <v>0.03</v>
          </cell>
          <cell r="Y826" t="str">
            <v>저케</v>
          </cell>
          <cell r="Z826">
            <v>2.2799999999999997E-2</v>
          </cell>
        </row>
        <row r="827">
          <cell r="D827">
            <v>827</v>
          </cell>
          <cell r="E827">
            <v>718</v>
          </cell>
          <cell r="F827" t="str">
            <v>제어 케이블(옥외)</v>
          </cell>
          <cell r="G827" t="str">
            <v>CVV-SB  2.0sq/4C</v>
          </cell>
          <cell r="H827" t="str">
            <v>m</v>
          </cell>
          <cell r="I827">
            <v>0</v>
          </cell>
          <cell r="J827">
            <v>0</v>
          </cell>
          <cell r="K827">
            <v>797</v>
          </cell>
          <cell r="L827">
            <v>1288</v>
          </cell>
          <cell r="M827">
            <v>845</v>
          </cell>
          <cell r="N827">
            <v>1164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1164</v>
          </cell>
          <cell r="W827">
            <v>0</v>
          </cell>
          <cell r="X827">
            <v>0.03</v>
          </cell>
          <cell r="Y827" t="str">
            <v>저케</v>
          </cell>
          <cell r="Z827">
            <v>3.1199999999999999E-2</v>
          </cell>
        </row>
        <row r="828">
          <cell r="D828">
            <v>828</v>
          </cell>
          <cell r="E828">
            <v>719</v>
          </cell>
          <cell r="F828" t="str">
            <v>제어 케이블(옥외)</v>
          </cell>
          <cell r="G828" t="str">
            <v>CVV-SB  2.0sq/5C</v>
          </cell>
          <cell r="H828" t="str">
            <v>m</v>
          </cell>
          <cell r="I828">
            <v>0</v>
          </cell>
          <cell r="J828">
            <v>0</v>
          </cell>
          <cell r="K828">
            <v>797</v>
          </cell>
          <cell r="L828">
            <v>1406</v>
          </cell>
          <cell r="M828">
            <v>845</v>
          </cell>
          <cell r="N828">
            <v>1270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1270</v>
          </cell>
          <cell r="W828">
            <v>0</v>
          </cell>
          <cell r="X828">
            <v>0.03</v>
          </cell>
          <cell r="Y828" t="str">
            <v>저케</v>
          </cell>
          <cell r="Z828">
            <v>3.8399999999999997E-2</v>
          </cell>
        </row>
        <row r="829">
          <cell r="D829">
            <v>829</v>
          </cell>
          <cell r="E829">
            <v>720</v>
          </cell>
          <cell r="F829" t="str">
            <v>제어 케이블(옥외)</v>
          </cell>
          <cell r="G829" t="str">
            <v>CVV-SB  2.0sq/6C</v>
          </cell>
          <cell r="H829" t="str">
            <v>m</v>
          </cell>
          <cell r="I829">
            <v>0</v>
          </cell>
          <cell r="J829">
            <v>0</v>
          </cell>
          <cell r="K829">
            <v>797</v>
          </cell>
          <cell r="L829">
            <v>1578</v>
          </cell>
          <cell r="M829">
            <v>845</v>
          </cell>
          <cell r="N829">
            <v>1426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1426</v>
          </cell>
          <cell r="W829">
            <v>0</v>
          </cell>
          <cell r="X829">
            <v>0.03</v>
          </cell>
          <cell r="Y829" t="str">
            <v>저케</v>
          </cell>
          <cell r="Z829">
            <v>4.2000000000000003E-2</v>
          </cell>
        </row>
        <row r="830">
          <cell r="D830">
            <v>830</v>
          </cell>
          <cell r="E830">
            <v>721</v>
          </cell>
          <cell r="F830" t="str">
            <v>제어 케이블(옥외)</v>
          </cell>
          <cell r="G830" t="str">
            <v>CVV-SB  2.0sq/7C</v>
          </cell>
          <cell r="H830" t="str">
            <v>m</v>
          </cell>
          <cell r="I830">
            <v>0</v>
          </cell>
          <cell r="J830">
            <v>0</v>
          </cell>
          <cell r="K830">
            <v>797</v>
          </cell>
          <cell r="L830">
            <v>1676</v>
          </cell>
          <cell r="M830">
            <v>845</v>
          </cell>
          <cell r="N830">
            <v>1514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1514</v>
          </cell>
          <cell r="W830">
            <v>0</v>
          </cell>
          <cell r="X830">
            <v>0.03</v>
          </cell>
          <cell r="Y830" t="str">
            <v>저케</v>
          </cell>
          <cell r="Z830">
            <v>4.6800000000000001E-2</v>
          </cell>
        </row>
        <row r="831">
          <cell r="D831">
            <v>831</v>
          </cell>
          <cell r="E831">
            <v>722</v>
          </cell>
          <cell r="F831" t="str">
            <v>제어 케이블(옥외)</v>
          </cell>
          <cell r="G831" t="str">
            <v>CVV-SB  2.0sq/9C</v>
          </cell>
          <cell r="H831" t="str">
            <v>m</v>
          </cell>
          <cell r="I831">
            <v>0</v>
          </cell>
          <cell r="J831">
            <v>0</v>
          </cell>
          <cell r="K831">
            <v>797</v>
          </cell>
          <cell r="L831">
            <v>1950</v>
          </cell>
          <cell r="M831">
            <v>845</v>
          </cell>
          <cell r="N831">
            <v>1760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1760</v>
          </cell>
          <cell r="W831">
            <v>0</v>
          </cell>
          <cell r="X831">
            <v>0.03</v>
          </cell>
          <cell r="Y831" t="str">
            <v>저케</v>
          </cell>
          <cell r="Z831">
            <v>5.3999999999999999E-2</v>
          </cell>
        </row>
        <row r="832">
          <cell r="D832">
            <v>832</v>
          </cell>
          <cell r="E832">
            <v>723</v>
          </cell>
          <cell r="F832" t="str">
            <v>제어 케이블(옥외)</v>
          </cell>
          <cell r="G832" t="str">
            <v>CVV-SB  2.0sq/10C</v>
          </cell>
          <cell r="H832" t="str">
            <v>m</v>
          </cell>
          <cell r="I832">
            <v>0</v>
          </cell>
          <cell r="J832">
            <v>0</v>
          </cell>
          <cell r="K832">
            <v>797</v>
          </cell>
          <cell r="L832">
            <v>2134</v>
          </cell>
          <cell r="M832">
            <v>845</v>
          </cell>
          <cell r="N832">
            <v>1927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1927</v>
          </cell>
          <cell r="W832">
            <v>0</v>
          </cell>
          <cell r="X832">
            <v>0.03</v>
          </cell>
          <cell r="Y832" t="str">
            <v>저케</v>
          </cell>
          <cell r="Z832">
            <v>5.7599999999999998E-2</v>
          </cell>
        </row>
        <row r="833">
          <cell r="D833">
            <v>833</v>
          </cell>
          <cell r="E833">
            <v>724</v>
          </cell>
          <cell r="F833" t="str">
            <v>제어 케이블(옥외)</v>
          </cell>
          <cell r="G833" t="str">
            <v>CVV-SB  2.0sq/12C</v>
          </cell>
          <cell r="H833" t="str">
            <v>m</v>
          </cell>
          <cell r="I833">
            <v>0</v>
          </cell>
          <cell r="J833">
            <v>0</v>
          </cell>
          <cell r="K833">
            <v>797</v>
          </cell>
          <cell r="L833">
            <v>2337</v>
          </cell>
          <cell r="M833">
            <v>845</v>
          </cell>
          <cell r="N833">
            <v>2110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2110</v>
          </cell>
          <cell r="W833">
            <v>0</v>
          </cell>
          <cell r="X833">
            <v>0.03</v>
          </cell>
          <cell r="Y833" t="str">
            <v>저케</v>
          </cell>
          <cell r="Z833">
            <v>6.4799999999999996E-2</v>
          </cell>
        </row>
        <row r="834">
          <cell r="D834">
            <v>834</v>
          </cell>
          <cell r="E834">
            <v>725</v>
          </cell>
          <cell r="F834" t="str">
            <v>제어 케이블(옥외)</v>
          </cell>
          <cell r="G834" t="str">
            <v>CVV-SB  2.0sq/15C</v>
          </cell>
          <cell r="H834" t="str">
            <v>m</v>
          </cell>
          <cell r="I834">
            <v>0</v>
          </cell>
          <cell r="J834">
            <v>0</v>
          </cell>
          <cell r="K834">
            <v>797</v>
          </cell>
          <cell r="L834">
            <v>2803</v>
          </cell>
          <cell r="M834">
            <v>845</v>
          </cell>
          <cell r="N834">
            <v>2531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2531</v>
          </cell>
          <cell r="W834">
            <v>0</v>
          </cell>
          <cell r="X834">
            <v>0.03</v>
          </cell>
          <cell r="Y834" t="str">
            <v>저케</v>
          </cell>
          <cell r="Z834">
            <v>7.5600000000000001E-2</v>
          </cell>
        </row>
        <row r="835">
          <cell r="D835">
            <v>835</v>
          </cell>
          <cell r="E835">
            <v>726</v>
          </cell>
          <cell r="F835" t="str">
            <v>제어 케이블(옥외)</v>
          </cell>
          <cell r="G835" t="str">
            <v>CVV-SB  2.0sq/17C</v>
          </cell>
          <cell r="H835" t="str">
            <v>m</v>
          </cell>
          <cell r="I835">
            <v>0</v>
          </cell>
          <cell r="J835">
            <v>0</v>
          </cell>
          <cell r="K835">
            <v>797</v>
          </cell>
          <cell r="L835">
            <v>3079</v>
          </cell>
          <cell r="M835">
            <v>845</v>
          </cell>
          <cell r="N835">
            <v>2780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2780</v>
          </cell>
          <cell r="W835">
            <v>0</v>
          </cell>
          <cell r="X835">
            <v>0.03</v>
          </cell>
          <cell r="Y835" t="str">
            <v>저케</v>
          </cell>
          <cell r="Z835">
            <v>8.2799999999999999E-2</v>
          </cell>
        </row>
        <row r="836">
          <cell r="D836">
            <v>836</v>
          </cell>
          <cell r="E836">
            <v>727</v>
          </cell>
          <cell r="F836" t="str">
            <v>제어 케이블(옥외)</v>
          </cell>
          <cell r="G836" t="str">
            <v>CVV-SB  2.0sq/19C</v>
          </cell>
          <cell r="H836" t="str">
            <v>m</v>
          </cell>
          <cell r="I836">
            <v>0</v>
          </cell>
          <cell r="J836">
            <v>0</v>
          </cell>
          <cell r="K836">
            <v>797</v>
          </cell>
          <cell r="L836">
            <v>3252</v>
          </cell>
          <cell r="M836">
            <v>845</v>
          </cell>
          <cell r="N836">
            <v>2937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2937</v>
          </cell>
          <cell r="W836">
            <v>0</v>
          </cell>
          <cell r="X836">
            <v>0.03</v>
          </cell>
          <cell r="Y836" t="str">
            <v>저케</v>
          </cell>
          <cell r="Z836">
            <v>8.6399999999999991E-2</v>
          </cell>
        </row>
        <row r="837">
          <cell r="D837">
            <v>837</v>
          </cell>
          <cell r="E837">
            <v>728</v>
          </cell>
          <cell r="F837" t="str">
            <v>제어 케이블(옥외)</v>
          </cell>
          <cell r="G837" t="str">
            <v>CVV-SB  2.0sq/22C</v>
          </cell>
          <cell r="H837" t="str">
            <v>m</v>
          </cell>
          <cell r="I837">
            <v>0</v>
          </cell>
          <cell r="J837">
            <v>0</v>
          </cell>
          <cell r="K837">
            <v>797</v>
          </cell>
          <cell r="L837">
            <v>3902</v>
          </cell>
          <cell r="M837">
            <v>845</v>
          </cell>
          <cell r="N837">
            <v>3523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3523</v>
          </cell>
          <cell r="W837">
            <v>0</v>
          </cell>
          <cell r="X837">
            <v>0.03</v>
          </cell>
          <cell r="Y837" t="str">
            <v>저케</v>
          </cell>
          <cell r="Z837">
            <v>9.4799999999999995E-2</v>
          </cell>
        </row>
        <row r="838">
          <cell r="D838">
            <v>838</v>
          </cell>
          <cell r="E838">
            <v>729</v>
          </cell>
          <cell r="F838" t="str">
            <v>제어 케이블(옥외)</v>
          </cell>
          <cell r="G838" t="str">
            <v>CVV-SB  2.0sq/24C</v>
          </cell>
          <cell r="H838" t="str">
            <v>m</v>
          </cell>
          <cell r="I838">
            <v>0</v>
          </cell>
          <cell r="J838">
            <v>0</v>
          </cell>
          <cell r="K838">
            <v>797</v>
          </cell>
          <cell r="L838">
            <v>3877</v>
          </cell>
          <cell r="M838">
            <v>845</v>
          </cell>
          <cell r="N838">
            <v>3500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3500</v>
          </cell>
          <cell r="W838">
            <v>0</v>
          </cell>
          <cell r="X838">
            <v>0.03</v>
          </cell>
          <cell r="Y838" t="str">
            <v>저케</v>
          </cell>
          <cell r="Z838">
            <v>0.1008</v>
          </cell>
        </row>
        <row r="839">
          <cell r="D839">
            <v>839</v>
          </cell>
          <cell r="E839">
            <v>730</v>
          </cell>
          <cell r="F839" t="str">
            <v>제어 케이블(옥외)</v>
          </cell>
          <cell r="G839" t="str">
            <v>CVV-SB  2.0sq/29C</v>
          </cell>
          <cell r="H839" t="str">
            <v>m</v>
          </cell>
          <cell r="I839">
            <v>0</v>
          </cell>
          <cell r="J839">
            <v>0</v>
          </cell>
          <cell r="K839">
            <v>797</v>
          </cell>
          <cell r="L839">
            <v>4250</v>
          </cell>
          <cell r="M839">
            <v>845</v>
          </cell>
          <cell r="N839">
            <v>3597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3597</v>
          </cell>
          <cell r="W839">
            <v>0</v>
          </cell>
          <cell r="X839">
            <v>0.03</v>
          </cell>
          <cell r="Y839" t="str">
            <v>저케</v>
          </cell>
          <cell r="Z839">
            <v>0.11399999999999999</v>
          </cell>
        </row>
        <row r="840">
          <cell r="D840">
            <v>840</v>
          </cell>
          <cell r="E840">
            <v>731</v>
          </cell>
          <cell r="F840" t="str">
            <v>제어 케이블(옥외)</v>
          </cell>
          <cell r="G840" t="str">
            <v>CVV-SB  2.0sq/30C</v>
          </cell>
          <cell r="H840" t="str">
            <v>m</v>
          </cell>
          <cell r="I840">
            <v>0</v>
          </cell>
          <cell r="J840">
            <v>0</v>
          </cell>
          <cell r="K840">
            <v>797</v>
          </cell>
          <cell r="L840">
            <v>4548</v>
          </cell>
          <cell r="M840">
            <v>845</v>
          </cell>
          <cell r="N840">
            <v>4106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4106</v>
          </cell>
          <cell r="W840">
            <v>0</v>
          </cell>
          <cell r="X840">
            <v>0.03</v>
          </cell>
          <cell r="Y840" t="str">
            <v>저케</v>
          </cell>
          <cell r="Z840">
            <v>0.1176</v>
          </cell>
        </row>
        <row r="841">
          <cell r="D841">
            <v>841</v>
          </cell>
          <cell r="E841">
            <v>732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 t="str">
            <v/>
          </cell>
        </row>
        <row r="842">
          <cell r="D842">
            <v>842</v>
          </cell>
          <cell r="E842">
            <v>733</v>
          </cell>
          <cell r="F842" t="str">
            <v>제어 케이블(옥외)</v>
          </cell>
          <cell r="G842" t="str">
            <v>CVV-SB  1.25sq/2C</v>
          </cell>
          <cell r="H842" t="str">
            <v>m</v>
          </cell>
          <cell r="I842">
            <v>0</v>
          </cell>
          <cell r="J842">
            <v>0</v>
          </cell>
          <cell r="K842">
            <v>797</v>
          </cell>
          <cell r="L842">
            <v>691</v>
          </cell>
          <cell r="M842">
            <v>845</v>
          </cell>
          <cell r="N842">
            <v>624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624</v>
          </cell>
          <cell r="W842">
            <v>0</v>
          </cell>
          <cell r="X842">
            <v>0.03</v>
          </cell>
          <cell r="Y842" t="str">
            <v>저케</v>
          </cell>
          <cell r="Z842">
            <v>1.6799999999999999E-2</v>
          </cell>
        </row>
        <row r="843">
          <cell r="D843">
            <v>843</v>
          </cell>
          <cell r="E843">
            <v>734</v>
          </cell>
          <cell r="F843" t="str">
            <v>제어 케이블(옥외)</v>
          </cell>
          <cell r="G843" t="str">
            <v>CVV-SB  3.5sq/2C</v>
          </cell>
          <cell r="H843" t="str">
            <v>m</v>
          </cell>
          <cell r="I843">
            <v>0</v>
          </cell>
          <cell r="J843">
            <v>0</v>
          </cell>
          <cell r="K843">
            <v>797</v>
          </cell>
          <cell r="L843">
            <v>1170</v>
          </cell>
          <cell r="M843">
            <v>845</v>
          </cell>
          <cell r="N843">
            <v>794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794</v>
          </cell>
          <cell r="W843">
            <v>0</v>
          </cell>
          <cell r="X843">
            <v>0.03</v>
          </cell>
          <cell r="Y843" t="str">
            <v>저케</v>
          </cell>
          <cell r="Z843">
            <v>1.9199999999999998E-2</v>
          </cell>
        </row>
        <row r="844">
          <cell r="D844">
            <v>844</v>
          </cell>
          <cell r="E844">
            <v>735</v>
          </cell>
          <cell r="F844" t="str">
            <v>제어 케이블(옥외)</v>
          </cell>
          <cell r="G844" t="str">
            <v>CVV-SB  3.5sq/3C</v>
          </cell>
          <cell r="H844" t="str">
            <v>m</v>
          </cell>
          <cell r="I844">
            <v>0</v>
          </cell>
          <cell r="J844">
            <v>0</v>
          </cell>
          <cell r="K844">
            <v>797</v>
          </cell>
          <cell r="L844">
            <v>1379</v>
          </cell>
          <cell r="M844">
            <v>845</v>
          </cell>
          <cell r="N844">
            <v>949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949</v>
          </cell>
          <cell r="W844">
            <v>0</v>
          </cell>
          <cell r="X844">
            <v>0.03</v>
          </cell>
          <cell r="Y844" t="str">
            <v>저케</v>
          </cell>
          <cell r="Z844">
            <v>2.6399999999999996E-2</v>
          </cell>
        </row>
        <row r="845">
          <cell r="D845">
            <v>845</v>
          </cell>
          <cell r="E845">
            <v>736</v>
          </cell>
          <cell r="F845" t="str">
            <v>제어 케이블(옥외)</v>
          </cell>
          <cell r="G845" t="str">
            <v>CVV-SB  3.5sq/4C</v>
          </cell>
          <cell r="H845" t="str">
            <v>m</v>
          </cell>
          <cell r="I845">
            <v>0</v>
          </cell>
          <cell r="J845">
            <v>0</v>
          </cell>
          <cell r="K845">
            <v>797</v>
          </cell>
          <cell r="L845">
            <v>1583</v>
          </cell>
          <cell r="M845">
            <v>845</v>
          </cell>
          <cell r="N845">
            <v>1133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1133</v>
          </cell>
          <cell r="W845">
            <v>0</v>
          </cell>
          <cell r="X845">
            <v>0.03</v>
          </cell>
          <cell r="Y845" t="str">
            <v>저케</v>
          </cell>
          <cell r="Z845">
            <v>3.4799999999999998E-2</v>
          </cell>
        </row>
        <row r="846">
          <cell r="D846">
            <v>846</v>
          </cell>
          <cell r="E846">
            <v>737</v>
          </cell>
          <cell r="F846" t="str">
            <v>제어 케이블(옥외)</v>
          </cell>
          <cell r="G846" t="str">
            <v>CVV-SB  3.5sq/5C</v>
          </cell>
          <cell r="H846" t="str">
            <v>m</v>
          </cell>
          <cell r="I846">
            <v>0</v>
          </cell>
          <cell r="J846">
            <v>0</v>
          </cell>
          <cell r="K846">
            <v>797</v>
          </cell>
          <cell r="L846">
            <v>1721</v>
          </cell>
          <cell r="M846">
            <v>845</v>
          </cell>
          <cell r="N846">
            <v>1315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1315</v>
          </cell>
          <cell r="W846">
            <v>0</v>
          </cell>
          <cell r="X846">
            <v>0.03</v>
          </cell>
          <cell r="Y846" t="str">
            <v>저케</v>
          </cell>
          <cell r="Z846">
            <v>4.0800000000000003E-2</v>
          </cell>
        </row>
        <row r="847">
          <cell r="D847">
            <v>847</v>
          </cell>
          <cell r="E847">
            <v>738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 t="str">
            <v/>
          </cell>
        </row>
        <row r="848">
          <cell r="D848">
            <v>848</v>
          </cell>
          <cell r="E848">
            <v>739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 t="str">
            <v/>
          </cell>
        </row>
        <row r="849">
          <cell r="D849">
            <v>849</v>
          </cell>
          <cell r="E849">
            <v>740</v>
          </cell>
          <cell r="F849" t="str">
            <v>제어 케이블(옥외)</v>
          </cell>
          <cell r="G849" t="str">
            <v>CVV-SB  5.5sq/2C</v>
          </cell>
          <cell r="H849" t="str">
            <v>m</v>
          </cell>
          <cell r="I849">
            <v>0</v>
          </cell>
          <cell r="J849">
            <v>0</v>
          </cell>
          <cell r="K849">
            <v>797</v>
          </cell>
          <cell r="L849">
            <v>1413</v>
          </cell>
          <cell r="M849">
            <v>845</v>
          </cell>
          <cell r="N849">
            <v>1043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1043</v>
          </cell>
          <cell r="W849">
            <v>0</v>
          </cell>
          <cell r="X849">
            <v>0.03</v>
          </cell>
          <cell r="Y849" t="str">
            <v>저케</v>
          </cell>
          <cell r="Z849">
            <v>2.1599999999999998E-2</v>
          </cell>
        </row>
        <row r="850">
          <cell r="D850">
            <v>850</v>
          </cell>
          <cell r="E850">
            <v>741</v>
          </cell>
          <cell r="F850" t="str">
            <v>제어 케이블(옥외)</v>
          </cell>
          <cell r="G850" t="str">
            <v>CVV-SB  5.5sq/3C</v>
          </cell>
          <cell r="H850" t="str">
            <v>m</v>
          </cell>
          <cell r="I850">
            <v>0</v>
          </cell>
          <cell r="J850">
            <v>0</v>
          </cell>
          <cell r="K850">
            <v>797</v>
          </cell>
          <cell r="L850">
            <v>1740</v>
          </cell>
          <cell r="M850">
            <v>845</v>
          </cell>
          <cell r="N850">
            <v>1274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1274</v>
          </cell>
          <cell r="W850">
            <v>0</v>
          </cell>
          <cell r="X850">
            <v>0.03</v>
          </cell>
          <cell r="Y850" t="str">
            <v>저케</v>
          </cell>
          <cell r="Z850">
            <v>3.1199999999999999E-2</v>
          </cell>
        </row>
        <row r="851">
          <cell r="D851">
            <v>851</v>
          </cell>
          <cell r="E851">
            <v>742</v>
          </cell>
          <cell r="F851" t="str">
            <v>제어 케이블(옥외)</v>
          </cell>
          <cell r="G851" t="str">
            <v>CVV-SB  5.5sq/4C</v>
          </cell>
          <cell r="H851" t="str">
            <v>m</v>
          </cell>
          <cell r="I851">
            <v>0</v>
          </cell>
          <cell r="J851">
            <v>0</v>
          </cell>
          <cell r="K851">
            <v>797</v>
          </cell>
          <cell r="L851">
            <v>2000</v>
          </cell>
          <cell r="M851">
            <v>845</v>
          </cell>
          <cell r="N851">
            <v>1576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1576</v>
          </cell>
          <cell r="W851">
            <v>0</v>
          </cell>
          <cell r="X851">
            <v>0.03</v>
          </cell>
          <cell r="Y851" t="str">
            <v>저케</v>
          </cell>
          <cell r="Z851">
            <v>4.0800000000000003E-2</v>
          </cell>
        </row>
        <row r="852">
          <cell r="D852">
            <v>852</v>
          </cell>
          <cell r="E852">
            <v>743</v>
          </cell>
          <cell r="F852" t="str">
            <v>제어 케이블(옥외)</v>
          </cell>
          <cell r="G852" t="str">
            <v>CVV-SB  5.5sq/5C</v>
          </cell>
          <cell r="H852" t="str">
            <v>m</v>
          </cell>
          <cell r="I852">
            <v>0</v>
          </cell>
          <cell r="J852">
            <v>0</v>
          </cell>
          <cell r="K852">
            <v>797</v>
          </cell>
          <cell r="L852">
            <v>2352</v>
          </cell>
          <cell r="M852">
            <v>845</v>
          </cell>
          <cell r="N852">
            <v>1840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1840</v>
          </cell>
          <cell r="W852">
            <v>0</v>
          </cell>
          <cell r="X852">
            <v>0.03</v>
          </cell>
          <cell r="Y852" t="str">
            <v>저케</v>
          </cell>
          <cell r="Z852">
            <v>4.6800000000000001E-2</v>
          </cell>
        </row>
        <row r="853">
          <cell r="D853">
            <v>853</v>
          </cell>
          <cell r="E853">
            <v>744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 t="str">
            <v/>
          </cell>
        </row>
        <row r="854">
          <cell r="D854">
            <v>854</v>
          </cell>
          <cell r="E854">
            <v>745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 t="str">
            <v/>
          </cell>
        </row>
        <row r="855">
          <cell r="D855">
            <v>855</v>
          </cell>
          <cell r="E855">
            <v>746</v>
          </cell>
          <cell r="F855" t="str">
            <v>22.9KV 전력케이블</v>
          </cell>
          <cell r="G855" t="str">
            <v>CN/CV 38sq/1C</v>
          </cell>
          <cell r="H855" t="str">
            <v>m</v>
          </cell>
          <cell r="I855">
            <v>0</v>
          </cell>
          <cell r="J855">
            <v>0</v>
          </cell>
          <cell r="K855">
            <v>800</v>
          </cell>
          <cell r="L855">
            <v>7881</v>
          </cell>
          <cell r="M855">
            <v>852</v>
          </cell>
          <cell r="N855">
            <v>7883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7881</v>
          </cell>
          <cell r="W855">
            <v>0</v>
          </cell>
          <cell r="X855">
            <v>0.03</v>
          </cell>
          <cell r="Y855" t="str">
            <v>특케</v>
          </cell>
          <cell r="Z855">
            <v>5.9400000000000001E-2</v>
          </cell>
        </row>
        <row r="856">
          <cell r="D856">
            <v>856</v>
          </cell>
          <cell r="E856">
            <v>747</v>
          </cell>
          <cell r="F856" t="str">
            <v>22.9KV 전력케이블</v>
          </cell>
          <cell r="G856" t="str">
            <v>CN/CV 60sq/1C</v>
          </cell>
          <cell r="H856" t="str">
            <v>m</v>
          </cell>
          <cell r="I856">
            <v>0</v>
          </cell>
          <cell r="J856">
            <v>0</v>
          </cell>
          <cell r="K856">
            <v>800</v>
          </cell>
          <cell r="L856">
            <v>8702</v>
          </cell>
          <cell r="M856">
            <v>852</v>
          </cell>
          <cell r="N856">
            <v>8704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8702</v>
          </cell>
          <cell r="W856">
            <v>0</v>
          </cell>
          <cell r="X856">
            <v>0.03</v>
          </cell>
          <cell r="Y856" t="str">
            <v>특케</v>
          </cell>
          <cell r="Z856">
            <v>8.09E-2</v>
          </cell>
        </row>
        <row r="857">
          <cell r="D857">
            <v>857</v>
          </cell>
          <cell r="E857">
            <v>748</v>
          </cell>
          <cell r="F857" t="str">
            <v>22.9KV 전력케이블</v>
          </cell>
          <cell r="G857" t="str">
            <v>CN/CV 100sq/1C</v>
          </cell>
          <cell r="H857" t="str">
            <v>m</v>
          </cell>
          <cell r="I857">
            <v>0</v>
          </cell>
          <cell r="J857">
            <v>0</v>
          </cell>
          <cell r="K857">
            <v>800</v>
          </cell>
          <cell r="L857">
            <v>10241</v>
          </cell>
          <cell r="M857">
            <v>852</v>
          </cell>
          <cell r="N857">
            <v>10243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10241</v>
          </cell>
          <cell r="W857">
            <v>0</v>
          </cell>
          <cell r="X857">
            <v>0.03</v>
          </cell>
          <cell r="Y857" t="str">
            <v>특케</v>
          </cell>
          <cell r="Z857">
            <v>0.1172</v>
          </cell>
        </row>
        <row r="858">
          <cell r="D858">
            <v>858</v>
          </cell>
          <cell r="E858">
            <v>749</v>
          </cell>
          <cell r="F858" t="str">
            <v>22.9KV 전력케이블</v>
          </cell>
          <cell r="G858" t="str">
            <v>CN/CV 150sq/1C</v>
          </cell>
          <cell r="H858" t="str">
            <v>m</v>
          </cell>
          <cell r="I858">
            <v>0</v>
          </cell>
          <cell r="J858">
            <v>0</v>
          </cell>
          <cell r="K858">
            <v>800</v>
          </cell>
          <cell r="L858">
            <v>15372</v>
          </cell>
          <cell r="M858">
            <v>852</v>
          </cell>
          <cell r="N858">
            <v>15374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15372</v>
          </cell>
          <cell r="W858">
            <v>0</v>
          </cell>
          <cell r="X858">
            <v>0.03</v>
          </cell>
          <cell r="Y858" t="str">
            <v>특케</v>
          </cell>
          <cell r="Z858">
            <v>0.16009999999999999</v>
          </cell>
        </row>
        <row r="859">
          <cell r="D859">
            <v>859</v>
          </cell>
          <cell r="E859">
            <v>750</v>
          </cell>
          <cell r="F859" t="str">
            <v>22.9KV 전력케이블</v>
          </cell>
          <cell r="G859" t="str">
            <v>CN/CV 200sq/1C</v>
          </cell>
          <cell r="H859" t="str">
            <v>m</v>
          </cell>
          <cell r="I859">
            <v>0</v>
          </cell>
          <cell r="J859">
            <v>0</v>
          </cell>
          <cell r="K859">
            <v>800</v>
          </cell>
          <cell r="L859">
            <v>16873</v>
          </cell>
          <cell r="M859">
            <v>852</v>
          </cell>
          <cell r="N859">
            <v>16875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16873</v>
          </cell>
          <cell r="W859">
            <v>0</v>
          </cell>
          <cell r="X859">
            <v>0.03</v>
          </cell>
          <cell r="Y859" t="str">
            <v>특케</v>
          </cell>
          <cell r="Z859">
            <v>0.19309999999999999</v>
          </cell>
        </row>
        <row r="860">
          <cell r="D860">
            <v>860</v>
          </cell>
          <cell r="E860">
            <v>751</v>
          </cell>
          <cell r="F860" t="str">
            <v>22.9KV 전력케이블</v>
          </cell>
          <cell r="G860" t="str">
            <v>CN/CV 325sq/1C</v>
          </cell>
          <cell r="H860" t="str">
            <v>m</v>
          </cell>
          <cell r="I860">
            <v>0</v>
          </cell>
          <cell r="J860">
            <v>0</v>
          </cell>
          <cell r="K860">
            <v>800</v>
          </cell>
          <cell r="L860">
            <v>25019</v>
          </cell>
          <cell r="M860">
            <v>852</v>
          </cell>
          <cell r="N860">
            <v>25020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25019</v>
          </cell>
          <cell r="W860">
            <v>0</v>
          </cell>
          <cell r="X860">
            <v>0.03</v>
          </cell>
          <cell r="Y860" t="str">
            <v>특케</v>
          </cell>
          <cell r="Z860">
            <v>0.2838</v>
          </cell>
        </row>
        <row r="861">
          <cell r="D861">
            <v>861</v>
          </cell>
          <cell r="E861">
            <v>752</v>
          </cell>
          <cell r="F861" t="str">
            <v>22KV 전력케이블</v>
          </cell>
          <cell r="G861" t="str">
            <v>CV 60sq/1C</v>
          </cell>
          <cell r="H861" t="str">
            <v>m</v>
          </cell>
          <cell r="I861">
            <v>0</v>
          </cell>
          <cell r="J861">
            <v>0</v>
          </cell>
          <cell r="K861">
            <v>800</v>
          </cell>
          <cell r="L861">
            <v>8085</v>
          </cell>
          <cell r="M861">
            <v>852</v>
          </cell>
          <cell r="N861">
            <v>7700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7700</v>
          </cell>
          <cell r="W861">
            <v>0</v>
          </cell>
          <cell r="X861">
            <v>0.05</v>
          </cell>
          <cell r="Y861" t="str">
            <v>특케</v>
          </cell>
          <cell r="Z861">
            <v>8.09E-2</v>
          </cell>
        </row>
        <row r="862">
          <cell r="D862">
            <v>862</v>
          </cell>
          <cell r="E862">
            <v>753</v>
          </cell>
          <cell r="F862" t="str">
            <v>23KV 전력케이블</v>
          </cell>
          <cell r="G862" t="str">
            <v>CV 60sq/2C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 t="str">
            <v/>
          </cell>
        </row>
        <row r="863">
          <cell r="D863">
            <v>863</v>
          </cell>
          <cell r="E863">
            <v>754</v>
          </cell>
          <cell r="F863" t="str">
            <v>24KV 전력케이블</v>
          </cell>
          <cell r="G863" t="str">
            <v>CV 60sq/3C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 t="str">
            <v/>
          </cell>
        </row>
        <row r="864">
          <cell r="D864">
            <v>864</v>
          </cell>
          <cell r="E864">
            <v>755</v>
          </cell>
          <cell r="F864" t="str">
            <v>통신 케이블(옥내)</v>
          </cell>
          <cell r="G864" t="str">
            <v>CPEV 0.65/20P×2</v>
          </cell>
          <cell r="H864" t="str">
            <v>m</v>
          </cell>
          <cell r="I864">
            <v>0</v>
          </cell>
          <cell r="J864">
            <v>0</v>
          </cell>
          <cell r="K864">
            <v>810</v>
          </cell>
          <cell r="L864">
            <v>2448</v>
          </cell>
          <cell r="M864">
            <v>853</v>
          </cell>
          <cell r="N864">
            <v>2666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2448</v>
          </cell>
          <cell r="W864">
            <v>0</v>
          </cell>
          <cell r="X864">
            <v>0.03</v>
          </cell>
          <cell r="Y864" t="str">
            <v>통케</v>
          </cell>
          <cell r="Z864">
            <v>3.9599999999999996E-2</v>
          </cell>
        </row>
        <row r="865">
          <cell r="D865">
            <v>865</v>
          </cell>
          <cell r="E865">
            <v>756</v>
          </cell>
          <cell r="F865" t="str">
            <v>통신 케이블(옥내)</v>
          </cell>
          <cell r="G865" t="str">
            <v>CPEV 0.65/5P</v>
          </cell>
          <cell r="H865" t="str">
            <v>m</v>
          </cell>
          <cell r="I865">
            <v>0</v>
          </cell>
          <cell r="J865">
            <v>0</v>
          </cell>
          <cell r="K865">
            <v>810</v>
          </cell>
          <cell r="L865">
            <v>660</v>
          </cell>
          <cell r="M865">
            <v>853</v>
          </cell>
          <cell r="N865">
            <v>719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660</v>
          </cell>
          <cell r="W865">
            <v>0</v>
          </cell>
          <cell r="X865">
            <v>0.03</v>
          </cell>
          <cell r="Y865" t="str">
            <v>통케</v>
          </cell>
          <cell r="Z865">
            <v>1.7999999999999999E-2</v>
          </cell>
        </row>
        <row r="866">
          <cell r="D866">
            <v>866</v>
          </cell>
          <cell r="E866">
            <v>757</v>
          </cell>
          <cell r="F866" t="str">
            <v>통신 케이블(옥내)</v>
          </cell>
          <cell r="G866" t="str">
            <v>CPEV 0.65/10P</v>
          </cell>
          <cell r="H866" t="str">
            <v>m</v>
          </cell>
          <cell r="I866">
            <v>0</v>
          </cell>
          <cell r="J866">
            <v>0</v>
          </cell>
          <cell r="K866">
            <v>810</v>
          </cell>
          <cell r="L866">
            <v>828</v>
          </cell>
          <cell r="M866">
            <v>853</v>
          </cell>
          <cell r="N866">
            <v>902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828</v>
          </cell>
          <cell r="W866">
            <v>0</v>
          </cell>
          <cell r="X866">
            <v>0.03</v>
          </cell>
          <cell r="Y866" t="str">
            <v>통케</v>
          </cell>
          <cell r="Z866">
            <v>1.7999999999999999E-2</v>
          </cell>
        </row>
        <row r="867">
          <cell r="D867">
            <v>867</v>
          </cell>
          <cell r="E867">
            <v>758</v>
          </cell>
          <cell r="F867" t="str">
            <v>통신 케이블(옥내)</v>
          </cell>
          <cell r="G867" t="str">
            <v>CPEV 0.65/15P</v>
          </cell>
          <cell r="H867" t="str">
            <v>m</v>
          </cell>
          <cell r="I867">
            <v>0</v>
          </cell>
          <cell r="J867">
            <v>0</v>
          </cell>
          <cell r="K867">
            <v>810</v>
          </cell>
          <cell r="L867">
            <v>1033</v>
          </cell>
          <cell r="M867">
            <v>853</v>
          </cell>
          <cell r="N867">
            <v>1216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1033</v>
          </cell>
          <cell r="W867">
            <v>0</v>
          </cell>
          <cell r="X867">
            <v>0.03</v>
          </cell>
          <cell r="Y867" t="str">
            <v>통케</v>
          </cell>
          <cell r="Z867">
            <v>2.1999999999999999E-2</v>
          </cell>
        </row>
        <row r="868">
          <cell r="D868">
            <v>868</v>
          </cell>
          <cell r="E868">
            <v>759</v>
          </cell>
          <cell r="F868" t="str">
            <v>통신 케이블(옥내)</v>
          </cell>
          <cell r="G868" t="str">
            <v>CPEV 0.65/20P</v>
          </cell>
          <cell r="H868" t="str">
            <v>m</v>
          </cell>
          <cell r="I868">
            <v>0</v>
          </cell>
          <cell r="J868">
            <v>0</v>
          </cell>
          <cell r="K868">
            <v>810</v>
          </cell>
          <cell r="L868">
            <v>1224</v>
          </cell>
          <cell r="M868">
            <v>853</v>
          </cell>
          <cell r="N868">
            <v>1333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1224</v>
          </cell>
          <cell r="W868">
            <v>0</v>
          </cell>
          <cell r="X868">
            <v>0.03</v>
          </cell>
          <cell r="Y868" t="str">
            <v>통케</v>
          </cell>
          <cell r="Z868">
            <v>2.1999999999999999E-2</v>
          </cell>
        </row>
        <row r="869">
          <cell r="D869">
            <v>869</v>
          </cell>
          <cell r="E869">
            <v>760</v>
          </cell>
          <cell r="F869" t="str">
            <v>통신 케이블(옥내)</v>
          </cell>
          <cell r="G869" t="str">
            <v>CPEV 0.65/25P</v>
          </cell>
          <cell r="H869" t="str">
            <v>m</v>
          </cell>
          <cell r="I869">
            <v>0</v>
          </cell>
          <cell r="J869">
            <v>0</v>
          </cell>
          <cell r="K869">
            <v>810</v>
          </cell>
          <cell r="L869">
            <v>1451</v>
          </cell>
          <cell r="M869">
            <v>853</v>
          </cell>
          <cell r="N869">
            <v>1581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1451</v>
          </cell>
          <cell r="W869">
            <v>0</v>
          </cell>
          <cell r="X869">
            <v>0.03</v>
          </cell>
          <cell r="Y869" t="str">
            <v>통케</v>
          </cell>
          <cell r="Z869">
            <v>2.3E-2</v>
          </cell>
        </row>
        <row r="870">
          <cell r="D870">
            <v>870</v>
          </cell>
          <cell r="E870">
            <v>761</v>
          </cell>
          <cell r="F870" t="str">
            <v>통신 케이블(옥내)</v>
          </cell>
          <cell r="G870" t="str">
            <v>CPEV 0.65/30P</v>
          </cell>
          <cell r="H870" t="str">
            <v>m</v>
          </cell>
          <cell r="I870">
            <v>0</v>
          </cell>
          <cell r="J870">
            <v>0</v>
          </cell>
          <cell r="K870">
            <v>810</v>
          </cell>
          <cell r="L870">
            <v>1665</v>
          </cell>
          <cell r="M870">
            <v>853</v>
          </cell>
          <cell r="N870">
            <v>1813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1665</v>
          </cell>
          <cell r="W870">
            <v>0</v>
          </cell>
          <cell r="X870">
            <v>0.03</v>
          </cell>
          <cell r="Y870" t="str">
            <v>통케</v>
          </cell>
          <cell r="Z870">
            <v>2.3E-2</v>
          </cell>
        </row>
        <row r="871">
          <cell r="D871">
            <v>871</v>
          </cell>
          <cell r="E871">
            <v>762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 t="str">
            <v/>
          </cell>
        </row>
        <row r="872">
          <cell r="D872">
            <v>872</v>
          </cell>
          <cell r="E872">
            <v>763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 t="str">
            <v/>
          </cell>
        </row>
        <row r="873">
          <cell r="D873">
            <v>873</v>
          </cell>
          <cell r="E873">
            <v>764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 t="str">
            <v/>
          </cell>
        </row>
        <row r="874">
          <cell r="D874">
            <v>874</v>
          </cell>
          <cell r="E874">
            <v>765</v>
          </cell>
          <cell r="F874" t="str">
            <v>통신 케이블(지중)</v>
          </cell>
          <cell r="G874" t="str">
            <v>CPEV 0.65/20P×2</v>
          </cell>
          <cell r="H874" t="str">
            <v>m</v>
          </cell>
          <cell r="I874">
            <v>0</v>
          </cell>
          <cell r="J874">
            <v>0</v>
          </cell>
          <cell r="K874">
            <v>810</v>
          </cell>
          <cell r="L874">
            <v>2448</v>
          </cell>
          <cell r="M874">
            <v>853</v>
          </cell>
          <cell r="N874">
            <v>2666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2448</v>
          </cell>
          <cell r="W874">
            <v>0</v>
          </cell>
          <cell r="X874">
            <v>0.03</v>
          </cell>
          <cell r="Y874" t="str">
            <v>통케</v>
          </cell>
          <cell r="Z874">
            <v>1.6199999999999999E-2</v>
          </cell>
          <cell r="AA874" t="str">
            <v>보인</v>
          </cell>
          <cell r="AB874">
            <v>2.3400000000000001E-2</v>
          </cell>
        </row>
        <row r="875">
          <cell r="D875">
            <v>875</v>
          </cell>
          <cell r="E875">
            <v>766</v>
          </cell>
          <cell r="F875" t="str">
            <v>통신 케이블</v>
          </cell>
          <cell r="G875" t="str">
            <v>CPEV 0.65/5P</v>
          </cell>
          <cell r="H875" t="str">
            <v>m</v>
          </cell>
          <cell r="I875">
            <v>0</v>
          </cell>
          <cell r="J875">
            <v>0</v>
          </cell>
          <cell r="K875">
            <v>810</v>
          </cell>
          <cell r="L875">
            <v>660</v>
          </cell>
          <cell r="M875">
            <v>853</v>
          </cell>
          <cell r="N875">
            <v>719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660</v>
          </cell>
          <cell r="W875">
            <v>0</v>
          </cell>
          <cell r="X875">
            <v>0.03</v>
          </cell>
          <cell r="Y875" t="str">
            <v>통케</v>
          </cell>
          <cell r="Z875">
            <v>8.0000000000000002E-3</v>
          </cell>
          <cell r="AA875" t="str">
            <v>보인</v>
          </cell>
          <cell r="AB875">
            <v>1.2E-2</v>
          </cell>
        </row>
        <row r="876">
          <cell r="D876">
            <v>876</v>
          </cell>
          <cell r="E876">
            <v>767</v>
          </cell>
          <cell r="F876" t="str">
            <v>통신 케이블(지중)</v>
          </cell>
          <cell r="G876" t="str">
            <v>CPEV 0.65/10P</v>
          </cell>
          <cell r="H876" t="str">
            <v>m</v>
          </cell>
          <cell r="I876">
            <v>0</v>
          </cell>
          <cell r="J876">
            <v>0</v>
          </cell>
          <cell r="K876">
            <v>810</v>
          </cell>
          <cell r="L876">
            <v>828</v>
          </cell>
          <cell r="M876">
            <v>853</v>
          </cell>
          <cell r="N876">
            <v>902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828</v>
          </cell>
          <cell r="W876">
            <v>0</v>
          </cell>
          <cell r="X876">
            <v>0.03</v>
          </cell>
          <cell r="Y876" t="str">
            <v>통케</v>
          </cell>
          <cell r="Z876">
            <v>8.0000000000000002E-3</v>
          </cell>
          <cell r="AA876" t="str">
            <v>보인</v>
          </cell>
          <cell r="AB876">
            <v>1.2E-2</v>
          </cell>
        </row>
        <row r="877">
          <cell r="D877">
            <v>877</v>
          </cell>
          <cell r="E877">
            <v>768</v>
          </cell>
          <cell r="F877" t="str">
            <v>통신 케이블(지중)</v>
          </cell>
          <cell r="G877" t="str">
            <v>CPEV 0.65/15P</v>
          </cell>
          <cell r="H877" t="str">
            <v>m</v>
          </cell>
          <cell r="I877">
            <v>0</v>
          </cell>
          <cell r="J877">
            <v>0</v>
          </cell>
          <cell r="K877">
            <v>810</v>
          </cell>
          <cell r="L877">
            <v>1033</v>
          </cell>
          <cell r="M877">
            <v>853</v>
          </cell>
          <cell r="N877">
            <v>1216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1033</v>
          </cell>
          <cell r="W877">
            <v>0</v>
          </cell>
          <cell r="X877">
            <v>0.03</v>
          </cell>
          <cell r="Y877" t="str">
            <v>통케</v>
          </cell>
          <cell r="Z877">
            <v>8.9999999999999993E-3</v>
          </cell>
          <cell r="AA877" t="str">
            <v>보인</v>
          </cell>
          <cell r="AB877">
            <v>1.2999999999999999E-2</v>
          </cell>
        </row>
        <row r="878">
          <cell r="D878">
            <v>878</v>
          </cell>
          <cell r="E878">
            <v>769</v>
          </cell>
          <cell r="F878" t="str">
            <v>통신 케이블(지중)</v>
          </cell>
          <cell r="G878" t="str">
            <v>CPEV 0.65/20P</v>
          </cell>
          <cell r="H878" t="str">
            <v>m</v>
          </cell>
          <cell r="I878">
            <v>0</v>
          </cell>
          <cell r="J878">
            <v>0</v>
          </cell>
          <cell r="K878">
            <v>810</v>
          </cell>
          <cell r="L878">
            <v>1224</v>
          </cell>
          <cell r="M878">
            <v>853</v>
          </cell>
          <cell r="N878">
            <v>1333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1224</v>
          </cell>
          <cell r="W878">
            <v>0</v>
          </cell>
          <cell r="X878">
            <v>0.03</v>
          </cell>
          <cell r="Y878" t="str">
            <v>통케</v>
          </cell>
          <cell r="Z878">
            <v>8.9999999999999993E-3</v>
          </cell>
          <cell r="AA878" t="str">
            <v>보인</v>
          </cell>
          <cell r="AB878">
            <v>1.2999999999999999E-2</v>
          </cell>
        </row>
        <row r="879">
          <cell r="D879">
            <v>879</v>
          </cell>
          <cell r="E879">
            <v>770</v>
          </cell>
          <cell r="F879" t="str">
            <v>통신 케이블(지중)</v>
          </cell>
          <cell r="G879" t="str">
            <v>CPEV 0.65/25P</v>
          </cell>
          <cell r="H879" t="str">
            <v>m</v>
          </cell>
          <cell r="I879">
            <v>0</v>
          </cell>
          <cell r="J879">
            <v>0</v>
          </cell>
          <cell r="K879">
            <v>810</v>
          </cell>
          <cell r="L879">
            <v>1451</v>
          </cell>
          <cell r="M879">
            <v>853</v>
          </cell>
          <cell r="N879">
            <v>1581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1451</v>
          </cell>
          <cell r="W879">
            <v>0</v>
          </cell>
          <cell r="X879">
            <v>0.03</v>
          </cell>
          <cell r="Y879" t="str">
            <v>통케</v>
          </cell>
          <cell r="Z879">
            <v>1.0999999999999999E-2</v>
          </cell>
          <cell r="AA879" t="str">
            <v>보인</v>
          </cell>
          <cell r="AB879">
            <v>1.4999999999999999E-2</v>
          </cell>
        </row>
        <row r="880">
          <cell r="D880">
            <v>880</v>
          </cell>
          <cell r="E880">
            <v>771</v>
          </cell>
          <cell r="F880" t="str">
            <v>통신 케이블(지중)</v>
          </cell>
          <cell r="G880" t="str">
            <v>CPEV 0.65/30P</v>
          </cell>
          <cell r="H880" t="str">
            <v>m</v>
          </cell>
          <cell r="I880">
            <v>0</v>
          </cell>
          <cell r="J880">
            <v>0</v>
          </cell>
          <cell r="K880">
            <v>810</v>
          </cell>
          <cell r="L880">
            <v>1665</v>
          </cell>
          <cell r="M880">
            <v>853</v>
          </cell>
          <cell r="N880">
            <v>1813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1665</v>
          </cell>
          <cell r="W880">
            <v>0</v>
          </cell>
          <cell r="X880">
            <v>0.03</v>
          </cell>
          <cell r="Y880" t="str">
            <v>통케</v>
          </cell>
          <cell r="Z880">
            <v>1.0999999999999999E-2</v>
          </cell>
          <cell r="AA880" t="str">
            <v>보인</v>
          </cell>
          <cell r="AB880">
            <v>1.4999999999999999E-2</v>
          </cell>
        </row>
        <row r="881">
          <cell r="D881">
            <v>881</v>
          </cell>
          <cell r="E881">
            <v>772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 t="str">
            <v/>
          </cell>
        </row>
        <row r="882">
          <cell r="D882">
            <v>882</v>
          </cell>
          <cell r="E882">
            <v>773</v>
          </cell>
          <cell r="F882" t="str">
            <v>UTP CABLE</v>
          </cell>
          <cell r="G882" t="str">
            <v>CAT.3 50P-0.5mm x2</v>
          </cell>
          <cell r="H882" t="str">
            <v>m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</row>
        <row r="883">
          <cell r="D883">
            <v>883</v>
          </cell>
          <cell r="E883">
            <v>774</v>
          </cell>
          <cell r="F883" t="str">
            <v>UTP CABLE</v>
          </cell>
          <cell r="G883" t="str">
            <v>CAT.3 25P-0.5mm x2</v>
          </cell>
          <cell r="H883" t="str">
            <v>m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</row>
        <row r="884">
          <cell r="D884">
            <v>884</v>
          </cell>
          <cell r="E884">
            <v>775</v>
          </cell>
          <cell r="F884" t="str">
            <v>UTP CABLE</v>
          </cell>
          <cell r="G884" t="str">
            <v>CAT.3 50P-0.5mm</v>
          </cell>
          <cell r="H884" t="str">
            <v>m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</row>
        <row r="885">
          <cell r="D885">
            <v>885</v>
          </cell>
          <cell r="E885">
            <v>179</v>
          </cell>
          <cell r="F885" t="str">
            <v>UTP CABLE</v>
          </cell>
          <cell r="G885" t="str">
            <v>CAT.5 25P-0.5mm</v>
          </cell>
          <cell r="H885" t="str">
            <v>m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 t="str">
            <v>대신정보</v>
          </cell>
          <cell r="P885">
            <v>2550</v>
          </cell>
          <cell r="Q885" t="str">
            <v>우정전자</v>
          </cell>
          <cell r="R885">
            <v>2800</v>
          </cell>
          <cell r="S885" t="str">
            <v>무궁화전자</v>
          </cell>
          <cell r="T885">
            <v>2700</v>
          </cell>
          <cell r="U885">
            <v>0</v>
          </cell>
          <cell r="V885">
            <v>2550</v>
          </cell>
          <cell r="W885">
            <v>0</v>
          </cell>
          <cell r="X885">
            <v>0.1</v>
          </cell>
          <cell r="Y885" t="str">
            <v>통내</v>
          </cell>
          <cell r="Z885">
            <v>2.3E-2</v>
          </cell>
        </row>
        <row r="886">
          <cell r="D886">
            <v>886</v>
          </cell>
          <cell r="E886">
            <v>180</v>
          </cell>
          <cell r="F886" t="str">
            <v>UTP CABLE</v>
          </cell>
          <cell r="G886" t="str">
            <v>CAT.5 4P-0.5mm×1</v>
          </cell>
          <cell r="H886" t="str">
            <v>m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 t="str">
            <v>대신정보</v>
          </cell>
          <cell r="P886">
            <v>280</v>
          </cell>
          <cell r="Q886" t="str">
            <v>우정전자</v>
          </cell>
          <cell r="R886">
            <v>310</v>
          </cell>
          <cell r="S886" t="str">
            <v>무궁화전자</v>
          </cell>
          <cell r="T886">
            <v>300</v>
          </cell>
          <cell r="U886">
            <v>0</v>
          </cell>
          <cell r="V886">
            <v>280</v>
          </cell>
          <cell r="W886">
            <v>0</v>
          </cell>
          <cell r="X886">
            <v>0.1</v>
          </cell>
          <cell r="Y886" t="str">
            <v>통내</v>
          </cell>
          <cell r="Z886">
            <v>1.4999999999999999E-2</v>
          </cell>
        </row>
        <row r="887">
          <cell r="D887">
            <v>887</v>
          </cell>
          <cell r="E887">
            <v>181</v>
          </cell>
          <cell r="F887" t="str">
            <v>UTP CABLE</v>
          </cell>
          <cell r="G887" t="str">
            <v>CAT.5 4P-0.5mm×2</v>
          </cell>
          <cell r="H887" t="str">
            <v>m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 t="str">
            <v>대신정보</v>
          </cell>
          <cell r="P887">
            <v>560</v>
          </cell>
          <cell r="Q887" t="str">
            <v>우정전자</v>
          </cell>
          <cell r="R887">
            <v>620</v>
          </cell>
          <cell r="S887" t="str">
            <v>무궁화전자</v>
          </cell>
          <cell r="T887">
            <v>600</v>
          </cell>
          <cell r="U887">
            <v>0</v>
          </cell>
          <cell r="V887">
            <v>560</v>
          </cell>
          <cell r="W887">
            <v>0</v>
          </cell>
          <cell r="X887">
            <v>0.1</v>
          </cell>
          <cell r="Y887" t="str">
            <v>통내</v>
          </cell>
          <cell r="Z887">
            <v>2.7E-2</v>
          </cell>
        </row>
        <row r="888">
          <cell r="D888">
            <v>888</v>
          </cell>
          <cell r="E888">
            <v>182</v>
          </cell>
          <cell r="F888" t="str">
            <v>UTP CABLE</v>
          </cell>
          <cell r="G888" t="str">
            <v>CAT.5 4P-0.5mm×3</v>
          </cell>
          <cell r="H888" t="str">
            <v>m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 t="str">
            <v>대신정보</v>
          </cell>
          <cell r="P888">
            <v>840</v>
          </cell>
          <cell r="Q888" t="str">
            <v>우정전자</v>
          </cell>
          <cell r="R888">
            <v>930</v>
          </cell>
          <cell r="S888" t="str">
            <v>무궁화전자</v>
          </cell>
          <cell r="T888">
            <v>900</v>
          </cell>
          <cell r="U888">
            <v>0</v>
          </cell>
          <cell r="V888">
            <v>840</v>
          </cell>
          <cell r="W888">
            <v>0</v>
          </cell>
          <cell r="X888">
            <v>0.1</v>
          </cell>
          <cell r="Y888" t="str">
            <v>통내</v>
          </cell>
          <cell r="Z888">
            <v>3.5999999999999997E-2</v>
          </cell>
        </row>
        <row r="889">
          <cell r="D889">
            <v>889</v>
          </cell>
          <cell r="E889">
            <v>183</v>
          </cell>
          <cell r="F889" t="str">
            <v>UTP CABLE</v>
          </cell>
          <cell r="G889" t="str">
            <v>CAT.5 4P-0.5mm×4</v>
          </cell>
          <cell r="H889" t="str">
            <v>m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 t="str">
            <v>대신정보</v>
          </cell>
          <cell r="P889">
            <v>1120</v>
          </cell>
          <cell r="Q889" t="str">
            <v>우정전자</v>
          </cell>
          <cell r="R889">
            <v>1240</v>
          </cell>
          <cell r="S889" t="str">
            <v>무궁화전자</v>
          </cell>
          <cell r="T889">
            <v>1200</v>
          </cell>
          <cell r="U889">
            <v>0</v>
          </cell>
          <cell r="V889">
            <v>1120</v>
          </cell>
          <cell r="W889">
            <v>0</v>
          </cell>
          <cell r="X889">
            <v>0.1</v>
          </cell>
          <cell r="Y889" t="str">
            <v>통내</v>
          </cell>
          <cell r="Z889">
            <v>4.8000000000000001E-2</v>
          </cell>
        </row>
        <row r="890">
          <cell r="D890">
            <v>890</v>
          </cell>
          <cell r="E890">
            <v>184</v>
          </cell>
          <cell r="F890" t="str">
            <v>UTP CABLE</v>
          </cell>
          <cell r="G890" t="str">
            <v>CAT.5 4P-0.5mm×5</v>
          </cell>
          <cell r="H890" t="str">
            <v>m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 t="str">
            <v>대신정보</v>
          </cell>
          <cell r="P890">
            <v>1400</v>
          </cell>
          <cell r="Q890" t="str">
            <v>우정전자</v>
          </cell>
          <cell r="R890">
            <v>1550</v>
          </cell>
          <cell r="S890" t="str">
            <v>무궁화전자</v>
          </cell>
          <cell r="T890">
            <v>1500</v>
          </cell>
          <cell r="U890">
            <v>0</v>
          </cell>
          <cell r="V890">
            <v>1400</v>
          </cell>
          <cell r="W890">
            <v>0</v>
          </cell>
          <cell r="X890">
            <v>0.1</v>
          </cell>
          <cell r="Y890" t="str">
            <v>통내</v>
          </cell>
          <cell r="Z890">
            <v>0.06</v>
          </cell>
        </row>
        <row r="891">
          <cell r="D891">
            <v>891</v>
          </cell>
          <cell r="E891">
            <v>185</v>
          </cell>
          <cell r="F891" t="str">
            <v>UTP CABLE</v>
          </cell>
          <cell r="G891" t="str">
            <v>CAT.5 4P-0.5mm×6</v>
          </cell>
          <cell r="H891" t="str">
            <v>m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 t="str">
            <v>대신정보</v>
          </cell>
          <cell r="P891">
            <v>1680</v>
          </cell>
          <cell r="Q891" t="str">
            <v>우정전자</v>
          </cell>
          <cell r="R891">
            <v>1860</v>
          </cell>
          <cell r="S891" t="str">
            <v>무궁화전자</v>
          </cell>
          <cell r="T891">
            <v>1800</v>
          </cell>
          <cell r="U891">
            <v>0</v>
          </cell>
          <cell r="V891">
            <v>1680</v>
          </cell>
          <cell r="W891">
            <v>0</v>
          </cell>
          <cell r="X891">
            <v>0.1</v>
          </cell>
          <cell r="Y891" t="str">
            <v>통내</v>
          </cell>
          <cell r="Z891">
            <v>7.1999999999999995E-2</v>
          </cell>
        </row>
        <row r="892">
          <cell r="D892">
            <v>892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 t="str">
            <v/>
          </cell>
        </row>
        <row r="893">
          <cell r="D893">
            <v>893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 t="str">
            <v/>
          </cell>
        </row>
        <row r="894">
          <cell r="D894">
            <v>894</v>
          </cell>
          <cell r="E894">
            <v>776</v>
          </cell>
          <cell r="F894" t="str">
            <v>동축 케이블</v>
          </cell>
          <cell r="G894" t="str">
            <v>ECX  5C-2V</v>
          </cell>
          <cell r="H894" t="str">
            <v>m</v>
          </cell>
          <cell r="I894">
            <v>0</v>
          </cell>
          <cell r="J894">
            <v>0</v>
          </cell>
          <cell r="K894">
            <v>810</v>
          </cell>
          <cell r="L894">
            <v>450</v>
          </cell>
          <cell r="M894">
            <v>854</v>
          </cell>
          <cell r="N894">
            <v>488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450</v>
          </cell>
          <cell r="W894">
            <v>0</v>
          </cell>
          <cell r="X894">
            <v>0.03</v>
          </cell>
          <cell r="Y894" t="str">
            <v>통설</v>
          </cell>
          <cell r="Z894">
            <v>1.7999999999999999E-2</v>
          </cell>
        </row>
        <row r="895">
          <cell r="D895">
            <v>895</v>
          </cell>
          <cell r="E895">
            <v>777</v>
          </cell>
          <cell r="F895" t="str">
            <v>동축 케이블</v>
          </cell>
          <cell r="G895" t="str">
            <v>ECX  7C-2V</v>
          </cell>
          <cell r="H895" t="str">
            <v>m</v>
          </cell>
          <cell r="I895">
            <v>0</v>
          </cell>
          <cell r="J895">
            <v>0</v>
          </cell>
          <cell r="K895">
            <v>778</v>
          </cell>
          <cell r="L895">
            <v>813</v>
          </cell>
          <cell r="M895">
            <v>854</v>
          </cell>
          <cell r="N895">
            <v>883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813</v>
          </cell>
          <cell r="W895">
            <v>0</v>
          </cell>
          <cell r="X895">
            <v>0.03</v>
          </cell>
          <cell r="Y895" t="str">
            <v>통설</v>
          </cell>
          <cell r="Z895">
            <v>2.1999999999999999E-2</v>
          </cell>
        </row>
        <row r="896">
          <cell r="D896">
            <v>896</v>
          </cell>
          <cell r="E896">
            <v>778</v>
          </cell>
          <cell r="F896" t="str">
            <v>동축 케이블</v>
          </cell>
          <cell r="G896" t="str">
            <v>ECX 10C-2V</v>
          </cell>
          <cell r="H896" t="str">
            <v>m</v>
          </cell>
          <cell r="I896">
            <v>0</v>
          </cell>
          <cell r="J896">
            <v>0</v>
          </cell>
          <cell r="K896">
            <v>778</v>
          </cell>
          <cell r="L896">
            <v>1224</v>
          </cell>
          <cell r="M896">
            <v>854</v>
          </cell>
          <cell r="N896">
            <v>1329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1224</v>
          </cell>
          <cell r="W896">
            <v>0</v>
          </cell>
          <cell r="X896">
            <v>0.03</v>
          </cell>
          <cell r="Y896" t="str">
            <v>통설</v>
          </cell>
          <cell r="Z896">
            <v>3.2000000000000001E-2</v>
          </cell>
        </row>
        <row r="897">
          <cell r="D897">
            <v>897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 t="str">
            <v/>
          </cell>
        </row>
        <row r="898">
          <cell r="D898">
            <v>898</v>
          </cell>
          <cell r="E898">
            <v>779</v>
          </cell>
          <cell r="F898" t="str">
            <v>고발포 동축 케이블</v>
          </cell>
          <cell r="G898" t="str">
            <v>HFB 10C</v>
          </cell>
          <cell r="H898" t="str">
            <v>m</v>
          </cell>
          <cell r="I898">
            <v>0</v>
          </cell>
          <cell r="J898">
            <v>0</v>
          </cell>
          <cell r="K898">
            <v>811</v>
          </cell>
          <cell r="L898">
            <v>1348</v>
          </cell>
          <cell r="M898">
            <v>854</v>
          </cell>
          <cell r="N898">
            <v>1200</v>
          </cell>
          <cell r="O898">
            <v>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1200</v>
          </cell>
          <cell r="W898">
            <v>0</v>
          </cell>
          <cell r="X898">
            <v>0.03</v>
          </cell>
          <cell r="Y898" t="str">
            <v>통설</v>
          </cell>
          <cell r="Z898">
            <v>3.2000000000000001E-2</v>
          </cell>
        </row>
        <row r="899">
          <cell r="D899">
            <v>899</v>
          </cell>
          <cell r="E899">
            <v>780</v>
          </cell>
          <cell r="F899" t="str">
            <v>고발포 동축 케이블</v>
          </cell>
          <cell r="G899" t="str">
            <v>HFB 5C</v>
          </cell>
          <cell r="H899" t="str">
            <v>m</v>
          </cell>
          <cell r="I899">
            <v>0</v>
          </cell>
          <cell r="J899">
            <v>0</v>
          </cell>
          <cell r="K899">
            <v>811</v>
          </cell>
          <cell r="L899">
            <v>480</v>
          </cell>
          <cell r="M899">
            <v>854</v>
          </cell>
          <cell r="N899">
            <v>430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430</v>
          </cell>
          <cell r="W899">
            <v>0</v>
          </cell>
          <cell r="X899">
            <v>0.03</v>
          </cell>
          <cell r="Y899" t="str">
            <v>통설</v>
          </cell>
          <cell r="Z899">
            <v>3.2000000000000001E-2</v>
          </cell>
        </row>
        <row r="900">
          <cell r="D900">
            <v>900</v>
          </cell>
          <cell r="E900">
            <v>781</v>
          </cell>
          <cell r="F900" t="str">
            <v>동축 케이블</v>
          </cell>
          <cell r="G900" t="str">
            <v>7C - FB</v>
          </cell>
          <cell r="H900" t="str">
            <v>m</v>
          </cell>
          <cell r="I900">
            <v>0</v>
          </cell>
          <cell r="J900">
            <v>0</v>
          </cell>
          <cell r="K900">
            <v>811</v>
          </cell>
          <cell r="L900">
            <v>777</v>
          </cell>
          <cell r="M900">
            <v>854</v>
          </cell>
          <cell r="N900">
            <v>690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690</v>
          </cell>
          <cell r="W900">
            <v>0</v>
          </cell>
          <cell r="X900">
            <v>0.03</v>
          </cell>
          <cell r="Y900" t="str">
            <v>통설</v>
          </cell>
          <cell r="Z900">
            <v>2.1999999999999999E-2</v>
          </cell>
        </row>
        <row r="901">
          <cell r="D901">
            <v>901</v>
          </cell>
          <cell r="E901">
            <v>782</v>
          </cell>
          <cell r="F901" t="str">
            <v>동축 케이블</v>
          </cell>
          <cell r="G901" t="str">
            <v>5C - HFL</v>
          </cell>
          <cell r="H901" t="str">
            <v>m</v>
          </cell>
          <cell r="I901">
            <v>0</v>
          </cell>
          <cell r="J901">
            <v>0</v>
          </cell>
          <cell r="K901">
            <v>811</v>
          </cell>
          <cell r="L901">
            <v>422</v>
          </cell>
          <cell r="M901">
            <v>854</v>
          </cell>
          <cell r="N901">
            <v>380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380</v>
          </cell>
          <cell r="W901">
            <v>0</v>
          </cell>
          <cell r="X901">
            <v>0.03</v>
          </cell>
          <cell r="Y901" t="str">
            <v>통설</v>
          </cell>
          <cell r="Z901">
            <v>1.7999999999999999E-2</v>
          </cell>
        </row>
        <row r="902">
          <cell r="D902">
            <v>902</v>
          </cell>
          <cell r="E902">
            <v>783</v>
          </cell>
          <cell r="F902" t="str">
            <v>동축 케이블</v>
          </cell>
          <cell r="G902" t="str">
            <v>HFL-5C</v>
          </cell>
          <cell r="H902" t="str">
            <v>m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</row>
        <row r="903">
          <cell r="D903">
            <v>903</v>
          </cell>
          <cell r="E903">
            <v>784</v>
          </cell>
          <cell r="F903" t="str">
            <v>동축 케이블</v>
          </cell>
          <cell r="G903" t="str">
            <v>HFL-7C</v>
          </cell>
          <cell r="H903" t="str">
            <v>m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</row>
        <row r="904">
          <cell r="D904">
            <v>904</v>
          </cell>
          <cell r="E904">
            <v>785</v>
          </cell>
          <cell r="F904" t="str">
            <v>잡자재및소모품비</v>
          </cell>
          <cell r="G904" t="str">
            <v>배관배선자재비의 2%</v>
          </cell>
          <cell r="H904" t="str">
            <v>식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</row>
        <row r="905">
          <cell r="D905">
            <v>905</v>
          </cell>
          <cell r="E905">
            <v>786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 t="str">
            <v/>
          </cell>
        </row>
        <row r="906">
          <cell r="D906">
            <v>906</v>
          </cell>
          <cell r="E906">
            <v>787</v>
          </cell>
          <cell r="F906" t="str">
            <v>노말 밴드</v>
          </cell>
          <cell r="G906" t="str">
            <v>ST  28C</v>
          </cell>
          <cell r="H906" t="str">
            <v>EA</v>
          </cell>
          <cell r="I906">
            <v>0</v>
          </cell>
          <cell r="J906">
            <v>0</v>
          </cell>
          <cell r="K906">
            <v>820</v>
          </cell>
          <cell r="L906">
            <v>1875</v>
          </cell>
          <cell r="M906">
            <v>871</v>
          </cell>
          <cell r="N906">
            <v>1969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1875</v>
          </cell>
        </row>
        <row r="907">
          <cell r="D907">
            <v>907</v>
          </cell>
          <cell r="E907">
            <v>788</v>
          </cell>
          <cell r="F907" t="str">
            <v>노말 밴드</v>
          </cell>
          <cell r="G907" t="str">
            <v>ST  36C</v>
          </cell>
          <cell r="H907" t="str">
            <v>EA</v>
          </cell>
          <cell r="I907">
            <v>0</v>
          </cell>
          <cell r="J907">
            <v>0</v>
          </cell>
          <cell r="K907">
            <v>820</v>
          </cell>
          <cell r="L907">
            <v>2500</v>
          </cell>
          <cell r="M907">
            <v>871</v>
          </cell>
          <cell r="N907">
            <v>2625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2500</v>
          </cell>
        </row>
        <row r="908">
          <cell r="D908">
            <v>908</v>
          </cell>
          <cell r="E908">
            <v>789</v>
          </cell>
          <cell r="F908" t="str">
            <v>노말 밴드</v>
          </cell>
          <cell r="G908" t="str">
            <v>ST  42C</v>
          </cell>
          <cell r="H908" t="str">
            <v>EA</v>
          </cell>
          <cell r="I908">
            <v>0</v>
          </cell>
          <cell r="J908">
            <v>0</v>
          </cell>
          <cell r="K908">
            <v>820</v>
          </cell>
          <cell r="L908">
            <v>3250</v>
          </cell>
          <cell r="M908">
            <v>871</v>
          </cell>
          <cell r="N908">
            <v>3413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3250</v>
          </cell>
        </row>
        <row r="909">
          <cell r="D909">
            <v>909</v>
          </cell>
          <cell r="E909">
            <v>790</v>
          </cell>
          <cell r="F909" t="str">
            <v>노말 밴드</v>
          </cell>
          <cell r="G909" t="str">
            <v>ST  54C</v>
          </cell>
          <cell r="H909" t="str">
            <v>EA</v>
          </cell>
          <cell r="I909">
            <v>0</v>
          </cell>
          <cell r="J909">
            <v>0</v>
          </cell>
          <cell r="K909">
            <v>820</v>
          </cell>
          <cell r="L909">
            <v>4625</v>
          </cell>
          <cell r="M909">
            <v>871</v>
          </cell>
          <cell r="N909">
            <v>4856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4625</v>
          </cell>
        </row>
        <row r="910">
          <cell r="D910">
            <v>910</v>
          </cell>
          <cell r="E910">
            <v>791</v>
          </cell>
          <cell r="F910" t="str">
            <v>노말 밴드</v>
          </cell>
          <cell r="G910" t="str">
            <v>ST  70C</v>
          </cell>
          <cell r="H910" t="str">
            <v>EA</v>
          </cell>
          <cell r="I910">
            <v>0</v>
          </cell>
          <cell r="J910">
            <v>0</v>
          </cell>
          <cell r="K910">
            <v>820</v>
          </cell>
          <cell r="L910">
            <v>7500</v>
          </cell>
          <cell r="M910">
            <v>871</v>
          </cell>
          <cell r="N910">
            <v>7875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7500</v>
          </cell>
        </row>
        <row r="911">
          <cell r="D911">
            <v>911</v>
          </cell>
          <cell r="E911">
            <v>792</v>
          </cell>
          <cell r="F911" t="str">
            <v>노말 밴드</v>
          </cell>
          <cell r="G911" t="str">
            <v>ST  82C</v>
          </cell>
          <cell r="H911" t="str">
            <v>EA</v>
          </cell>
          <cell r="I911">
            <v>0</v>
          </cell>
          <cell r="J911">
            <v>0</v>
          </cell>
          <cell r="K911">
            <v>820</v>
          </cell>
          <cell r="L911">
            <v>12150</v>
          </cell>
          <cell r="M911">
            <v>871</v>
          </cell>
          <cell r="N911">
            <v>11813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11813</v>
          </cell>
        </row>
        <row r="912">
          <cell r="D912">
            <v>912</v>
          </cell>
          <cell r="E912">
            <v>793</v>
          </cell>
          <cell r="F912" t="str">
            <v>노말 밴드</v>
          </cell>
          <cell r="G912" t="str">
            <v>ST  104C</v>
          </cell>
          <cell r="H912" t="str">
            <v>EA</v>
          </cell>
          <cell r="I912">
            <v>0</v>
          </cell>
          <cell r="J912">
            <v>0</v>
          </cell>
          <cell r="K912">
            <v>820</v>
          </cell>
          <cell r="L912">
            <v>21250</v>
          </cell>
          <cell r="M912">
            <v>871</v>
          </cell>
          <cell r="N912">
            <v>22313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21250</v>
          </cell>
        </row>
        <row r="913">
          <cell r="D913">
            <v>913</v>
          </cell>
          <cell r="E913">
            <v>798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 t="str">
            <v/>
          </cell>
        </row>
        <row r="914">
          <cell r="D914">
            <v>914</v>
          </cell>
          <cell r="E914">
            <v>799</v>
          </cell>
          <cell r="F914" t="str">
            <v>노말 밴드</v>
          </cell>
          <cell r="G914" t="str">
            <v>HI-PVC  28C</v>
          </cell>
          <cell r="H914" t="str">
            <v>EA</v>
          </cell>
          <cell r="I914">
            <v>0</v>
          </cell>
          <cell r="J914">
            <v>0</v>
          </cell>
          <cell r="K914">
            <v>824</v>
          </cell>
          <cell r="L914">
            <v>979</v>
          </cell>
          <cell r="M914">
            <v>874</v>
          </cell>
          <cell r="N914">
            <v>810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810</v>
          </cell>
        </row>
        <row r="915">
          <cell r="D915">
            <v>915</v>
          </cell>
          <cell r="E915">
            <v>800</v>
          </cell>
          <cell r="F915" t="str">
            <v>노말 밴드</v>
          </cell>
          <cell r="G915" t="str">
            <v>HI-PVC  36C</v>
          </cell>
          <cell r="H915" t="str">
            <v>EA</v>
          </cell>
          <cell r="I915">
            <v>0</v>
          </cell>
          <cell r="J915">
            <v>0</v>
          </cell>
          <cell r="K915">
            <v>824</v>
          </cell>
          <cell r="L915">
            <v>1101</v>
          </cell>
          <cell r="M915">
            <v>874</v>
          </cell>
          <cell r="N915">
            <v>1119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1101</v>
          </cell>
        </row>
        <row r="916">
          <cell r="D916">
            <v>916</v>
          </cell>
          <cell r="E916">
            <v>801</v>
          </cell>
          <cell r="F916" t="str">
            <v>노말 밴드</v>
          </cell>
          <cell r="G916" t="str">
            <v>HI-PVC  42C</v>
          </cell>
          <cell r="H916" t="str">
            <v>EA</v>
          </cell>
          <cell r="I916">
            <v>0</v>
          </cell>
          <cell r="J916">
            <v>0</v>
          </cell>
          <cell r="K916">
            <v>824</v>
          </cell>
          <cell r="L916">
            <v>1468</v>
          </cell>
          <cell r="M916">
            <v>874</v>
          </cell>
          <cell r="N916">
            <v>1463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1463</v>
          </cell>
        </row>
        <row r="917">
          <cell r="D917">
            <v>917</v>
          </cell>
          <cell r="E917">
            <v>802</v>
          </cell>
          <cell r="F917" t="str">
            <v>노말 밴드</v>
          </cell>
          <cell r="G917" t="str">
            <v>HI-PVC  54C</v>
          </cell>
          <cell r="H917" t="str">
            <v>EA</v>
          </cell>
          <cell r="I917">
            <v>0</v>
          </cell>
          <cell r="J917">
            <v>0</v>
          </cell>
          <cell r="K917">
            <v>824</v>
          </cell>
          <cell r="L917">
            <v>2478</v>
          </cell>
          <cell r="M917">
            <v>874</v>
          </cell>
          <cell r="N917">
            <v>2308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2308</v>
          </cell>
        </row>
        <row r="918">
          <cell r="D918">
            <v>918</v>
          </cell>
          <cell r="E918">
            <v>803</v>
          </cell>
          <cell r="F918" t="str">
            <v>노말 밴드</v>
          </cell>
          <cell r="G918" t="str">
            <v>HI-PVC  70C</v>
          </cell>
          <cell r="H918" t="str">
            <v>EA</v>
          </cell>
          <cell r="I918">
            <v>0</v>
          </cell>
          <cell r="J918">
            <v>0</v>
          </cell>
          <cell r="K918">
            <v>824</v>
          </cell>
          <cell r="L918">
            <v>4151</v>
          </cell>
          <cell r="M918">
            <v>874</v>
          </cell>
          <cell r="N918">
            <v>3341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3341</v>
          </cell>
        </row>
        <row r="919">
          <cell r="D919">
            <v>919</v>
          </cell>
          <cell r="E919">
            <v>804</v>
          </cell>
          <cell r="F919" t="str">
            <v>노말 밴드</v>
          </cell>
          <cell r="G919" t="str">
            <v>HI-PVC  82C</v>
          </cell>
          <cell r="H919" t="str">
            <v>EA</v>
          </cell>
          <cell r="I919">
            <v>0</v>
          </cell>
          <cell r="J919">
            <v>0</v>
          </cell>
          <cell r="K919">
            <v>824</v>
          </cell>
          <cell r="L919">
            <v>6200</v>
          </cell>
          <cell r="M919">
            <v>874</v>
          </cell>
          <cell r="N919">
            <v>4667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4667</v>
          </cell>
        </row>
        <row r="920">
          <cell r="D920">
            <v>920</v>
          </cell>
          <cell r="E920">
            <v>805</v>
          </cell>
          <cell r="F920" t="str">
            <v>노말 밴드</v>
          </cell>
          <cell r="G920" t="str">
            <v>HI-PVC 104C</v>
          </cell>
          <cell r="H920" t="str">
            <v>EA</v>
          </cell>
          <cell r="I920">
            <v>0</v>
          </cell>
          <cell r="J920">
            <v>0</v>
          </cell>
          <cell r="K920">
            <v>824</v>
          </cell>
          <cell r="L920">
            <v>8400</v>
          </cell>
          <cell r="M920">
            <v>874</v>
          </cell>
          <cell r="N920">
            <v>7030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7030</v>
          </cell>
        </row>
        <row r="921">
          <cell r="D921">
            <v>921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 t="str">
            <v/>
          </cell>
        </row>
        <row r="922">
          <cell r="D922">
            <v>922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 t="str">
            <v/>
          </cell>
        </row>
        <row r="923">
          <cell r="D923">
            <v>923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 t="str">
            <v/>
          </cell>
        </row>
        <row r="924">
          <cell r="D924">
            <v>924</v>
          </cell>
          <cell r="E924">
            <v>811</v>
          </cell>
          <cell r="F924">
            <v>0</v>
          </cell>
          <cell r="G924">
            <v>0</v>
          </cell>
          <cell r="H924" t="str">
            <v>EA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</row>
        <row r="925">
          <cell r="D925">
            <v>925</v>
          </cell>
          <cell r="E925">
            <v>811</v>
          </cell>
          <cell r="F925">
            <v>0</v>
          </cell>
          <cell r="G925">
            <v>0</v>
          </cell>
          <cell r="H925" t="str">
            <v>EA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</row>
        <row r="926">
          <cell r="D926">
            <v>926</v>
          </cell>
          <cell r="E926">
            <v>811</v>
          </cell>
          <cell r="F926" t="str">
            <v>FLEXIBLE  CONNECTOR</v>
          </cell>
          <cell r="G926" t="str">
            <v>PVC 16C</v>
          </cell>
          <cell r="H926" t="str">
            <v>EA</v>
          </cell>
          <cell r="I926">
            <v>0</v>
          </cell>
          <cell r="J926">
            <v>0</v>
          </cell>
          <cell r="K926">
            <v>821</v>
          </cell>
          <cell r="L926">
            <v>850</v>
          </cell>
          <cell r="M926">
            <v>870</v>
          </cell>
          <cell r="N926">
            <v>370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370</v>
          </cell>
        </row>
        <row r="927">
          <cell r="D927">
            <v>927</v>
          </cell>
          <cell r="E927">
            <v>812</v>
          </cell>
          <cell r="F927" t="str">
            <v>FLEXIBLE  CONNECTOR</v>
          </cell>
          <cell r="G927" t="str">
            <v>PVC 22C</v>
          </cell>
          <cell r="H927" t="str">
            <v>EA</v>
          </cell>
          <cell r="I927">
            <v>0</v>
          </cell>
          <cell r="J927">
            <v>0</v>
          </cell>
          <cell r="K927">
            <v>821</v>
          </cell>
          <cell r="L927">
            <v>1370</v>
          </cell>
          <cell r="M927">
            <v>870</v>
          </cell>
          <cell r="N927">
            <v>1430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1370</v>
          </cell>
        </row>
        <row r="928">
          <cell r="D928">
            <v>928</v>
          </cell>
          <cell r="E928">
            <v>813</v>
          </cell>
          <cell r="F928" t="str">
            <v>FLEXIBLE  CONNECTOR</v>
          </cell>
          <cell r="G928" t="str">
            <v>PVC 28C</v>
          </cell>
          <cell r="H928" t="str">
            <v>EA</v>
          </cell>
          <cell r="I928">
            <v>0</v>
          </cell>
          <cell r="J928">
            <v>0</v>
          </cell>
          <cell r="K928">
            <v>821</v>
          </cell>
          <cell r="L928">
            <v>1890</v>
          </cell>
          <cell r="M928">
            <v>871</v>
          </cell>
          <cell r="N928">
            <v>2100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1890</v>
          </cell>
        </row>
        <row r="929">
          <cell r="D929">
            <v>929</v>
          </cell>
          <cell r="E929">
            <v>814</v>
          </cell>
          <cell r="F929" t="str">
            <v>FLEXIBLE  CONNECTOR</v>
          </cell>
          <cell r="G929" t="str">
            <v>PVC 36C</v>
          </cell>
          <cell r="H929" t="str">
            <v>EA</v>
          </cell>
          <cell r="I929">
            <v>0</v>
          </cell>
          <cell r="J929">
            <v>0</v>
          </cell>
          <cell r="K929">
            <v>821</v>
          </cell>
          <cell r="L929">
            <v>2300</v>
          </cell>
          <cell r="M929">
            <v>871</v>
          </cell>
          <cell r="N929">
            <v>2380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2300</v>
          </cell>
        </row>
        <row r="930">
          <cell r="D930">
            <v>930</v>
          </cell>
          <cell r="E930">
            <v>815</v>
          </cell>
          <cell r="F930" t="str">
            <v>FLEXIBLE  CONNECTOR</v>
          </cell>
          <cell r="G930" t="str">
            <v>방수용콘넥타36C-황동</v>
          </cell>
          <cell r="H930" t="str">
            <v>EA</v>
          </cell>
          <cell r="I930">
            <v>0</v>
          </cell>
          <cell r="J930">
            <v>0</v>
          </cell>
          <cell r="K930">
            <v>821</v>
          </cell>
          <cell r="L930">
            <v>3620</v>
          </cell>
          <cell r="M930">
            <v>871</v>
          </cell>
          <cell r="N930">
            <v>3710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3620</v>
          </cell>
        </row>
        <row r="931">
          <cell r="D931">
            <v>931</v>
          </cell>
          <cell r="E931">
            <v>816</v>
          </cell>
          <cell r="F931" t="str">
            <v>FLEXIBLE  CONNECTOR</v>
          </cell>
          <cell r="G931" t="str">
            <v>방수용콘넥타42C-황동</v>
          </cell>
          <cell r="H931" t="str">
            <v>EA</v>
          </cell>
          <cell r="I931">
            <v>0</v>
          </cell>
          <cell r="J931">
            <v>0</v>
          </cell>
          <cell r="K931">
            <v>821</v>
          </cell>
          <cell r="L931">
            <v>5450</v>
          </cell>
          <cell r="M931">
            <v>871</v>
          </cell>
          <cell r="N931">
            <v>4750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4750</v>
          </cell>
        </row>
        <row r="932">
          <cell r="D932">
            <v>932</v>
          </cell>
          <cell r="E932">
            <v>817</v>
          </cell>
          <cell r="F932" t="str">
            <v>FLEXIBLE  CONNECTOR</v>
          </cell>
          <cell r="G932" t="str">
            <v>방수용콘넥타54C-황동</v>
          </cell>
          <cell r="H932" t="str">
            <v>EA</v>
          </cell>
          <cell r="I932">
            <v>0</v>
          </cell>
          <cell r="J932">
            <v>0</v>
          </cell>
          <cell r="K932">
            <v>821</v>
          </cell>
          <cell r="L932">
            <v>7370</v>
          </cell>
          <cell r="M932">
            <v>871</v>
          </cell>
          <cell r="N932">
            <v>6460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6460</v>
          </cell>
        </row>
        <row r="933">
          <cell r="D933">
            <v>933</v>
          </cell>
          <cell r="E933">
            <v>818</v>
          </cell>
          <cell r="F933" t="str">
            <v>FLEXIBLE  CONNECTOR</v>
          </cell>
          <cell r="G933" t="str">
            <v>방수용콘넥타70C-황동</v>
          </cell>
          <cell r="H933" t="str">
            <v>EA</v>
          </cell>
          <cell r="I933">
            <v>0</v>
          </cell>
          <cell r="J933">
            <v>0</v>
          </cell>
          <cell r="K933">
            <v>821</v>
          </cell>
          <cell r="L933">
            <v>11200</v>
          </cell>
          <cell r="M933">
            <v>871</v>
          </cell>
          <cell r="N933">
            <v>10450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10450</v>
          </cell>
        </row>
        <row r="934">
          <cell r="D934">
            <v>934</v>
          </cell>
          <cell r="E934">
            <v>819</v>
          </cell>
          <cell r="F934" t="str">
            <v>FLEXIBLE  CONNECTOR</v>
          </cell>
          <cell r="G934" t="str">
            <v>방수용콘넥타82C-황동</v>
          </cell>
          <cell r="H934" t="str">
            <v>EA</v>
          </cell>
          <cell r="I934">
            <v>0</v>
          </cell>
          <cell r="J934">
            <v>0</v>
          </cell>
          <cell r="K934">
            <v>821</v>
          </cell>
          <cell r="L934">
            <v>14370</v>
          </cell>
          <cell r="M934">
            <v>871</v>
          </cell>
          <cell r="N934">
            <v>17050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14370</v>
          </cell>
        </row>
        <row r="935">
          <cell r="D935">
            <v>935</v>
          </cell>
          <cell r="E935">
            <v>820</v>
          </cell>
          <cell r="F935" t="str">
            <v>FLEXIBLE  CONNECTOR</v>
          </cell>
          <cell r="G935" t="str">
            <v>방수용콘넥타104C-황동</v>
          </cell>
          <cell r="H935" t="str">
            <v>EA</v>
          </cell>
          <cell r="I935">
            <v>0</v>
          </cell>
          <cell r="J935">
            <v>0</v>
          </cell>
          <cell r="K935">
            <v>821</v>
          </cell>
          <cell r="L935">
            <v>32000</v>
          </cell>
          <cell r="M935">
            <v>871</v>
          </cell>
          <cell r="N935">
            <v>26500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26500</v>
          </cell>
        </row>
        <row r="936">
          <cell r="D936">
            <v>936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 t="str">
            <v/>
          </cell>
        </row>
        <row r="937">
          <cell r="D937">
            <v>937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 t="str">
            <v/>
          </cell>
        </row>
        <row r="938">
          <cell r="D938">
            <v>938</v>
          </cell>
          <cell r="E938">
            <v>821</v>
          </cell>
          <cell r="F938" t="str">
            <v>FLEXIBLE  CONNECTOR</v>
          </cell>
          <cell r="G938" t="str">
            <v>PLICA 방수 #15</v>
          </cell>
          <cell r="H938" t="str">
            <v>EA</v>
          </cell>
          <cell r="I938">
            <v>0</v>
          </cell>
          <cell r="J938">
            <v>0</v>
          </cell>
          <cell r="K938">
            <v>822</v>
          </cell>
          <cell r="L938">
            <v>950</v>
          </cell>
          <cell r="M938">
            <v>872</v>
          </cell>
          <cell r="N938">
            <v>950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950</v>
          </cell>
        </row>
        <row r="939">
          <cell r="D939">
            <v>939</v>
          </cell>
          <cell r="E939">
            <v>822</v>
          </cell>
          <cell r="F939" t="str">
            <v>FLEXIBLE  CONNECTOR</v>
          </cell>
          <cell r="G939" t="str">
            <v>PLICA 방수 #17</v>
          </cell>
          <cell r="H939" t="str">
            <v>EA</v>
          </cell>
          <cell r="I939">
            <v>0</v>
          </cell>
          <cell r="J939">
            <v>0</v>
          </cell>
          <cell r="K939">
            <v>822</v>
          </cell>
          <cell r="L939">
            <v>950</v>
          </cell>
          <cell r="M939">
            <v>872</v>
          </cell>
          <cell r="N939">
            <v>950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950</v>
          </cell>
        </row>
        <row r="940">
          <cell r="D940">
            <v>940</v>
          </cell>
          <cell r="E940">
            <v>823</v>
          </cell>
          <cell r="F940" t="str">
            <v>FLEXIBLE  CONNECTOR</v>
          </cell>
          <cell r="G940" t="str">
            <v>PLICA 방수 #24</v>
          </cell>
          <cell r="H940" t="str">
            <v>EA</v>
          </cell>
          <cell r="I940">
            <v>0</v>
          </cell>
          <cell r="J940">
            <v>0</v>
          </cell>
          <cell r="K940">
            <v>822</v>
          </cell>
          <cell r="L940">
            <v>1210</v>
          </cell>
          <cell r="M940">
            <v>872</v>
          </cell>
          <cell r="N940">
            <v>1210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1210</v>
          </cell>
        </row>
        <row r="941">
          <cell r="D941">
            <v>941</v>
          </cell>
          <cell r="E941">
            <v>824</v>
          </cell>
          <cell r="F941" t="str">
            <v>FLEXIBLE  CONNECTOR</v>
          </cell>
          <cell r="G941" t="str">
            <v>PLICA 방수 #30</v>
          </cell>
          <cell r="H941" t="str">
            <v>EA</v>
          </cell>
          <cell r="I941">
            <v>0</v>
          </cell>
          <cell r="J941">
            <v>0</v>
          </cell>
          <cell r="K941">
            <v>822</v>
          </cell>
          <cell r="L941">
            <v>1520</v>
          </cell>
          <cell r="M941">
            <v>872</v>
          </cell>
          <cell r="N941">
            <v>1520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1520</v>
          </cell>
        </row>
        <row r="942">
          <cell r="D942">
            <v>942</v>
          </cell>
          <cell r="E942">
            <v>825</v>
          </cell>
          <cell r="F942" t="str">
            <v>FLEXIBLE  CONNECTOR</v>
          </cell>
          <cell r="G942" t="str">
            <v>PLICA 방수 #38</v>
          </cell>
          <cell r="H942" t="str">
            <v>EA</v>
          </cell>
          <cell r="I942">
            <v>0</v>
          </cell>
          <cell r="J942">
            <v>0</v>
          </cell>
          <cell r="K942">
            <v>822</v>
          </cell>
          <cell r="L942">
            <v>2240</v>
          </cell>
          <cell r="M942">
            <v>872</v>
          </cell>
          <cell r="N942">
            <v>2240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2240</v>
          </cell>
        </row>
        <row r="943">
          <cell r="D943">
            <v>943</v>
          </cell>
          <cell r="E943">
            <v>826</v>
          </cell>
          <cell r="F943" t="str">
            <v>FLEXIBLE  CONNECTOR</v>
          </cell>
          <cell r="G943" t="str">
            <v>PLICA 방수 #50</v>
          </cell>
          <cell r="H943" t="str">
            <v>EA</v>
          </cell>
          <cell r="I943">
            <v>0</v>
          </cell>
          <cell r="J943">
            <v>0</v>
          </cell>
          <cell r="K943">
            <v>822</v>
          </cell>
          <cell r="L943">
            <v>3070</v>
          </cell>
          <cell r="M943">
            <v>872</v>
          </cell>
          <cell r="N943">
            <v>3070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3070</v>
          </cell>
        </row>
        <row r="944">
          <cell r="D944">
            <v>944</v>
          </cell>
          <cell r="E944">
            <v>827</v>
          </cell>
          <cell r="F944" t="str">
            <v>FLEXIBLE  CONNECTOR</v>
          </cell>
          <cell r="G944" t="str">
            <v>PLICA 방수 #63</v>
          </cell>
          <cell r="H944" t="str">
            <v>EA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</row>
        <row r="945">
          <cell r="D945">
            <v>945</v>
          </cell>
          <cell r="E945">
            <v>0</v>
          </cell>
          <cell r="F945" t="str">
            <v>FLEXIBLE  CONNECTOR</v>
          </cell>
          <cell r="G945" t="str">
            <v>PLICA 방수 #76</v>
          </cell>
          <cell r="H945" t="str">
            <v>EA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</row>
        <row r="946">
          <cell r="D946">
            <v>946</v>
          </cell>
          <cell r="E946">
            <v>0</v>
          </cell>
          <cell r="F946" t="str">
            <v>FLEXIBLE  CONNECTOR</v>
          </cell>
          <cell r="G946" t="str">
            <v>PLICA 방수 #83</v>
          </cell>
          <cell r="H946" t="str">
            <v>EA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</row>
        <row r="947">
          <cell r="D947">
            <v>947</v>
          </cell>
          <cell r="E947">
            <v>0</v>
          </cell>
          <cell r="F947" t="str">
            <v>FLEXIBLE  CONNECTOR</v>
          </cell>
          <cell r="G947" t="str">
            <v>PLICA 방수 #101</v>
          </cell>
          <cell r="H947" t="str">
            <v>EA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</row>
        <row r="948">
          <cell r="D948">
            <v>948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 t="str">
            <v/>
          </cell>
        </row>
        <row r="949">
          <cell r="D949">
            <v>949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 t="str">
            <v/>
          </cell>
        </row>
        <row r="950">
          <cell r="D950">
            <v>950</v>
          </cell>
          <cell r="E950">
            <v>794</v>
          </cell>
          <cell r="F950" t="str">
            <v>압착 단자</v>
          </cell>
          <cell r="G950" t="str">
            <v>14sq</v>
          </cell>
          <cell r="H950" t="str">
            <v>EA</v>
          </cell>
          <cell r="I950">
            <v>0</v>
          </cell>
          <cell r="J950">
            <v>0</v>
          </cell>
          <cell r="K950">
            <v>814</v>
          </cell>
          <cell r="L950">
            <v>107</v>
          </cell>
          <cell r="M950">
            <v>861</v>
          </cell>
          <cell r="N950">
            <v>91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91</v>
          </cell>
          <cell r="W950">
            <v>0</v>
          </cell>
          <cell r="X950">
            <v>0</v>
          </cell>
          <cell r="Y950" t="str">
            <v>저케</v>
          </cell>
          <cell r="Z950">
            <v>7.8E-2</v>
          </cell>
        </row>
        <row r="951">
          <cell r="D951">
            <v>951</v>
          </cell>
          <cell r="E951">
            <v>795</v>
          </cell>
          <cell r="F951" t="str">
            <v>압착 단자</v>
          </cell>
          <cell r="G951" t="str">
            <v>22sq</v>
          </cell>
          <cell r="H951" t="str">
            <v>EA</v>
          </cell>
          <cell r="I951">
            <v>0</v>
          </cell>
          <cell r="J951">
            <v>0</v>
          </cell>
          <cell r="K951">
            <v>814</v>
          </cell>
          <cell r="L951">
            <v>137</v>
          </cell>
          <cell r="M951">
            <v>861</v>
          </cell>
          <cell r="N951">
            <v>117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117</v>
          </cell>
          <cell r="W951">
            <v>0</v>
          </cell>
          <cell r="X951">
            <v>0</v>
          </cell>
          <cell r="Y951" t="str">
            <v>저케</v>
          </cell>
          <cell r="Z951">
            <v>9.6000000000000002E-2</v>
          </cell>
        </row>
        <row r="952">
          <cell r="D952">
            <v>952</v>
          </cell>
          <cell r="E952">
            <v>796</v>
          </cell>
          <cell r="F952" t="str">
            <v>압착 단자</v>
          </cell>
          <cell r="G952" t="str">
            <v>38sq</v>
          </cell>
          <cell r="H952" t="str">
            <v>EA</v>
          </cell>
          <cell r="I952">
            <v>0</v>
          </cell>
          <cell r="J952">
            <v>0</v>
          </cell>
          <cell r="K952">
            <v>814</v>
          </cell>
          <cell r="L952">
            <v>200</v>
          </cell>
          <cell r="M952">
            <v>861</v>
          </cell>
          <cell r="N952">
            <v>143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143</v>
          </cell>
          <cell r="W952">
            <v>0</v>
          </cell>
          <cell r="X952">
            <v>0</v>
          </cell>
          <cell r="Y952" t="str">
            <v>저케</v>
          </cell>
          <cell r="Z952">
            <v>0.11399999999999999</v>
          </cell>
        </row>
        <row r="953">
          <cell r="D953">
            <v>953</v>
          </cell>
          <cell r="E953">
            <v>797</v>
          </cell>
          <cell r="F953" t="str">
            <v>압착 단자</v>
          </cell>
          <cell r="G953" t="str">
            <v>60sq</v>
          </cell>
          <cell r="H953" t="str">
            <v>EA</v>
          </cell>
          <cell r="I953">
            <v>0</v>
          </cell>
          <cell r="J953">
            <v>0</v>
          </cell>
          <cell r="K953">
            <v>814</v>
          </cell>
          <cell r="L953">
            <v>350</v>
          </cell>
          <cell r="M953">
            <v>861</v>
          </cell>
          <cell r="N953">
            <v>403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350</v>
          </cell>
          <cell r="W953">
            <v>0</v>
          </cell>
          <cell r="X953">
            <v>0</v>
          </cell>
          <cell r="Y953" t="str">
            <v>저케</v>
          </cell>
          <cell r="Z953">
            <v>0.13800000000000001</v>
          </cell>
        </row>
        <row r="954">
          <cell r="D954">
            <v>954</v>
          </cell>
          <cell r="E954">
            <v>806</v>
          </cell>
          <cell r="F954" t="str">
            <v>동관 단자</v>
          </cell>
          <cell r="G954" t="str">
            <v>100sq</v>
          </cell>
          <cell r="H954" t="str">
            <v>EA</v>
          </cell>
          <cell r="I954">
            <v>0</v>
          </cell>
          <cell r="J954">
            <v>0</v>
          </cell>
          <cell r="K954">
            <v>814</v>
          </cell>
          <cell r="L954">
            <v>2500</v>
          </cell>
          <cell r="M954">
            <v>861</v>
          </cell>
          <cell r="N954">
            <v>2080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2080</v>
          </cell>
          <cell r="W954">
            <v>0</v>
          </cell>
          <cell r="X954">
            <v>0</v>
          </cell>
          <cell r="Y954" t="str">
            <v>저케</v>
          </cell>
          <cell r="Z954">
            <v>0.159</v>
          </cell>
        </row>
        <row r="955">
          <cell r="D955">
            <v>955</v>
          </cell>
          <cell r="E955">
            <v>807</v>
          </cell>
          <cell r="F955" t="str">
            <v>동관 단자</v>
          </cell>
          <cell r="G955" t="str">
            <v>150sq</v>
          </cell>
          <cell r="H955" t="str">
            <v>EA</v>
          </cell>
          <cell r="I955">
            <v>0</v>
          </cell>
          <cell r="J955">
            <v>0</v>
          </cell>
          <cell r="K955">
            <v>783</v>
          </cell>
          <cell r="L955">
            <v>4100</v>
          </cell>
          <cell r="M955">
            <v>861</v>
          </cell>
          <cell r="N955">
            <v>3380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3380</v>
          </cell>
          <cell r="W955">
            <v>0</v>
          </cell>
          <cell r="X955">
            <v>0</v>
          </cell>
          <cell r="Y955" t="str">
            <v>저케</v>
          </cell>
          <cell r="Z955">
            <v>0.19800000000000001</v>
          </cell>
        </row>
        <row r="956">
          <cell r="D956">
            <v>956</v>
          </cell>
          <cell r="E956">
            <v>808</v>
          </cell>
          <cell r="F956" t="str">
            <v>동관 단자</v>
          </cell>
          <cell r="G956" t="str">
            <v>200sq</v>
          </cell>
          <cell r="H956" t="str">
            <v>EA</v>
          </cell>
          <cell r="I956">
            <v>0</v>
          </cell>
          <cell r="J956">
            <v>0</v>
          </cell>
          <cell r="K956">
            <v>783</v>
          </cell>
          <cell r="L956">
            <v>5350</v>
          </cell>
          <cell r="M956">
            <v>861</v>
          </cell>
          <cell r="N956">
            <v>4550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4550</v>
          </cell>
          <cell r="W956">
            <v>0</v>
          </cell>
          <cell r="X956">
            <v>0</v>
          </cell>
          <cell r="Y956" t="str">
            <v>저케</v>
          </cell>
          <cell r="Z956">
            <v>0.216</v>
          </cell>
        </row>
        <row r="957">
          <cell r="D957">
            <v>957</v>
          </cell>
          <cell r="E957">
            <v>809</v>
          </cell>
          <cell r="F957" t="str">
            <v>동관 단자</v>
          </cell>
          <cell r="G957" t="str">
            <v>250sq</v>
          </cell>
          <cell r="H957" t="str">
            <v>EA</v>
          </cell>
          <cell r="I957">
            <v>0</v>
          </cell>
          <cell r="J957">
            <v>0</v>
          </cell>
          <cell r="K957">
            <v>783</v>
          </cell>
          <cell r="L957">
            <v>7150</v>
          </cell>
          <cell r="M957">
            <v>861</v>
          </cell>
          <cell r="N957">
            <v>5200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5200</v>
          </cell>
          <cell r="W957">
            <v>0</v>
          </cell>
          <cell r="X957">
            <v>0</v>
          </cell>
          <cell r="Y957" t="str">
            <v>저케</v>
          </cell>
          <cell r="Z957">
            <v>0.24299999999999999</v>
          </cell>
        </row>
        <row r="958">
          <cell r="D958">
            <v>958</v>
          </cell>
          <cell r="E958">
            <v>810</v>
          </cell>
          <cell r="F958" t="str">
            <v>동관 단자</v>
          </cell>
          <cell r="G958" t="str">
            <v>325sq</v>
          </cell>
          <cell r="H958" t="str">
            <v>EA</v>
          </cell>
          <cell r="I958">
            <v>0</v>
          </cell>
          <cell r="J958">
            <v>0</v>
          </cell>
          <cell r="K958">
            <v>783</v>
          </cell>
          <cell r="L958">
            <v>11200</v>
          </cell>
          <cell r="M958">
            <v>861</v>
          </cell>
          <cell r="N958">
            <v>8450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8450</v>
          </cell>
          <cell r="W958">
            <v>0</v>
          </cell>
          <cell r="X958">
            <v>0</v>
          </cell>
          <cell r="Y958" t="str">
            <v>저케</v>
          </cell>
          <cell r="Z958">
            <v>0.27</v>
          </cell>
        </row>
        <row r="959">
          <cell r="D959">
            <v>959</v>
          </cell>
          <cell r="E959">
            <v>811</v>
          </cell>
          <cell r="F959" t="str">
            <v>동관 단자</v>
          </cell>
          <cell r="G959" t="str">
            <v>400sq</v>
          </cell>
          <cell r="H959" t="str">
            <v>EA</v>
          </cell>
          <cell r="I959">
            <v>0</v>
          </cell>
          <cell r="J959">
            <v>0</v>
          </cell>
          <cell r="K959">
            <v>783</v>
          </cell>
          <cell r="L959">
            <v>13750</v>
          </cell>
          <cell r="M959">
            <v>861</v>
          </cell>
          <cell r="N959">
            <v>10400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10400</v>
          </cell>
          <cell r="W959">
            <v>0</v>
          </cell>
          <cell r="X959">
            <v>0</v>
          </cell>
          <cell r="Y959" t="str">
            <v>저케</v>
          </cell>
          <cell r="Z959">
            <v>0.29699999999999999</v>
          </cell>
        </row>
        <row r="960">
          <cell r="D960">
            <v>960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 t="str">
            <v/>
          </cell>
        </row>
        <row r="961">
          <cell r="D961">
            <v>961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 t="str">
            <v/>
          </cell>
        </row>
        <row r="962">
          <cell r="D962">
            <v>962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 t="str">
            <v/>
          </cell>
        </row>
        <row r="963">
          <cell r="D963">
            <v>963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 t="str">
            <v/>
          </cell>
        </row>
        <row r="964">
          <cell r="D964">
            <v>964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 t="str">
            <v/>
          </cell>
        </row>
        <row r="965">
          <cell r="D965">
            <v>965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 t="str">
            <v/>
          </cell>
        </row>
        <row r="966">
          <cell r="D966">
            <v>966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 t="str">
            <v/>
          </cell>
        </row>
        <row r="967">
          <cell r="D967">
            <v>967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 t="str">
            <v/>
          </cell>
        </row>
        <row r="968">
          <cell r="D968">
            <v>968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 t="str">
            <v/>
          </cell>
        </row>
        <row r="969">
          <cell r="D969">
            <v>969</v>
          </cell>
          <cell r="E969">
            <v>828</v>
          </cell>
          <cell r="F969" t="str">
            <v>케이블 헤드 8sq</v>
          </cell>
          <cell r="G969" t="str">
            <v>3.3KV/3C  3단말/KIT</v>
          </cell>
          <cell r="H969" t="str">
            <v>set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863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0</v>
          </cell>
          <cell r="Y969" t="str">
            <v>고케</v>
          </cell>
          <cell r="Z969">
            <v>0.56999999999999995</v>
          </cell>
        </row>
        <row r="970">
          <cell r="D970">
            <v>970</v>
          </cell>
          <cell r="E970">
            <v>829</v>
          </cell>
          <cell r="F970" t="str">
            <v>케이블 헤드 14sq</v>
          </cell>
          <cell r="G970" t="str">
            <v>3.3KV/3C  3단말/KIT</v>
          </cell>
          <cell r="H970" t="str">
            <v>set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863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0</v>
          </cell>
          <cell r="Y970" t="str">
            <v>고케</v>
          </cell>
          <cell r="Z970">
            <v>0.6</v>
          </cell>
        </row>
        <row r="971">
          <cell r="D971">
            <v>971</v>
          </cell>
          <cell r="E971">
            <v>830</v>
          </cell>
          <cell r="F971" t="str">
            <v>케이블 헤드 22sq</v>
          </cell>
          <cell r="G971" t="str">
            <v>3.3KV/3C  3단말/KIT</v>
          </cell>
          <cell r="H971" t="str">
            <v>set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863</v>
          </cell>
          <cell r="N971">
            <v>86800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86800</v>
          </cell>
          <cell r="W971">
            <v>0</v>
          </cell>
          <cell r="X971">
            <v>0</v>
          </cell>
          <cell r="Y971" t="str">
            <v>고케</v>
          </cell>
          <cell r="Z971">
            <v>0.77</v>
          </cell>
        </row>
        <row r="972">
          <cell r="D972">
            <v>972</v>
          </cell>
          <cell r="E972">
            <v>832</v>
          </cell>
          <cell r="F972" t="str">
            <v>케이블 헤드 38sq</v>
          </cell>
          <cell r="G972" t="str">
            <v>3.3KV/3C  3단말/KIT</v>
          </cell>
          <cell r="H972" t="str">
            <v>set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863</v>
          </cell>
          <cell r="N972">
            <v>89700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89700</v>
          </cell>
          <cell r="W972">
            <v>0</v>
          </cell>
          <cell r="X972">
            <v>0</v>
          </cell>
          <cell r="Y972" t="str">
            <v>고케</v>
          </cell>
          <cell r="Z972">
            <v>0.92</v>
          </cell>
        </row>
        <row r="973">
          <cell r="D973">
            <v>973</v>
          </cell>
          <cell r="E973">
            <v>834</v>
          </cell>
          <cell r="F973" t="str">
            <v>케이블 헤드 60sq</v>
          </cell>
          <cell r="G973" t="str">
            <v>3.3KV/3C  3단말/KIT</v>
          </cell>
          <cell r="H973" t="str">
            <v>set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863</v>
          </cell>
          <cell r="N973">
            <v>93700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93700</v>
          </cell>
          <cell r="W973">
            <v>0</v>
          </cell>
          <cell r="X973">
            <v>0</v>
          </cell>
          <cell r="Y973" t="str">
            <v>고케</v>
          </cell>
          <cell r="Z973">
            <v>1.1000000000000001</v>
          </cell>
        </row>
        <row r="974">
          <cell r="D974">
            <v>974</v>
          </cell>
          <cell r="E974">
            <v>836</v>
          </cell>
          <cell r="F974" t="str">
            <v>케이블 헤드 100sq</v>
          </cell>
          <cell r="G974" t="str">
            <v>3.3KV/1C  1단말/KIT</v>
          </cell>
          <cell r="H974" t="str">
            <v>EA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863</v>
          </cell>
          <cell r="N974">
            <v>21300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21300</v>
          </cell>
          <cell r="W974">
            <v>0</v>
          </cell>
          <cell r="X974">
            <v>0</v>
          </cell>
          <cell r="Y974" t="str">
            <v>고케</v>
          </cell>
          <cell r="Z974">
            <v>0.76</v>
          </cell>
        </row>
        <row r="975">
          <cell r="D975">
            <v>975</v>
          </cell>
          <cell r="E975">
            <v>838</v>
          </cell>
          <cell r="F975" t="str">
            <v>케이블 헤드 150sq</v>
          </cell>
          <cell r="G975" t="str">
            <v>3.3KV/1C  1단말/KIT</v>
          </cell>
          <cell r="H975" t="str">
            <v>EA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863</v>
          </cell>
          <cell r="N975">
            <v>24200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24200</v>
          </cell>
          <cell r="W975">
            <v>0</v>
          </cell>
          <cell r="X975">
            <v>0</v>
          </cell>
          <cell r="Y975" t="str">
            <v>고케</v>
          </cell>
          <cell r="Z975">
            <v>0.95</v>
          </cell>
        </row>
        <row r="976">
          <cell r="D976">
            <v>976</v>
          </cell>
          <cell r="E976">
            <v>839</v>
          </cell>
          <cell r="F976" t="str">
            <v>케이블 헤드 200sq</v>
          </cell>
          <cell r="G976" t="str">
            <v>3.3KV/1C  1단말/KIT</v>
          </cell>
          <cell r="H976" t="str">
            <v>EA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863</v>
          </cell>
          <cell r="N976">
            <v>27500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27500</v>
          </cell>
          <cell r="W976">
            <v>0</v>
          </cell>
          <cell r="X976">
            <v>0</v>
          </cell>
          <cell r="Y976" t="str">
            <v>고케</v>
          </cell>
          <cell r="Z976">
            <v>1.03</v>
          </cell>
        </row>
        <row r="977">
          <cell r="D977">
            <v>977</v>
          </cell>
          <cell r="E977">
            <v>840</v>
          </cell>
          <cell r="F977" t="str">
            <v>케이블 헤드 250sq</v>
          </cell>
          <cell r="G977" t="str">
            <v>3.3KV/1C  1단말/KIT</v>
          </cell>
          <cell r="H977" t="str">
            <v>EA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863</v>
          </cell>
          <cell r="N977">
            <v>29300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29300</v>
          </cell>
          <cell r="W977">
            <v>0</v>
          </cell>
          <cell r="X977">
            <v>0</v>
          </cell>
          <cell r="Y977" t="str">
            <v>고케</v>
          </cell>
          <cell r="Z977">
            <v>1.18</v>
          </cell>
        </row>
        <row r="978">
          <cell r="D978">
            <v>978</v>
          </cell>
          <cell r="E978">
            <v>841</v>
          </cell>
          <cell r="F978" t="str">
            <v>케이블 헤드 325sq</v>
          </cell>
          <cell r="G978" t="str">
            <v>3.3KV/1C  1단말/KIT</v>
          </cell>
          <cell r="H978" t="str">
            <v>EA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863</v>
          </cell>
          <cell r="N978">
            <v>33100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33100</v>
          </cell>
          <cell r="W978">
            <v>0</v>
          </cell>
          <cell r="X978">
            <v>0</v>
          </cell>
          <cell r="Y978" t="str">
            <v>고케</v>
          </cell>
          <cell r="Z978">
            <v>1.32</v>
          </cell>
        </row>
        <row r="979">
          <cell r="D979">
            <v>979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 t="str">
            <v/>
          </cell>
          <cell r="W979">
            <v>0</v>
          </cell>
          <cell r="X979">
            <v>0</v>
          </cell>
          <cell r="Y979" t="str">
            <v>고케</v>
          </cell>
        </row>
        <row r="980">
          <cell r="D980">
            <v>980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 t="str">
            <v/>
          </cell>
          <cell r="W980">
            <v>0</v>
          </cell>
          <cell r="X980">
            <v>0</v>
          </cell>
          <cell r="Y980" t="str">
            <v>고케</v>
          </cell>
        </row>
        <row r="981">
          <cell r="D981">
            <v>981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 t="str">
            <v/>
          </cell>
          <cell r="W981">
            <v>0</v>
          </cell>
          <cell r="X981">
            <v>0</v>
          </cell>
          <cell r="Y981" t="str">
            <v>고케</v>
          </cell>
        </row>
        <row r="982">
          <cell r="D982">
            <v>982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 t="str">
            <v/>
          </cell>
          <cell r="W982">
            <v>0</v>
          </cell>
          <cell r="X982">
            <v>0</v>
          </cell>
          <cell r="Y982" t="str">
            <v>고케</v>
          </cell>
        </row>
        <row r="983">
          <cell r="D983">
            <v>983</v>
          </cell>
          <cell r="E983">
            <v>842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 t="str">
            <v/>
          </cell>
        </row>
        <row r="984">
          <cell r="D984">
            <v>984</v>
          </cell>
          <cell r="E984">
            <v>843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 t="str">
            <v/>
          </cell>
        </row>
        <row r="985">
          <cell r="D985">
            <v>985</v>
          </cell>
          <cell r="E985">
            <v>844</v>
          </cell>
          <cell r="F985" t="str">
            <v>케이블 헤드 8sq</v>
          </cell>
          <cell r="G985" t="str">
            <v>6.6KV/3C  3상분/KIT</v>
          </cell>
          <cell r="H985" t="str">
            <v>set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 t="str">
            <v>고케</v>
          </cell>
          <cell r="Z985">
            <v>0.67</v>
          </cell>
        </row>
        <row r="986">
          <cell r="D986">
            <v>986</v>
          </cell>
          <cell r="E986">
            <v>845</v>
          </cell>
          <cell r="F986" t="str">
            <v>케이블 헤드 14sq</v>
          </cell>
          <cell r="G986" t="str">
            <v>6.6KV/3C  3상분/KIT</v>
          </cell>
          <cell r="H986" t="str">
            <v>set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 t="str">
            <v>고케</v>
          </cell>
          <cell r="Z986">
            <v>0.71</v>
          </cell>
        </row>
        <row r="987">
          <cell r="D987">
            <v>987</v>
          </cell>
          <cell r="E987">
            <v>846</v>
          </cell>
          <cell r="F987" t="str">
            <v>케이블 헤드 22sq 옥내외용</v>
          </cell>
          <cell r="G987" t="str">
            <v>6.6KV/3C  3상분/KIT</v>
          </cell>
          <cell r="H987" t="str">
            <v>set</v>
          </cell>
          <cell r="I987">
            <v>0</v>
          </cell>
          <cell r="J987">
            <v>0</v>
          </cell>
          <cell r="K987">
            <v>819</v>
          </cell>
          <cell r="L987">
            <v>86800</v>
          </cell>
          <cell r="M987">
            <v>863</v>
          </cell>
          <cell r="N987">
            <v>131300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86800</v>
          </cell>
          <cell r="W987">
            <v>0</v>
          </cell>
          <cell r="X987">
            <v>0</v>
          </cell>
          <cell r="Y987" t="str">
            <v>고케</v>
          </cell>
          <cell r="Z987">
            <v>0.92</v>
          </cell>
        </row>
        <row r="988">
          <cell r="D988">
            <v>988</v>
          </cell>
          <cell r="E988">
            <v>849</v>
          </cell>
          <cell r="F988" t="str">
            <v>케이블 헤드 38sq 옥내외용</v>
          </cell>
          <cell r="G988" t="str">
            <v>6.6KV/3C  3상분/KIT</v>
          </cell>
          <cell r="H988" t="str">
            <v>set</v>
          </cell>
          <cell r="I988">
            <v>0</v>
          </cell>
          <cell r="J988">
            <v>0</v>
          </cell>
          <cell r="K988">
            <v>819</v>
          </cell>
          <cell r="L988">
            <v>89700</v>
          </cell>
          <cell r="M988">
            <v>863</v>
          </cell>
          <cell r="N988">
            <v>133700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89700</v>
          </cell>
          <cell r="W988">
            <v>0</v>
          </cell>
          <cell r="X988">
            <v>0</v>
          </cell>
          <cell r="Y988" t="str">
            <v>고케</v>
          </cell>
          <cell r="Z988">
            <v>1.1000000000000001</v>
          </cell>
        </row>
        <row r="989">
          <cell r="D989">
            <v>989</v>
          </cell>
          <cell r="E989">
            <v>852</v>
          </cell>
          <cell r="F989" t="str">
            <v>케이블 헤드 60sq 옥내외용</v>
          </cell>
          <cell r="G989" t="str">
            <v>6.6KV/3C  3상분/KIT</v>
          </cell>
          <cell r="H989" t="str">
            <v>set</v>
          </cell>
          <cell r="I989">
            <v>0</v>
          </cell>
          <cell r="J989">
            <v>0</v>
          </cell>
          <cell r="K989">
            <v>819</v>
          </cell>
          <cell r="L989">
            <v>93700</v>
          </cell>
          <cell r="M989">
            <v>863</v>
          </cell>
          <cell r="N989">
            <v>139000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93700</v>
          </cell>
          <cell r="W989">
            <v>0</v>
          </cell>
          <cell r="X989">
            <v>0</v>
          </cell>
          <cell r="Y989" t="str">
            <v>고케</v>
          </cell>
          <cell r="Z989">
            <v>1.4</v>
          </cell>
        </row>
        <row r="990">
          <cell r="D990">
            <v>990</v>
          </cell>
          <cell r="E990">
            <v>855</v>
          </cell>
          <cell r="F990" t="str">
            <v>케이블 헤드 100sq 옥내외용</v>
          </cell>
          <cell r="G990" t="str">
            <v>6.6KV/1C  1단말/KIT</v>
          </cell>
          <cell r="H990" t="str">
            <v>EA</v>
          </cell>
          <cell r="I990">
            <v>0</v>
          </cell>
          <cell r="J990">
            <v>0</v>
          </cell>
          <cell r="K990">
            <v>819</v>
          </cell>
          <cell r="L990">
            <v>21300</v>
          </cell>
          <cell r="M990">
            <v>863</v>
          </cell>
          <cell r="N990">
            <v>37266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21300</v>
          </cell>
          <cell r="W990">
            <v>0</v>
          </cell>
          <cell r="X990">
            <v>0</v>
          </cell>
          <cell r="Y990" t="str">
            <v>고케</v>
          </cell>
          <cell r="Z990">
            <v>0.9</v>
          </cell>
        </row>
        <row r="991">
          <cell r="D991">
            <v>991</v>
          </cell>
          <cell r="E991">
            <v>858</v>
          </cell>
          <cell r="F991" t="str">
            <v>케이블 헤드 150sq 옥내외용</v>
          </cell>
          <cell r="G991" t="str">
            <v>6.6KV/1C  1단말/KIT</v>
          </cell>
          <cell r="H991" t="str">
            <v>EA</v>
          </cell>
          <cell r="I991">
            <v>0</v>
          </cell>
          <cell r="J991">
            <v>0</v>
          </cell>
          <cell r="K991">
            <v>819</v>
          </cell>
          <cell r="L991">
            <v>24200</v>
          </cell>
          <cell r="M991">
            <v>863</v>
          </cell>
          <cell r="N991">
            <v>42733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24200</v>
          </cell>
          <cell r="W991">
            <v>0</v>
          </cell>
          <cell r="X991">
            <v>0</v>
          </cell>
          <cell r="Y991" t="str">
            <v>고케</v>
          </cell>
          <cell r="Z991">
            <v>1.1000000000000001</v>
          </cell>
        </row>
        <row r="992">
          <cell r="D992">
            <v>992</v>
          </cell>
          <cell r="E992">
            <v>860</v>
          </cell>
          <cell r="F992" t="str">
            <v>케이블 헤드 200sq 옥내외용</v>
          </cell>
          <cell r="G992" t="str">
            <v>6.6KV/1C  1단말/KIT</v>
          </cell>
          <cell r="H992" t="str">
            <v>EA</v>
          </cell>
          <cell r="I992">
            <v>0</v>
          </cell>
          <cell r="J992">
            <v>0</v>
          </cell>
          <cell r="K992">
            <v>819</v>
          </cell>
          <cell r="L992">
            <v>27500</v>
          </cell>
          <cell r="M992">
            <v>863</v>
          </cell>
          <cell r="N992">
            <v>44733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27500</v>
          </cell>
          <cell r="W992">
            <v>0</v>
          </cell>
          <cell r="X992">
            <v>0</v>
          </cell>
          <cell r="Y992" t="str">
            <v>고케</v>
          </cell>
          <cell r="Z992">
            <v>1.3</v>
          </cell>
        </row>
        <row r="993">
          <cell r="D993">
            <v>993</v>
          </cell>
          <cell r="E993">
            <v>862</v>
          </cell>
          <cell r="F993" t="str">
            <v>케이블 헤드 250sq 옥내외용</v>
          </cell>
          <cell r="G993" t="str">
            <v>6.6KV/1C  1단말/KIT</v>
          </cell>
          <cell r="H993" t="str">
            <v>EA</v>
          </cell>
          <cell r="I993">
            <v>0</v>
          </cell>
          <cell r="J993">
            <v>0</v>
          </cell>
          <cell r="K993">
            <v>819</v>
          </cell>
          <cell r="L993">
            <v>29300</v>
          </cell>
          <cell r="M993">
            <v>863</v>
          </cell>
          <cell r="N993">
            <v>47033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29300</v>
          </cell>
          <cell r="W993">
            <v>0</v>
          </cell>
          <cell r="X993">
            <v>0</v>
          </cell>
          <cell r="Y993" t="str">
            <v>고케</v>
          </cell>
          <cell r="Z993">
            <v>1.4</v>
          </cell>
        </row>
        <row r="994">
          <cell r="D994">
            <v>994</v>
          </cell>
          <cell r="E994">
            <v>864</v>
          </cell>
          <cell r="F994" t="str">
            <v>케이블 헤드 325sq 옥내외용</v>
          </cell>
          <cell r="G994" t="str">
            <v>6.6KV/1C  1단말/KIT</v>
          </cell>
          <cell r="H994" t="str">
            <v>EA</v>
          </cell>
          <cell r="I994">
            <v>0</v>
          </cell>
          <cell r="J994">
            <v>0</v>
          </cell>
          <cell r="K994">
            <v>819</v>
          </cell>
          <cell r="L994">
            <v>33100</v>
          </cell>
          <cell r="M994">
            <v>863</v>
          </cell>
          <cell r="N994">
            <v>57366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33100</v>
          </cell>
          <cell r="W994">
            <v>0</v>
          </cell>
          <cell r="X994">
            <v>0</v>
          </cell>
          <cell r="Y994" t="str">
            <v>고케</v>
          </cell>
          <cell r="Z994">
            <v>1.56</v>
          </cell>
        </row>
        <row r="995">
          <cell r="D995">
            <v>995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 t="str">
            <v/>
          </cell>
          <cell r="W995">
            <v>0</v>
          </cell>
          <cell r="X995">
            <v>0</v>
          </cell>
          <cell r="Y995" t="str">
            <v>고케</v>
          </cell>
        </row>
        <row r="996">
          <cell r="D996">
            <v>996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 t="str">
            <v/>
          </cell>
          <cell r="W996">
            <v>0</v>
          </cell>
          <cell r="X996">
            <v>0</v>
          </cell>
          <cell r="Y996" t="str">
            <v>고케</v>
          </cell>
        </row>
        <row r="997">
          <cell r="D997">
            <v>997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 t="str">
            <v/>
          </cell>
          <cell r="W997">
            <v>0</v>
          </cell>
          <cell r="X997">
            <v>0</v>
          </cell>
          <cell r="Y997" t="str">
            <v>고케</v>
          </cell>
        </row>
        <row r="998">
          <cell r="D998">
            <v>998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 t="str">
            <v/>
          </cell>
          <cell r="W998">
            <v>0</v>
          </cell>
          <cell r="X998">
            <v>0</v>
          </cell>
          <cell r="Y998" t="str">
            <v>고케</v>
          </cell>
        </row>
        <row r="999">
          <cell r="D999">
            <v>999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 t="str">
            <v/>
          </cell>
          <cell r="W999">
            <v>0</v>
          </cell>
          <cell r="X999">
            <v>0</v>
          </cell>
          <cell r="Y999" t="str">
            <v>고케</v>
          </cell>
        </row>
        <row r="1000">
          <cell r="D1000">
            <v>1000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 t="str">
            <v/>
          </cell>
          <cell r="W1000">
            <v>0</v>
          </cell>
          <cell r="X1000">
            <v>0</v>
          </cell>
          <cell r="Y1000" t="str">
            <v>고케</v>
          </cell>
        </row>
        <row r="1001">
          <cell r="D1001">
            <v>1001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 t="str">
            <v/>
          </cell>
          <cell r="W1001">
            <v>0</v>
          </cell>
          <cell r="X1001">
            <v>0</v>
          </cell>
          <cell r="Y1001" t="str">
            <v>고케</v>
          </cell>
        </row>
        <row r="1002">
          <cell r="D1002">
            <v>1002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 t="str">
            <v/>
          </cell>
          <cell r="W1002">
            <v>0</v>
          </cell>
          <cell r="X1002">
            <v>0</v>
          </cell>
          <cell r="Y1002" t="str">
            <v>고케</v>
          </cell>
        </row>
        <row r="1003">
          <cell r="D1003">
            <v>1003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 t="str">
            <v/>
          </cell>
          <cell r="W1003">
            <v>0</v>
          </cell>
          <cell r="X1003">
            <v>0</v>
          </cell>
          <cell r="Y1003" t="str">
            <v>고케</v>
          </cell>
        </row>
        <row r="1004">
          <cell r="D1004">
            <v>1004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 t="str">
            <v/>
          </cell>
          <cell r="W1004">
            <v>0</v>
          </cell>
          <cell r="X1004">
            <v>0</v>
          </cell>
          <cell r="Y1004" t="str">
            <v>고케</v>
          </cell>
        </row>
        <row r="1005">
          <cell r="D1005">
            <v>1005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 t="str">
            <v/>
          </cell>
          <cell r="W1005">
            <v>0</v>
          </cell>
          <cell r="X1005">
            <v>0</v>
          </cell>
          <cell r="Y1005" t="str">
            <v>고케</v>
          </cell>
        </row>
        <row r="1006">
          <cell r="D1006">
            <v>1006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 t="str">
            <v/>
          </cell>
          <cell r="W1006">
            <v>0</v>
          </cell>
          <cell r="X1006">
            <v>0</v>
          </cell>
          <cell r="Y1006" t="str">
            <v>고케</v>
          </cell>
        </row>
        <row r="1007">
          <cell r="D1007">
            <v>1007</v>
          </cell>
          <cell r="E1007">
            <v>866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 t="str">
            <v/>
          </cell>
        </row>
        <row r="1008">
          <cell r="D1008">
            <v>1008</v>
          </cell>
          <cell r="E1008">
            <v>867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 t="str">
            <v/>
          </cell>
        </row>
        <row r="1009">
          <cell r="D1009">
            <v>1009</v>
          </cell>
          <cell r="E1009">
            <v>868</v>
          </cell>
          <cell r="F1009" t="str">
            <v>케이블 헤드 38sq</v>
          </cell>
          <cell r="G1009" t="str">
            <v>23KV/1C  1단말/KIT</v>
          </cell>
          <cell r="H1009" t="str">
            <v>EA</v>
          </cell>
          <cell r="I1009">
            <v>0</v>
          </cell>
          <cell r="J1009">
            <v>0</v>
          </cell>
          <cell r="K1009">
            <v>819</v>
          </cell>
          <cell r="L1009">
            <v>72500</v>
          </cell>
          <cell r="M1009">
            <v>863</v>
          </cell>
          <cell r="N1009">
            <v>85000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72500</v>
          </cell>
          <cell r="W1009">
            <v>0</v>
          </cell>
          <cell r="X1009">
            <v>0</v>
          </cell>
          <cell r="Y1009" t="str">
            <v>특케</v>
          </cell>
          <cell r="Z1009">
            <v>0.88</v>
          </cell>
        </row>
        <row r="1010">
          <cell r="D1010">
            <v>1010</v>
          </cell>
          <cell r="E1010">
            <v>869</v>
          </cell>
          <cell r="F1010" t="str">
            <v>케이블 헤드 60sq</v>
          </cell>
          <cell r="G1010" t="str">
            <v>23KV/1C  1단말/KIT</v>
          </cell>
          <cell r="H1010" t="str">
            <v>EA</v>
          </cell>
          <cell r="I1010">
            <v>0</v>
          </cell>
          <cell r="J1010">
            <v>0</v>
          </cell>
          <cell r="K1010">
            <v>819</v>
          </cell>
          <cell r="L1010">
            <v>73000</v>
          </cell>
          <cell r="M1010">
            <v>863</v>
          </cell>
          <cell r="N1010">
            <v>85800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73000</v>
          </cell>
          <cell r="W1010">
            <v>0</v>
          </cell>
          <cell r="X1010">
            <v>0</v>
          </cell>
          <cell r="Y1010" t="str">
            <v>특케</v>
          </cell>
          <cell r="Z1010">
            <v>1.05</v>
          </cell>
        </row>
        <row r="1011">
          <cell r="D1011">
            <v>1011</v>
          </cell>
          <cell r="E1011">
            <v>870</v>
          </cell>
          <cell r="F1011" t="str">
            <v>케이블 헤드 100sq</v>
          </cell>
          <cell r="G1011" t="str">
            <v>23KV/1C  1단말/KIT</v>
          </cell>
          <cell r="H1011" t="str">
            <v>EA</v>
          </cell>
          <cell r="I1011">
            <v>0</v>
          </cell>
          <cell r="J1011">
            <v>0</v>
          </cell>
          <cell r="K1011">
            <v>819</v>
          </cell>
          <cell r="L1011">
            <v>96800</v>
          </cell>
          <cell r="M1011">
            <v>863</v>
          </cell>
          <cell r="N1011">
            <v>113900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96800</v>
          </cell>
          <cell r="W1011">
            <v>0</v>
          </cell>
          <cell r="X1011">
            <v>0</v>
          </cell>
          <cell r="Y1011" t="str">
            <v>특케</v>
          </cell>
          <cell r="Z1011">
            <v>1.2</v>
          </cell>
        </row>
        <row r="1012">
          <cell r="D1012">
            <v>1012</v>
          </cell>
          <cell r="E1012">
            <v>871</v>
          </cell>
          <cell r="F1012" t="str">
            <v>케이블 헤드 150sq</v>
          </cell>
          <cell r="G1012" t="str">
            <v>23KV/1C  1단말/KIT</v>
          </cell>
          <cell r="H1012" t="str">
            <v>EA</v>
          </cell>
          <cell r="I1012">
            <v>0</v>
          </cell>
          <cell r="J1012">
            <v>0</v>
          </cell>
          <cell r="K1012">
            <v>819</v>
          </cell>
          <cell r="L1012">
            <v>105700</v>
          </cell>
          <cell r="M1012">
            <v>863</v>
          </cell>
          <cell r="N1012">
            <v>116200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105700</v>
          </cell>
          <cell r="W1012">
            <v>0</v>
          </cell>
          <cell r="X1012">
            <v>0</v>
          </cell>
          <cell r="Y1012" t="str">
            <v>특케</v>
          </cell>
          <cell r="Z1012">
            <v>1.39</v>
          </cell>
        </row>
        <row r="1013">
          <cell r="D1013">
            <v>1013</v>
          </cell>
          <cell r="E1013">
            <v>872</v>
          </cell>
          <cell r="F1013" t="str">
            <v>케이블 헤드 200sq</v>
          </cell>
          <cell r="G1013" t="str">
            <v>23KV/1C  1단말/KIT</v>
          </cell>
          <cell r="H1013" t="str">
            <v>EA</v>
          </cell>
          <cell r="I1013">
            <v>0</v>
          </cell>
          <cell r="J1013">
            <v>0</v>
          </cell>
          <cell r="K1013">
            <v>819</v>
          </cell>
          <cell r="L1013">
            <v>111100</v>
          </cell>
          <cell r="M1013">
            <v>863</v>
          </cell>
          <cell r="N1013">
            <v>118200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111100</v>
          </cell>
          <cell r="W1013">
            <v>0</v>
          </cell>
          <cell r="X1013">
            <v>0</v>
          </cell>
          <cell r="Y1013" t="str">
            <v>특케</v>
          </cell>
          <cell r="Z1013">
            <v>1.6</v>
          </cell>
        </row>
        <row r="1014">
          <cell r="D1014">
            <v>1014</v>
          </cell>
          <cell r="E1014">
            <v>873</v>
          </cell>
          <cell r="F1014" t="str">
            <v>케이블 헤드 325sq</v>
          </cell>
          <cell r="G1014" t="str">
            <v>23KV/1C  1단말/KIT</v>
          </cell>
          <cell r="H1014" t="str">
            <v>EA</v>
          </cell>
          <cell r="I1014">
            <v>0</v>
          </cell>
          <cell r="J1014">
            <v>0</v>
          </cell>
          <cell r="K1014">
            <v>819</v>
          </cell>
          <cell r="L1014">
            <v>139000</v>
          </cell>
          <cell r="M1014">
            <v>863</v>
          </cell>
          <cell r="N1014">
            <v>163600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139000</v>
          </cell>
          <cell r="W1014">
            <v>0</v>
          </cell>
          <cell r="X1014">
            <v>0</v>
          </cell>
          <cell r="Y1014" t="str">
            <v>특케</v>
          </cell>
          <cell r="Z1014">
            <v>2.1</v>
          </cell>
        </row>
        <row r="1015">
          <cell r="D1015">
            <v>1015</v>
          </cell>
          <cell r="E1015">
            <v>874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 t="str">
            <v/>
          </cell>
        </row>
        <row r="1016">
          <cell r="D1016">
            <v>1016</v>
          </cell>
          <cell r="E1016">
            <v>0</v>
          </cell>
          <cell r="F1016" t="str">
            <v>관로구 삽입형 방수장치</v>
          </cell>
          <cell r="G1016" t="str">
            <v>Φ175 CN-CV 200  (1조)</v>
          </cell>
          <cell r="H1016" t="str">
            <v>조</v>
          </cell>
          <cell r="I1016">
            <v>0</v>
          </cell>
          <cell r="J1016">
            <v>0</v>
          </cell>
          <cell r="K1016">
            <v>911</v>
          </cell>
          <cell r="L1016">
            <v>58000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58000</v>
          </cell>
          <cell r="W1016">
            <v>0</v>
          </cell>
          <cell r="X1016">
            <v>0</v>
          </cell>
          <cell r="Y1016" t="str">
            <v>저케</v>
          </cell>
          <cell r="Z1016">
            <v>0.16500000000000001</v>
          </cell>
          <cell r="AA1016" t="str">
            <v>보인</v>
          </cell>
          <cell r="AB1016">
            <v>0.16500000000000001</v>
          </cell>
        </row>
        <row r="1017">
          <cell r="D1017">
            <v>1017</v>
          </cell>
          <cell r="E1017">
            <v>0</v>
          </cell>
          <cell r="F1017" t="str">
            <v>관로구 삽입형 방수장치</v>
          </cell>
          <cell r="G1017" t="str">
            <v>Φ175 CN-CV 200  (2조)</v>
          </cell>
          <cell r="H1017" t="str">
            <v>조</v>
          </cell>
          <cell r="I1017">
            <v>0</v>
          </cell>
          <cell r="J1017">
            <v>0</v>
          </cell>
          <cell r="K1017">
            <v>911</v>
          </cell>
          <cell r="L1017">
            <v>116000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116000</v>
          </cell>
          <cell r="W1017">
            <v>0</v>
          </cell>
          <cell r="X1017">
            <v>0</v>
          </cell>
          <cell r="Y1017" t="str">
            <v>저케</v>
          </cell>
          <cell r="Z1017">
            <v>2.097</v>
          </cell>
          <cell r="AA1017" t="str">
            <v>보인</v>
          </cell>
          <cell r="AB1017">
            <v>2.097</v>
          </cell>
        </row>
        <row r="1018">
          <cell r="D1018">
            <v>1018</v>
          </cell>
          <cell r="E1018">
            <v>0</v>
          </cell>
          <cell r="F1018" t="str">
            <v>관로구 삽입형 방수장치</v>
          </cell>
          <cell r="G1018" t="str">
            <v>Φ175 CN-CV 200  (3조)</v>
          </cell>
          <cell r="H1018" t="str">
            <v>조</v>
          </cell>
          <cell r="I1018">
            <v>0</v>
          </cell>
          <cell r="J1018">
            <v>0</v>
          </cell>
          <cell r="K1018">
            <v>911</v>
          </cell>
          <cell r="L1018">
            <v>174000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174000</v>
          </cell>
          <cell r="W1018">
            <v>0</v>
          </cell>
          <cell r="X1018">
            <v>0</v>
          </cell>
          <cell r="Y1018" t="str">
            <v>고케</v>
          </cell>
          <cell r="Z1018">
            <v>3.7746</v>
          </cell>
          <cell r="AA1018" t="str">
            <v>보인</v>
          </cell>
          <cell r="AB1018">
            <v>0.53460000000000008</v>
          </cell>
        </row>
        <row r="1019">
          <cell r="D1019">
            <v>1019</v>
          </cell>
          <cell r="E1019">
            <v>875</v>
          </cell>
          <cell r="F1019" t="str">
            <v>관로구 삽입형 방수장치</v>
          </cell>
          <cell r="G1019" t="str">
            <v>Φ175 CN-CV 200  (4조)</v>
          </cell>
          <cell r="H1019" t="str">
            <v>조</v>
          </cell>
          <cell r="I1019">
            <v>0</v>
          </cell>
          <cell r="J1019">
            <v>0</v>
          </cell>
          <cell r="K1019">
            <v>911</v>
          </cell>
          <cell r="L1019">
            <v>232000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58000</v>
          </cell>
          <cell r="W1019">
            <v>0</v>
          </cell>
          <cell r="X1019">
            <v>0</v>
          </cell>
          <cell r="Y1019" t="str">
            <v>저케</v>
          </cell>
          <cell r="Z1019">
            <v>6.7942799999999997</v>
          </cell>
          <cell r="AA1019" t="str">
            <v>보인</v>
          </cell>
          <cell r="AB1019">
            <v>0.96228000000000014</v>
          </cell>
        </row>
        <row r="1020">
          <cell r="D1020">
            <v>1020</v>
          </cell>
          <cell r="E1020">
            <v>876</v>
          </cell>
          <cell r="F1020" t="str">
            <v>케이블헤드 지지금구</v>
          </cell>
          <cell r="G1020" t="str">
            <v>상,하부용</v>
          </cell>
          <cell r="H1020" t="str">
            <v>조</v>
          </cell>
          <cell r="I1020">
            <v>0</v>
          </cell>
          <cell r="J1020">
            <v>0</v>
          </cell>
          <cell r="K1020">
            <v>911</v>
          </cell>
          <cell r="L1020">
            <v>42000</v>
          </cell>
          <cell r="M1020">
            <v>957</v>
          </cell>
          <cell r="N1020">
            <v>52000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42000</v>
          </cell>
          <cell r="W1020">
            <v>0</v>
          </cell>
          <cell r="X1020">
            <v>0</v>
          </cell>
          <cell r="Y1020" t="str">
            <v>배전</v>
          </cell>
          <cell r="Z1020">
            <v>2.165</v>
          </cell>
          <cell r="AA1020" t="str">
            <v>보인</v>
          </cell>
          <cell r="AB1020">
            <v>0.23</v>
          </cell>
        </row>
        <row r="1021">
          <cell r="D1021">
            <v>1021</v>
          </cell>
          <cell r="E1021">
            <v>877</v>
          </cell>
          <cell r="F1021" t="str">
            <v>전주용 입상관</v>
          </cell>
          <cell r="G1021" t="str">
            <v>φ130×2m</v>
          </cell>
          <cell r="H1021" t="str">
            <v>EA</v>
          </cell>
          <cell r="I1021">
            <v>0</v>
          </cell>
          <cell r="J1021">
            <v>0</v>
          </cell>
          <cell r="K1021">
            <v>911</v>
          </cell>
          <cell r="L1021">
            <v>20000</v>
          </cell>
          <cell r="M1021">
            <v>957</v>
          </cell>
          <cell r="N1021">
            <v>26000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20000</v>
          </cell>
          <cell r="W1021">
            <v>0</v>
          </cell>
          <cell r="X1021">
            <v>0</v>
          </cell>
          <cell r="Y1021" t="str">
            <v>배전</v>
          </cell>
          <cell r="Z1021">
            <v>0.46</v>
          </cell>
          <cell r="AA1021" t="str">
            <v>보인</v>
          </cell>
          <cell r="AB1021">
            <v>0.17</v>
          </cell>
        </row>
        <row r="1022">
          <cell r="D1022">
            <v>1022</v>
          </cell>
          <cell r="E1022">
            <v>878</v>
          </cell>
          <cell r="F1022" t="str">
            <v>반경철관</v>
          </cell>
          <cell r="G1022" t="str">
            <v>80×2×2400</v>
          </cell>
          <cell r="H1022" t="str">
            <v>EA</v>
          </cell>
          <cell r="I1022">
            <v>0</v>
          </cell>
          <cell r="J1022">
            <v>0</v>
          </cell>
          <cell r="K1022">
            <v>909</v>
          </cell>
          <cell r="L1022">
            <v>16000</v>
          </cell>
          <cell r="M1022">
            <v>958</v>
          </cell>
          <cell r="N1022">
            <v>16000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16000</v>
          </cell>
          <cell r="W1022">
            <v>0</v>
          </cell>
          <cell r="X1022">
            <v>0</v>
          </cell>
          <cell r="Y1022" t="str">
            <v>배관</v>
          </cell>
          <cell r="Z1022">
            <v>0.122</v>
          </cell>
        </row>
        <row r="1023">
          <cell r="D1023">
            <v>1023</v>
          </cell>
          <cell r="E1023">
            <v>879</v>
          </cell>
          <cell r="F1023" t="str">
            <v>반경철관 취부밴드</v>
          </cell>
          <cell r="G1023">
            <v>0</v>
          </cell>
          <cell r="H1023" t="str">
            <v>EA</v>
          </cell>
          <cell r="I1023">
            <v>0</v>
          </cell>
          <cell r="J1023">
            <v>0</v>
          </cell>
          <cell r="K1023">
            <v>909</v>
          </cell>
          <cell r="L1023">
            <v>1800</v>
          </cell>
          <cell r="M1023">
            <v>958</v>
          </cell>
          <cell r="N1023">
            <v>1800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1800</v>
          </cell>
        </row>
        <row r="1024">
          <cell r="D1024">
            <v>1024</v>
          </cell>
          <cell r="E1024">
            <v>880</v>
          </cell>
          <cell r="F1024" t="str">
            <v>입상관취부밴드</v>
          </cell>
          <cell r="G1024">
            <v>0</v>
          </cell>
          <cell r="H1024" t="str">
            <v>EA</v>
          </cell>
          <cell r="I1024">
            <v>0</v>
          </cell>
          <cell r="J1024">
            <v>0</v>
          </cell>
          <cell r="K1024">
            <v>0</v>
          </cell>
          <cell r="L1024">
            <v>1800</v>
          </cell>
          <cell r="M1024">
            <v>958</v>
          </cell>
          <cell r="N1024">
            <v>1800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1800</v>
          </cell>
        </row>
        <row r="1025">
          <cell r="D1025">
            <v>1025</v>
          </cell>
          <cell r="E1025">
            <v>881</v>
          </cell>
          <cell r="F1025" t="str">
            <v>경고용 테이프</v>
          </cell>
          <cell r="G1025" t="str">
            <v>300 × 250</v>
          </cell>
          <cell r="H1025" t="str">
            <v>m</v>
          </cell>
          <cell r="I1025">
            <v>0</v>
          </cell>
          <cell r="J1025">
            <v>0</v>
          </cell>
          <cell r="K1025">
            <v>909</v>
          </cell>
          <cell r="L1025">
            <v>250</v>
          </cell>
          <cell r="M1025">
            <v>958</v>
          </cell>
          <cell r="N1025">
            <v>250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250</v>
          </cell>
          <cell r="W1025">
            <v>0</v>
          </cell>
          <cell r="X1025">
            <v>0</v>
          </cell>
          <cell r="Y1025" t="str">
            <v>보인</v>
          </cell>
          <cell r="Z1025">
            <v>2E-3</v>
          </cell>
        </row>
        <row r="1026">
          <cell r="D1026">
            <v>1026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 t="str">
            <v/>
          </cell>
        </row>
        <row r="1027">
          <cell r="D1027">
            <v>1027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 t="str">
            <v/>
          </cell>
        </row>
        <row r="1028">
          <cell r="D1028">
            <v>1028</v>
          </cell>
          <cell r="E1028">
            <v>882</v>
          </cell>
          <cell r="F1028" t="str">
            <v>위샤 캡</v>
          </cell>
          <cell r="G1028" t="str">
            <v>ST 36C</v>
          </cell>
          <cell r="H1028" t="str">
            <v>EA</v>
          </cell>
          <cell r="I1028">
            <v>0</v>
          </cell>
          <cell r="J1028">
            <v>0</v>
          </cell>
          <cell r="K1028">
            <v>909</v>
          </cell>
          <cell r="L1028">
            <v>3300</v>
          </cell>
          <cell r="M1028">
            <v>871</v>
          </cell>
          <cell r="N1028">
            <v>3600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3300</v>
          </cell>
          <cell r="W1028">
            <v>0</v>
          </cell>
          <cell r="X1028">
            <v>0</v>
          </cell>
          <cell r="Y1028" t="str">
            <v>내선</v>
          </cell>
          <cell r="Z1028">
            <v>0.03</v>
          </cell>
        </row>
        <row r="1029">
          <cell r="D1029">
            <v>1029</v>
          </cell>
          <cell r="E1029">
            <v>883</v>
          </cell>
          <cell r="F1029" t="str">
            <v>위샤 캡</v>
          </cell>
          <cell r="G1029" t="str">
            <v>ST 42C</v>
          </cell>
          <cell r="H1029" t="str">
            <v>EA</v>
          </cell>
          <cell r="I1029">
            <v>0</v>
          </cell>
          <cell r="J1029">
            <v>0</v>
          </cell>
          <cell r="K1029">
            <v>909</v>
          </cell>
          <cell r="L1029">
            <v>3800</v>
          </cell>
          <cell r="M1029">
            <v>871</v>
          </cell>
          <cell r="N1029">
            <v>4200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3800</v>
          </cell>
          <cell r="W1029">
            <v>0</v>
          </cell>
          <cell r="X1029">
            <v>0</v>
          </cell>
          <cell r="Y1029" t="str">
            <v>내선</v>
          </cell>
          <cell r="Z1029">
            <v>0.03</v>
          </cell>
        </row>
        <row r="1030">
          <cell r="D1030">
            <v>1030</v>
          </cell>
          <cell r="E1030">
            <v>884</v>
          </cell>
          <cell r="F1030" t="str">
            <v>위샤 캡</v>
          </cell>
          <cell r="G1030" t="str">
            <v>ST 54C</v>
          </cell>
          <cell r="H1030" t="str">
            <v>EA</v>
          </cell>
          <cell r="I1030">
            <v>0</v>
          </cell>
          <cell r="J1030">
            <v>0</v>
          </cell>
          <cell r="K1030">
            <v>909</v>
          </cell>
          <cell r="L1030">
            <v>4500</v>
          </cell>
          <cell r="M1030">
            <v>871</v>
          </cell>
          <cell r="N1030">
            <v>5040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4500</v>
          </cell>
          <cell r="W1030">
            <v>0</v>
          </cell>
          <cell r="X1030">
            <v>0</v>
          </cell>
          <cell r="Y1030" t="str">
            <v>내선</v>
          </cell>
          <cell r="Z1030">
            <v>0.04</v>
          </cell>
        </row>
        <row r="1031">
          <cell r="D1031">
            <v>1031</v>
          </cell>
          <cell r="E1031">
            <v>885</v>
          </cell>
          <cell r="F1031" t="str">
            <v>위샤 캡</v>
          </cell>
          <cell r="G1031" t="str">
            <v>ST 70C</v>
          </cell>
          <cell r="H1031" t="str">
            <v>EA</v>
          </cell>
          <cell r="I1031">
            <v>0</v>
          </cell>
          <cell r="J1031">
            <v>0</v>
          </cell>
          <cell r="K1031">
            <v>909</v>
          </cell>
          <cell r="L1031">
            <v>12000</v>
          </cell>
          <cell r="M1031">
            <v>871</v>
          </cell>
          <cell r="N1031">
            <v>14440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12000</v>
          </cell>
          <cell r="W1031">
            <v>0</v>
          </cell>
          <cell r="X1031">
            <v>0</v>
          </cell>
          <cell r="Y1031" t="str">
            <v>내선</v>
          </cell>
          <cell r="Z1031">
            <v>0.04</v>
          </cell>
        </row>
        <row r="1032">
          <cell r="D1032">
            <v>1032</v>
          </cell>
          <cell r="E1032">
            <v>886</v>
          </cell>
          <cell r="F1032" t="str">
            <v>위샤 캡</v>
          </cell>
          <cell r="G1032" t="str">
            <v>ST 82C</v>
          </cell>
          <cell r="H1032" t="str">
            <v>EA</v>
          </cell>
          <cell r="I1032">
            <v>0</v>
          </cell>
          <cell r="J1032">
            <v>0</v>
          </cell>
          <cell r="K1032">
            <v>909</v>
          </cell>
          <cell r="L1032">
            <v>16000</v>
          </cell>
          <cell r="M1032">
            <v>871</v>
          </cell>
          <cell r="N1032">
            <v>18000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16000</v>
          </cell>
          <cell r="W1032">
            <v>0</v>
          </cell>
          <cell r="X1032">
            <v>0</v>
          </cell>
          <cell r="Y1032" t="str">
            <v>내선</v>
          </cell>
          <cell r="Z1032">
            <v>0.04</v>
          </cell>
        </row>
        <row r="1033">
          <cell r="D1033">
            <v>1033</v>
          </cell>
          <cell r="E1033">
            <v>887</v>
          </cell>
          <cell r="F1033" t="str">
            <v>위샤 캡</v>
          </cell>
          <cell r="G1033" t="str">
            <v>ST 104C</v>
          </cell>
          <cell r="H1033" t="str">
            <v>EA</v>
          </cell>
          <cell r="I1033">
            <v>0</v>
          </cell>
          <cell r="J1033">
            <v>0</v>
          </cell>
          <cell r="K1033">
            <v>909</v>
          </cell>
          <cell r="L1033">
            <v>32000</v>
          </cell>
          <cell r="M1033">
            <v>871</v>
          </cell>
          <cell r="N1033">
            <v>36000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32000</v>
          </cell>
          <cell r="W1033">
            <v>0</v>
          </cell>
          <cell r="X1033">
            <v>0</v>
          </cell>
          <cell r="Y1033" t="str">
            <v>내선</v>
          </cell>
          <cell r="Z1033">
            <v>0.04</v>
          </cell>
        </row>
        <row r="1034">
          <cell r="D1034">
            <v>1034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 t="str">
            <v/>
          </cell>
        </row>
        <row r="1035">
          <cell r="D1035">
            <v>1035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 t="str">
            <v/>
          </cell>
        </row>
        <row r="1036">
          <cell r="D1036">
            <v>1036</v>
          </cell>
          <cell r="E1036">
            <v>888</v>
          </cell>
          <cell r="F1036" t="str">
            <v>피뢰침(H:7.5M이하)</v>
          </cell>
          <cell r="G1036" t="str">
            <v>14φ×485L(애자형)</v>
          </cell>
          <cell r="H1036" t="str">
            <v>EA</v>
          </cell>
          <cell r="I1036">
            <v>0</v>
          </cell>
          <cell r="J1036">
            <v>0</v>
          </cell>
          <cell r="K1036">
            <v>887</v>
          </cell>
          <cell r="L1036">
            <v>45000</v>
          </cell>
          <cell r="M1036">
            <v>930</v>
          </cell>
          <cell r="N1036">
            <v>13500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13500</v>
          </cell>
          <cell r="W1036">
            <v>0</v>
          </cell>
          <cell r="X1036">
            <v>0</v>
          </cell>
          <cell r="Y1036" t="str">
            <v>내선</v>
          </cell>
          <cell r="Z1036">
            <v>1.5</v>
          </cell>
        </row>
        <row r="1037">
          <cell r="D1037">
            <v>1037</v>
          </cell>
          <cell r="E1037">
            <v>889</v>
          </cell>
          <cell r="F1037" t="str">
            <v>피뢰침(H:7.5M이하,발판좋음))</v>
          </cell>
          <cell r="G1037" t="str">
            <v>14φ×485L(애자형)</v>
          </cell>
          <cell r="H1037" t="str">
            <v>EA</v>
          </cell>
          <cell r="I1037">
            <v>0</v>
          </cell>
          <cell r="J1037">
            <v>0</v>
          </cell>
          <cell r="K1037">
            <v>887</v>
          </cell>
          <cell r="L1037">
            <v>45000</v>
          </cell>
          <cell r="M1037">
            <v>930</v>
          </cell>
          <cell r="N1037">
            <v>13500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13500</v>
          </cell>
          <cell r="W1037">
            <v>0</v>
          </cell>
          <cell r="X1037">
            <v>0</v>
          </cell>
          <cell r="Y1037" t="str">
            <v>내선</v>
          </cell>
          <cell r="Z1037">
            <v>0.9</v>
          </cell>
        </row>
        <row r="1038">
          <cell r="D1038">
            <v>1038</v>
          </cell>
          <cell r="E1038">
            <v>890</v>
          </cell>
          <cell r="F1038" t="str">
            <v>피뢰침(H:10M이하)</v>
          </cell>
          <cell r="G1038" t="str">
            <v>14φ×485L(애자형)</v>
          </cell>
          <cell r="H1038" t="str">
            <v>EA</v>
          </cell>
          <cell r="I1038">
            <v>0</v>
          </cell>
          <cell r="J1038">
            <v>0</v>
          </cell>
          <cell r="K1038">
            <v>887</v>
          </cell>
          <cell r="L1038">
            <v>45000</v>
          </cell>
          <cell r="M1038">
            <v>930</v>
          </cell>
          <cell r="N1038">
            <v>13500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13500</v>
          </cell>
          <cell r="W1038">
            <v>0</v>
          </cell>
          <cell r="X1038">
            <v>0</v>
          </cell>
          <cell r="Y1038" t="str">
            <v>내선</v>
          </cell>
          <cell r="Z1038">
            <v>1.9</v>
          </cell>
        </row>
        <row r="1039">
          <cell r="D1039">
            <v>1039</v>
          </cell>
          <cell r="E1039">
            <v>891</v>
          </cell>
          <cell r="F1039" t="str">
            <v>피뢰침(H:10M이하,발판좋음))</v>
          </cell>
          <cell r="G1039" t="str">
            <v>14φ×485L(애자형)</v>
          </cell>
          <cell r="H1039" t="str">
            <v>EA</v>
          </cell>
          <cell r="I1039">
            <v>0</v>
          </cell>
          <cell r="J1039">
            <v>0</v>
          </cell>
          <cell r="K1039">
            <v>887</v>
          </cell>
          <cell r="L1039">
            <v>45000</v>
          </cell>
          <cell r="M1039">
            <v>930</v>
          </cell>
          <cell r="N1039">
            <v>13500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13500</v>
          </cell>
          <cell r="W1039">
            <v>0</v>
          </cell>
          <cell r="X1039">
            <v>0</v>
          </cell>
          <cell r="Y1039" t="str">
            <v>내선</v>
          </cell>
          <cell r="Z1039">
            <v>1.1399999999999999</v>
          </cell>
        </row>
        <row r="1040">
          <cell r="D1040">
            <v>1040</v>
          </cell>
          <cell r="E1040">
            <v>892</v>
          </cell>
          <cell r="F1040" t="str">
            <v>피뢰침(H:15M이하)</v>
          </cell>
          <cell r="G1040" t="str">
            <v>14φ×485L(애자형)</v>
          </cell>
          <cell r="H1040" t="str">
            <v>EA</v>
          </cell>
          <cell r="I1040">
            <v>0</v>
          </cell>
          <cell r="J1040">
            <v>0</v>
          </cell>
          <cell r="K1040">
            <v>887</v>
          </cell>
          <cell r="L1040">
            <v>45000</v>
          </cell>
          <cell r="M1040">
            <v>930</v>
          </cell>
          <cell r="N1040">
            <v>13500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13500</v>
          </cell>
          <cell r="W1040">
            <v>0</v>
          </cell>
          <cell r="X1040">
            <v>0</v>
          </cell>
          <cell r="Y1040" t="str">
            <v>배전</v>
          </cell>
          <cell r="Z1040">
            <v>2.6</v>
          </cell>
        </row>
        <row r="1041">
          <cell r="D1041">
            <v>1041</v>
          </cell>
          <cell r="E1041">
            <v>893</v>
          </cell>
          <cell r="F1041" t="str">
            <v>피뢰침(H:15M이하,발판좋음))</v>
          </cell>
          <cell r="G1041" t="str">
            <v>14φ×485L(애자형)</v>
          </cell>
          <cell r="H1041" t="str">
            <v>EA</v>
          </cell>
          <cell r="I1041">
            <v>0</v>
          </cell>
          <cell r="J1041">
            <v>0</v>
          </cell>
          <cell r="K1041">
            <v>887</v>
          </cell>
          <cell r="L1041">
            <v>45000</v>
          </cell>
          <cell r="M1041">
            <v>930</v>
          </cell>
          <cell r="N1041">
            <v>13500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13500</v>
          </cell>
          <cell r="W1041">
            <v>0</v>
          </cell>
          <cell r="X1041">
            <v>0</v>
          </cell>
          <cell r="Y1041" t="str">
            <v>배전</v>
          </cell>
          <cell r="Z1041">
            <v>1.56</v>
          </cell>
        </row>
        <row r="1042">
          <cell r="D1042">
            <v>1042</v>
          </cell>
          <cell r="E1042">
            <v>894</v>
          </cell>
          <cell r="F1042" t="str">
            <v>피뢰침(H:20M이하)</v>
          </cell>
          <cell r="G1042" t="str">
            <v>14φ×485L(애자형)</v>
          </cell>
          <cell r="H1042" t="str">
            <v>EA</v>
          </cell>
          <cell r="I1042">
            <v>0</v>
          </cell>
          <cell r="J1042">
            <v>0</v>
          </cell>
          <cell r="K1042">
            <v>887</v>
          </cell>
          <cell r="L1042">
            <v>45000</v>
          </cell>
          <cell r="M1042">
            <v>930</v>
          </cell>
          <cell r="N1042">
            <v>13500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13500</v>
          </cell>
          <cell r="W1042">
            <v>0</v>
          </cell>
          <cell r="X1042">
            <v>0</v>
          </cell>
          <cell r="Y1042" t="str">
            <v>배전</v>
          </cell>
          <cell r="Z1042">
            <v>3.4</v>
          </cell>
        </row>
        <row r="1043">
          <cell r="D1043">
            <v>1043</v>
          </cell>
          <cell r="E1043">
            <v>895</v>
          </cell>
          <cell r="F1043" t="str">
            <v>피뢰침(H:20M이하,발판좋음))</v>
          </cell>
          <cell r="G1043" t="str">
            <v>14φ×485L(애자형)</v>
          </cell>
          <cell r="H1043" t="str">
            <v>EA</v>
          </cell>
          <cell r="I1043">
            <v>0</v>
          </cell>
          <cell r="J1043">
            <v>0</v>
          </cell>
          <cell r="K1043">
            <v>887</v>
          </cell>
          <cell r="L1043">
            <v>45000</v>
          </cell>
          <cell r="M1043">
            <v>930</v>
          </cell>
          <cell r="N1043">
            <v>13500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13500</v>
          </cell>
          <cell r="W1043">
            <v>0</v>
          </cell>
          <cell r="X1043">
            <v>0</v>
          </cell>
          <cell r="Y1043" t="str">
            <v>배전</v>
          </cell>
          <cell r="Z1043">
            <v>2.04</v>
          </cell>
        </row>
        <row r="1044">
          <cell r="D1044">
            <v>1044</v>
          </cell>
          <cell r="E1044">
            <v>896</v>
          </cell>
          <cell r="F1044" t="str">
            <v>피뢰침(H:7.5M이하)</v>
          </cell>
          <cell r="G1044" t="str">
            <v>14φ×665L</v>
          </cell>
          <cell r="H1044" t="str">
            <v>EA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  <cell r="X1044">
            <v>0</v>
          </cell>
          <cell r="Y1044" t="str">
            <v>내선</v>
          </cell>
          <cell r="Z1044">
            <v>1.5</v>
          </cell>
        </row>
        <row r="1045">
          <cell r="D1045">
            <v>1045</v>
          </cell>
          <cell r="E1045">
            <v>897</v>
          </cell>
          <cell r="F1045" t="str">
            <v>피뢰침(H:7.5M이하,발판좋음))</v>
          </cell>
          <cell r="G1045" t="str">
            <v>14φ×665L</v>
          </cell>
          <cell r="H1045" t="str">
            <v>EA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  <cell r="Y1045" t="str">
            <v>내선</v>
          </cell>
          <cell r="Z1045">
            <v>0.9</v>
          </cell>
        </row>
        <row r="1046">
          <cell r="D1046">
            <v>1046</v>
          </cell>
          <cell r="E1046">
            <v>898</v>
          </cell>
          <cell r="F1046" t="str">
            <v>피뢰침(H:10M이하)</v>
          </cell>
          <cell r="G1046" t="str">
            <v>14φ×665L</v>
          </cell>
          <cell r="H1046" t="str">
            <v>EA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  <cell r="X1046">
            <v>0</v>
          </cell>
          <cell r="Y1046" t="str">
            <v>내선</v>
          </cell>
          <cell r="Z1046">
            <v>1.9</v>
          </cell>
        </row>
        <row r="1047">
          <cell r="D1047">
            <v>1047</v>
          </cell>
          <cell r="E1047">
            <v>899</v>
          </cell>
          <cell r="F1047" t="str">
            <v>피뢰침(H:10M이하,발판좋음))</v>
          </cell>
          <cell r="G1047" t="str">
            <v>14φ×665L</v>
          </cell>
          <cell r="H1047" t="str">
            <v>EA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  <cell r="Y1047" t="str">
            <v>내선</v>
          </cell>
          <cell r="Z1047">
            <v>1.1399999999999999</v>
          </cell>
        </row>
        <row r="1048">
          <cell r="D1048">
            <v>1048</v>
          </cell>
          <cell r="E1048">
            <v>900</v>
          </cell>
          <cell r="F1048" t="str">
            <v>피뢰침(H:15M이하)</v>
          </cell>
          <cell r="G1048" t="str">
            <v>14φ×665L</v>
          </cell>
          <cell r="H1048" t="str">
            <v>EA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  <cell r="X1048">
            <v>0</v>
          </cell>
          <cell r="Y1048" t="str">
            <v>배전</v>
          </cell>
          <cell r="Z1048">
            <v>2.6</v>
          </cell>
        </row>
        <row r="1049">
          <cell r="D1049">
            <v>1049</v>
          </cell>
          <cell r="E1049">
            <v>901</v>
          </cell>
          <cell r="F1049" t="str">
            <v>피뢰침(H:15M이하,발판좋음))</v>
          </cell>
          <cell r="G1049" t="str">
            <v>14φ×665L</v>
          </cell>
          <cell r="H1049" t="str">
            <v>EA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  <cell r="Y1049" t="str">
            <v>배전</v>
          </cell>
          <cell r="Z1049">
            <v>1.56</v>
          </cell>
        </row>
        <row r="1050">
          <cell r="D1050">
            <v>1050</v>
          </cell>
          <cell r="E1050">
            <v>902</v>
          </cell>
          <cell r="F1050" t="str">
            <v>피뢰침(H:20M이하)</v>
          </cell>
          <cell r="G1050" t="str">
            <v>14φ×665L</v>
          </cell>
          <cell r="H1050" t="str">
            <v>EA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  <cell r="Y1050" t="str">
            <v>배전</v>
          </cell>
          <cell r="Z1050">
            <v>3.4</v>
          </cell>
        </row>
        <row r="1051">
          <cell r="D1051">
            <v>1051</v>
          </cell>
          <cell r="E1051">
            <v>903</v>
          </cell>
          <cell r="F1051" t="str">
            <v>피뢰침(H:20M이하,발판좋음))</v>
          </cell>
          <cell r="G1051" t="str">
            <v>14φ×665L</v>
          </cell>
          <cell r="H1051" t="str">
            <v>EA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0</v>
          </cell>
          <cell r="Y1051" t="str">
            <v>배전</v>
          </cell>
          <cell r="Z1051">
            <v>2.04</v>
          </cell>
        </row>
        <row r="1052">
          <cell r="D1052">
            <v>1052</v>
          </cell>
          <cell r="E1052">
            <v>904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 t="str">
            <v/>
          </cell>
        </row>
        <row r="1053">
          <cell r="D1053">
            <v>1053</v>
          </cell>
          <cell r="E1053">
            <v>905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 t="str">
            <v/>
          </cell>
        </row>
        <row r="1054">
          <cell r="D1054">
            <v>1054</v>
          </cell>
          <cell r="E1054">
            <v>906</v>
          </cell>
          <cell r="F1054" t="str">
            <v>접지봉</v>
          </cell>
          <cell r="G1054" t="str">
            <v>φ14×1000㎜(동피복)</v>
          </cell>
          <cell r="H1054" t="str">
            <v>EA</v>
          </cell>
          <cell r="I1054">
            <v>0</v>
          </cell>
          <cell r="J1054">
            <v>0</v>
          </cell>
          <cell r="K1054">
            <v>887</v>
          </cell>
          <cell r="L1054">
            <v>3000</v>
          </cell>
          <cell r="M1054">
            <v>930</v>
          </cell>
          <cell r="N1054">
            <v>2750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2750</v>
          </cell>
          <cell r="W1054">
            <v>0</v>
          </cell>
          <cell r="X1054">
            <v>0</v>
          </cell>
          <cell r="Y1054" t="str">
            <v>내선</v>
          </cell>
          <cell r="Z1054">
            <v>0.2</v>
          </cell>
          <cell r="AA1054" t="str">
            <v>보인</v>
          </cell>
          <cell r="AB1054">
            <v>0.1</v>
          </cell>
        </row>
        <row r="1055">
          <cell r="D1055">
            <v>1055</v>
          </cell>
          <cell r="E1055">
            <v>907</v>
          </cell>
          <cell r="F1055" t="str">
            <v>접지봉</v>
          </cell>
          <cell r="G1055" t="str">
            <v>φ16×1800㎜(동피복)</v>
          </cell>
          <cell r="H1055" t="str">
            <v>EA</v>
          </cell>
          <cell r="I1055">
            <v>0</v>
          </cell>
          <cell r="J1055">
            <v>0</v>
          </cell>
          <cell r="K1055">
            <v>887</v>
          </cell>
          <cell r="L1055">
            <v>4900</v>
          </cell>
          <cell r="M1055">
            <v>930</v>
          </cell>
          <cell r="N1055">
            <v>4500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4500</v>
          </cell>
          <cell r="W1055">
            <v>0</v>
          </cell>
          <cell r="X1055">
            <v>0</v>
          </cell>
          <cell r="Y1055" t="str">
            <v>내선</v>
          </cell>
          <cell r="Z1055">
            <v>0.2</v>
          </cell>
          <cell r="AA1055" t="str">
            <v>보인</v>
          </cell>
          <cell r="AB1055">
            <v>0.1</v>
          </cell>
        </row>
        <row r="1056">
          <cell r="D1056">
            <v>1056</v>
          </cell>
          <cell r="E1056">
            <v>908</v>
          </cell>
          <cell r="F1056" t="str">
            <v>접지봉</v>
          </cell>
          <cell r="G1056" t="str">
            <v>φ18×2400㎜(동피복)</v>
          </cell>
          <cell r="H1056" t="str">
            <v>EA</v>
          </cell>
          <cell r="I1056">
            <v>0</v>
          </cell>
          <cell r="J1056">
            <v>0</v>
          </cell>
          <cell r="K1056">
            <v>887</v>
          </cell>
          <cell r="L1056">
            <v>7300</v>
          </cell>
          <cell r="M1056">
            <v>930</v>
          </cell>
          <cell r="N1056">
            <v>6500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6500</v>
          </cell>
          <cell r="W1056">
            <v>0</v>
          </cell>
          <cell r="X1056">
            <v>0</v>
          </cell>
          <cell r="Y1056" t="str">
            <v>내선</v>
          </cell>
          <cell r="Z1056">
            <v>0.2</v>
          </cell>
          <cell r="AA1056" t="str">
            <v>보인</v>
          </cell>
          <cell r="AB1056">
            <v>0.1</v>
          </cell>
        </row>
        <row r="1057">
          <cell r="D1057">
            <v>1057</v>
          </cell>
          <cell r="E1057">
            <v>0</v>
          </cell>
          <cell r="F1057" t="str">
            <v>접지봉</v>
          </cell>
          <cell r="G1057" t="str">
            <v>φ19×2400㎜(동피복)</v>
          </cell>
          <cell r="H1057" t="str">
            <v>EA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  <cell r="Y1057" t="str">
            <v>내선</v>
          </cell>
          <cell r="Z1057">
            <v>0.2</v>
          </cell>
          <cell r="AA1057" t="str">
            <v>보인</v>
          </cell>
          <cell r="AB1057">
            <v>0.1</v>
          </cell>
        </row>
        <row r="1058">
          <cell r="D1058">
            <v>1058</v>
          </cell>
          <cell r="E1058">
            <v>0</v>
          </cell>
          <cell r="F1058" t="str">
            <v>접지봉</v>
          </cell>
          <cell r="G1058" t="str">
            <v>φ19×3000㎜(동피복)</v>
          </cell>
          <cell r="H1058" t="str">
            <v>EA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  <cell r="X1058">
            <v>0</v>
          </cell>
          <cell r="Y1058" t="str">
            <v>내선</v>
          </cell>
          <cell r="Z1058">
            <v>0.2</v>
          </cell>
          <cell r="AA1058" t="str">
            <v>보인</v>
          </cell>
          <cell r="AB1058">
            <v>0.1</v>
          </cell>
        </row>
        <row r="1059">
          <cell r="D1059">
            <v>1059</v>
          </cell>
          <cell r="E1059">
            <v>909</v>
          </cell>
          <cell r="F1059" t="str">
            <v>접지봉</v>
          </cell>
          <cell r="G1059" t="str">
            <v>φ16×1800㎜-3EA</v>
          </cell>
          <cell r="H1059" t="str">
            <v>조</v>
          </cell>
          <cell r="I1059">
            <v>0</v>
          </cell>
          <cell r="J1059">
            <v>0</v>
          </cell>
          <cell r="K1059">
            <v>887</v>
          </cell>
          <cell r="L1059">
            <v>14700</v>
          </cell>
          <cell r="M1059">
            <v>930</v>
          </cell>
          <cell r="N1059">
            <v>13500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13500</v>
          </cell>
          <cell r="W1059">
            <v>0</v>
          </cell>
          <cell r="X1059">
            <v>0</v>
          </cell>
          <cell r="Y1059" t="str">
            <v>내선</v>
          </cell>
          <cell r="Z1059">
            <v>0.45</v>
          </cell>
          <cell r="AA1059" t="str">
            <v>보인</v>
          </cell>
          <cell r="AB1059">
            <v>0.23</v>
          </cell>
        </row>
        <row r="1060">
          <cell r="D1060">
            <v>1060</v>
          </cell>
          <cell r="E1060">
            <v>910</v>
          </cell>
          <cell r="F1060" t="str">
            <v>접지봉</v>
          </cell>
          <cell r="G1060" t="str">
            <v>φ18×2400㎜-3EA</v>
          </cell>
          <cell r="H1060" t="str">
            <v>조</v>
          </cell>
          <cell r="I1060">
            <v>0</v>
          </cell>
          <cell r="J1060">
            <v>0</v>
          </cell>
          <cell r="K1060">
            <v>887</v>
          </cell>
          <cell r="L1060">
            <v>21900</v>
          </cell>
          <cell r="M1060">
            <v>930</v>
          </cell>
          <cell r="N1060">
            <v>19500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19500</v>
          </cell>
          <cell r="W1060">
            <v>0</v>
          </cell>
          <cell r="X1060">
            <v>0</v>
          </cell>
          <cell r="Y1060" t="str">
            <v>내선</v>
          </cell>
          <cell r="Z1060">
            <v>0.45</v>
          </cell>
          <cell r="AA1060" t="str">
            <v>보인</v>
          </cell>
          <cell r="AB1060">
            <v>0.23</v>
          </cell>
        </row>
        <row r="1061">
          <cell r="D1061">
            <v>1061</v>
          </cell>
          <cell r="E1061">
            <v>911</v>
          </cell>
          <cell r="F1061" t="str">
            <v>접지봉</v>
          </cell>
          <cell r="G1061" t="str">
            <v>φ19×2400㎜-3EA</v>
          </cell>
          <cell r="H1061" t="str">
            <v>조</v>
          </cell>
          <cell r="I1061">
            <v>0</v>
          </cell>
          <cell r="J1061">
            <v>0</v>
          </cell>
          <cell r="K1061">
            <v>887</v>
          </cell>
          <cell r="L1061">
            <v>31500</v>
          </cell>
          <cell r="M1061">
            <v>930</v>
          </cell>
          <cell r="N1061">
            <v>28500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28500</v>
          </cell>
          <cell r="W1061">
            <v>0</v>
          </cell>
          <cell r="X1061">
            <v>0</v>
          </cell>
          <cell r="Y1061" t="str">
            <v>내선</v>
          </cell>
          <cell r="Z1061">
            <v>0.45</v>
          </cell>
          <cell r="AA1061" t="str">
            <v>보인</v>
          </cell>
          <cell r="AB1061">
            <v>0.23</v>
          </cell>
        </row>
        <row r="1062">
          <cell r="D1062">
            <v>1062</v>
          </cell>
          <cell r="E1062">
            <v>912</v>
          </cell>
          <cell r="F1062" t="str">
            <v>접지봉</v>
          </cell>
          <cell r="G1062" t="str">
            <v>φ19×3000㎜-3EA</v>
          </cell>
          <cell r="H1062" t="str">
            <v>조</v>
          </cell>
          <cell r="I1062">
            <v>0</v>
          </cell>
          <cell r="J1062">
            <v>0</v>
          </cell>
          <cell r="K1062">
            <v>887</v>
          </cell>
          <cell r="L1062">
            <v>39000</v>
          </cell>
          <cell r="M1062">
            <v>930</v>
          </cell>
          <cell r="N1062">
            <v>33000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33000</v>
          </cell>
          <cell r="W1062">
            <v>0</v>
          </cell>
          <cell r="X1062">
            <v>0</v>
          </cell>
          <cell r="Y1062" t="str">
            <v>내선</v>
          </cell>
          <cell r="Z1062">
            <v>0.45</v>
          </cell>
          <cell r="AA1062" t="str">
            <v>보인</v>
          </cell>
          <cell r="AB1062">
            <v>0.23</v>
          </cell>
        </row>
        <row r="1063">
          <cell r="D1063">
            <v>1063</v>
          </cell>
          <cell r="E1063">
            <v>0</v>
          </cell>
          <cell r="F1063" t="str">
            <v>피뢰침</v>
          </cell>
          <cell r="G1063" t="str">
            <v>펄스식(7M)</v>
          </cell>
          <cell r="H1063" t="str">
            <v>SET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</row>
        <row r="1064">
          <cell r="D1064">
            <v>1064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 t="str">
            <v/>
          </cell>
        </row>
        <row r="1065">
          <cell r="D1065">
            <v>1065</v>
          </cell>
          <cell r="E1065">
            <v>913</v>
          </cell>
          <cell r="F1065" t="str">
            <v>접지단자함 (뚜껑SUS)</v>
          </cell>
          <cell r="G1065" t="str">
            <v>1 CCT</v>
          </cell>
          <cell r="H1065" t="str">
            <v>EA</v>
          </cell>
          <cell r="I1065">
            <v>0</v>
          </cell>
          <cell r="J1065">
            <v>0</v>
          </cell>
          <cell r="K1065">
            <v>887</v>
          </cell>
          <cell r="L1065">
            <v>65000</v>
          </cell>
          <cell r="M1065">
            <v>930</v>
          </cell>
          <cell r="N1065">
            <v>67000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65000</v>
          </cell>
          <cell r="W1065">
            <v>0</v>
          </cell>
          <cell r="X1065">
            <v>0</v>
          </cell>
          <cell r="Y1065" t="str">
            <v>내선</v>
          </cell>
          <cell r="Z1065">
            <v>0.66</v>
          </cell>
        </row>
        <row r="1066">
          <cell r="D1066">
            <v>1066</v>
          </cell>
          <cell r="E1066">
            <v>914</v>
          </cell>
          <cell r="F1066" t="str">
            <v>접지단자함 (뚜껑SUS)</v>
          </cell>
          <cell r="G1066" t="str">
            <v>2 CCT</v>
          </cell>
          <cell r="H1066" t="str">
            <v>EA</v>
          </cell>
          <cell r="I1066">
            <v>0</v>
          </cell>
          <cell r="J1066">
            <v>0</v>
          </cell>
          <cell r="K1066">
            <v>887</v>
          </cell>
          <cell r="L1066">
            <v>72000</v>
          </cell>
          <cell r="M1066">
            <v>930</v>
          </cell>
          <cell r="N1066">
            <v>78000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72000</v>
          </cell>
          <cell r="W1066">
            <v>0</v>
          </cell>
          <cell r="X1066">
            <v>0</v>
          </cell>
          <cell r="Y1066" t="str">
            <v>내선</v>
          </cell>
          <cell r="Z1066">
            <v>0.66</v>
          </cell>
        </row>
        <row r="1067">
          <cell r="D1067">
            <v>1067</v>
          </cell>
          <cell r="E1067">
            <v>915</v>
          </cell>
          <cell r="F1067" t="str">
            <v>접지단자함 (뚜껑SUS)</v>
          </cell>
          <cell r="G1067" t="str">
            <v>3 CCT</v>
          </cell>
          <cell r="H1067" t="str">
            <v>EA</v>
          </cell>
          <cell r="I1067">
            <v>0</v>
          </cell>
          <cell r="J1067">
            <v>0</v>
          </cell>
          <cell r="K1067">
            <v>887</v>
          </cell>
          <cell r="L1067">
            <v>95000</v>
          </cell>
          <cell r="M1067">
            <v>930</v>
          </cell>
          <cell r="N1067">
            <v>90000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90000</v>
          </cell>
          <cell r="W1067">
            <v>0</v>
          </cell>
          <cell r="X1067">
            <v>0</v>
          </cell>
          <cell r="Y1067" t="str">
            <v>내선</v>
          </cell>
          <cell r="Z1067">
            <v>0.66</v>
          </cell>
        </row>
        <row r="1068">
          <cell r="D1068">
            <v>1068</v>
          </cell>
          <cell r="E1068">
            <v>916</v>
          </cell>
          <cell r="F1068" t="str">
            <v>접지단자함 (뚜껑SUS)</v>
          </cell>
          <cell r="G1068" t="str">
            <v>4 CCT</v>
          </cell>
          <cell r="H1068" t="str">
            <v>EA</v>
          </cell>
          <cell r="I1068">
            <v>0</v>
          </cell>
          <cell r="J1068">
            <v>0</v>
          </cell>
          <cell r="K1068">
            <v>887</v>
          </cell>
          <cell r="L1068">
            <v>120000</v>
          </cell>
          <cell r="M1068">
            <v>930</v>
          </cell>
          <cell r="N1068">
            <v>120000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120000</v>
          </cell>
          <cell r="W1068">
            <v>0</v>
          </cell>
          <cell r="X1068">
            <v>0</v>
          </cell>
          <cell r="Y1068" t="str">
            <v>내선</v>
          </cell>
          <cell r="Z1068">
            <v>0.66</v>
          </cell>
        </row>
        <row r="1069">
          <cell r="D1069">
            <v>1069</v>
          </cell>
          <cell r="E1069">
            <v>917</v>
          </cell>
          <cell r="F1069" t="str">
            <v>접지단자함 (뚜껑SUS)</v>
          </cell>
          <cell r="G1069" t="str">
            <v>5 CCT</v>
          </cell>
          <cell r="H1069" t="str">
            <v>EA</v>
          </cell>
          <cell r="I1069">
            <v>0</v>
          </cell>
          <cell r="J1069">
            <v>0</v>
          </cell>
          <cell r="K1069">
            <v>887</v>
          </cell>
          <cell r="L1069">
            <v>140000</v>
          </cell>
          <cell r="M1069">
            <v>930</v>
          </cell>
          <cell r="N1069">
            <v>130000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130000</v>
          </cell>
          <cell r="W1069">
            <v>0</v>
          </cell>
          <cell r="X1069">
            <v>0</v>
          </cell>
          <cell r="Y1069" t="str">
            <v>내선</v>
          </cell>
          <cell r="Z1069">
            <v>0.66</v>
          </cell>
        </row>
        <row r="1070">
          <cell r="D1070">
            <v>1070</v>
          </cell>
          <cell r="E1070">
            <v>918</v>
          </cell>
          <cell r="F1070" t="str">
            <v>접지단자함 (뚜껑SUS)</v>
          </cell>
          <cell r="G1070" t="str">
            <v>6 CCT</v>
          </cell>
          <cell r="H1070" t="str">
            <v>EA</v>
          </cell>
          <cell r="I1070">
            <v>0</v>
          </cell>
          <cell r="J1070">
            <v>0</v>
          </cell>
          <cell r="K1070">
            <v>0</v>
          </cell>
          <cell r="L1070">
            <v>160000</v>
          </cell>
          <cell r="M1070">
            <v>930</v>
          </cell>
          <cell r="N1070">
            <v>140000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140000</v>
          </cell>
          <cell r="W1070">
            <v>0</v>
          </cell>
          <cell r="X1070">
            <v>0</v>
          </cell>
          <cell r="Y1070" t="str">
            <v>내선</v>
          </cell>
          <cell r="Z1070">
            <v>0.66</v>
          </cell>
        </row>
        <row r="1071">
          <cell r="D1071">
            <v>1071</v>
          </cell>
          <cell r="E1071">
            <v>919</v>
          </cell>
          <cell r="F1071" t="str">
            <v>접지단자함 (뚜껑SUS)</v>
          </cell>
          <cell r="G1071" t="str">
            <v>7 CCT</v>
          </cell>
          <cell r="H1071" t="str">
            <v>EA</v>
          </cell>
          <cell r="I1071">
            <v>0</v>
          </cell>
          <cell r="J1071">
            <v>0</v>
          </cell>
          <cell r="K1071">
            <v>0</v>
          </cell>
          <cell r="L1071">
            <v>180000</v>
          </cell>
          <cell r="M1071">
            <v>930</v>
          </cell>
          <cell r="N1071">
            <v>150000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150000</v>
          </cell>
          <cell r="W1071">
            <v>0</v>
          </cell>
          <cell r="X1071">
            <v>0</v>
          </cell>
          <cell r="Y1071" t="str">
            <v>내선</v>
          </cell>
          <cell r="Z1071">
            <v>0.66</v>
          </cell>
        </row>
        <row r="1072">
          <cell r="D1072">
            <v>1072</v>
          </cell>
          <cell r="E1072">
            <v>0</v>
          </cell>
          <cell r="F1072" t="str">
            <v>접지단자함 (뚜껑SUS)</v>
          </cell>
          <cell r="G1072" t="str">
            <v>8 CCT</v>
          </cell>
          <cell r="H1072" t="str">
            <v>EA</v>
          </cell>
          <cell r="I1072">
            <v>0</v>
          </cell>
          <cell r="J1072">
            <v>0</v>
          </cell>
          <cell r="K1072">
            <v>887</v>
          </cell>
          <cell r="L1072">
            <v>180000</v>
          </cell>
          <cell r="M1072">
            <v>930</v>
          </cell>
          <cell r="N1072">
            <v>160000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160000</v>
          </cell>
          <cell r="W1072">
            <v>0</v>
          </cell>
          <cell r="X1072">
            <v>0</v>
          </cell>
          <cell r="Y1072" t="str">
            <v>내선</v>
          </cell>
          <cell r="Z1072">
            <v>0.66</v>
          </cell>
        </row>
        <row r="1073">
          <cell r="D1073">
            <v>1073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 t="str">
            <v/>
          </cell>
        </row>
        <row r="1074">
          <cell r="D1074">
            <v>1074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 t="str">
            <v/>
          </cell>
        </row>
        <row r="1075">
          <cell r="D1075">
            <v>1075</v>
          </cell>
          <cell r="E1075">
            <v>920</v>
          </cell>
          <cell r="F1075" t="str">
            <v>피뢰침지지관</v>
          </cell>
          <cell r="G1075" t="str">
            <v>3 m</v>
          </cell>
          <cell r="H1075" t="str">
            <v>SET</v>
          </cell>
          <cell r="I1075">
            <v>0</v>
          </cell>
          <cell r="J1075">
            <v>0</v>
          </cell>
          <cell r="K1075">
            <v>887</v>
          </cell>
          <cell r="L1075">
            <v>200000</v>
          </cell>
          <cell r="M1075">
            <v>930</v>
          </cell>
          <cell r="N1075">
            <v>180000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180000</v>
          </cell>
        </row>
        <row r="1076">
          <cell r="D1076">
            <v>1076</v>
          </cell>
          <cell r="E1076">
            <v>921</v>
          </cell>
          <cell r="F1076" t="str">
            <v>피뢰침지지관</v>
          </cell>
          <cell r="G1076" t="str">
            <v>5 m</v>
          </cell>
          <cell r="H1076" t="str">
            <v>SET</v>
          </cell>
          <cell r="I1076">
            <v>0</v>
          </cell>
          <cell r="J1076">
            <v>0</v>
          </cell>
          <cell r="K1076">
            <v>887</v>
          </cell>
          <cell r="L1076">
            <v>250000</v>
          </cell>
          <cell r="M1076">
            <v>930</v>
          </cell>
          <cell r="N1076">
            <v>200000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200000</v>
          </cell>
        </row>
        <row r="1077">
          <cell r="D1077">
            <v>1077</v>
          </cell>
          <cell r="E1077">
            <v>922</v>
          </cell>
          <cell r="F1077" t="str">
            <v>피뢰침지지관</v>
          </cell>
          <cell r="G1077" t="str">
            <v>7 m</v>
          </cell>
          <cell r="H1077" t="str">
            <v>SET</v>
          </cell>
          <cell r="I1077">
            <v>0</v>
          </cell>
          <cell r="J1077">
            <v>0</v>
          </cell>
          <cell r="K1077">
            <v>887</v>
          </cell>
          <cell r="L1077">
            <v>350000</v>
          </cell>
          <cell r="M1077">
            <v>930</v>
          </cell>
          <cell r="N1077">
            <v>280000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280000</v>
          </cell>
        </row>
        <row r="1078">
          <cell r="D1078">
            <v>1078</v>
          </cell>
          <cell r="E1078">
            <v>923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 t="str">
            <v/>
          </cell>
        </row>
        <row r="1079">
          <cell r="D1079">
            <v>1079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 t="str">
            <v/>
          </cell>
        </row>
        <row r="1080">
          <cell r="D1080">
            <v>1080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 t="str">
            <v/>
          </cell>
        </row>
        <row r="1081">
          <cell r="D1081">
            <v>1081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 t="str">
            <v/>
          </cell>
        </row>
        <row r="1082">
          <cell r="D1082">
            <v>1082</v>
          </cell>
          <cell r="E1082">
            <v>0</v>
          </cell>
          <cell r="F1082" t="str">
            <v xml:space="preserve">PULL BOX 1,2t </v>
          </cell>
          <cell r="G1082" t="str">
            <v>100×100×100</v>
          </cell>
          <cell r="H1082" t="str">
            <v>EA</v>
          </cell>
          <cell r="I1082">
            <v>0</v>
          </cell>
          <cell r="J1082">
            <v>0</v>
          </cell>
          <cell r="K1082">
            <v>825</v>
          </cell>
          <cell r="L1082">
            <v>1882</v>
          </cell>
          <cell r="M1082">
            <v>883</v>
          </cell>
          <cell r="N1082">
            <v>1750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1750</v>
          </cell>
          <cell r="W1082">
            <v>0</v>
          </cell>
          <cell r="X1082">
            <v>0</v>
          </cell>
          <cell r="Y1082" t="str">
            <v>내선</v>
          </cell>
          <cell r="Z1082">
            <v>0.35</v>
          </cell>
        </row>
        <row r="1083">
          <cell r="D1083">
            <v>1083</v>
          </cell>
          <cell r="E1083">
            <v>0</v>
          </cell>
          <cell r="F1083" t="str">
            <v xml:space="preserve">PULL BOX 1,2t </v>
          </cell>
          <cell r="G1083" t="str">
            <v>150×150×100</v>
          </cell>
          <cell r="H1083" t="str">
            <v>EA</v>
          </cell>
          <cell r="I1083">
            <v>0</v>
          </cell>
          <cell r="J1083">
            <v>0</v>
          </cell>
          <cell r="K1083">
            <v>825</v>
          </cell>
          <cell r="L1083">
            <v>2353</v>
          </cell>
          <cell r="M1083">
            <v>883</v>
          </cell>
          <cell r="N1083">
            <v>2470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2353</v>
          </cell>
          <cell r="W1083">
            <v>0</v>
          </cell>
          <cell r="X1083">
            <v>0</v>
          </cell>
          <cell r="Y1083" t="str">
            <v>내선</v>
          </cell>
          <cell r="Z1083">
            <v>0.35</v>
          </cell>
        </row>
        <row r="1084">
          <cell r="D1084">
            <v>1084</v>
          </cell>
          <cell r="E1084">
            <v>0</v>
          </cell>
          <cell r="F1084" t="str">
            <v>PULL BOX 1,2t (천정매입)</v>
          </cell>
          <cell r="G1084" t="str">
            <v>200×200×100</v>
          </cell>
          <cell r="H1084" t="str">
            <v>EA</v>
          </cell>
          <cell r="I1084">
            <v>0</v>
          </cell>
          <cell r="J1084">
            <v>0</v>
          </cell>
          <cell r="K1084">
            <v>825</v>
          </cell>
          <cell r="L1084">
            <v>3647</v>
          </cell>
          <cell r="M1084">
            <v>883</v>
          </cell>
          <cell r="N1084">
            <v>3420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3420</v>
          </cell>
          <cell r="W1084">
            <v>0</v>
          </cell>
          <cell r="X1084">
            <v>0</v>
          </cell>
          <cell r="Y1084" t="str">
            <v>내선</v>
          </cell>
          <cell r="Z1084">
            <v>0.35</v>
          </cell>
        </row>
        <row r="1085">
          <cell r="D1085">
            <v>1085</v>
          </cell>
          <cell r="E1085">
            <v>0</v>
          </cell>
          <cell r="F1085" t="str">
            <v>PULL BOX 1,2t (천정매입)</v>
          </cell>
          <cell r="G1085" t="str">
            <v>250×250×100</v>
          </cell>
          <cell r="H1085" t="str">
            <v>EA</v>
          </cell>
          <cell r="I1085">
            <v>0</v>
          </cell>
          <cell r="J1085">
            <v>0</v>
          </cell>
          <cell r="K1085">
            <v>825</v>
          </cell>
          <cell r="L1085">
            <v>5470</v>
          </cell>
          <cell r="M1085">
            <v>883</v>
          </cell>
          <cell r="N1085">
            <v>4630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4630</v>
          </cell>
          <cell r="W1085">
            <v>0</v>
          </cell>
          <cell r="X1085">
            <v>0</v>
          </cell>
          <cell r="Y1085" t="str">
            <v>내선</v>
          </cell>
          <cell r="Z1085">
            <v>0.35</v>
          </cell>
        </row>
        <row r="1086">
          <cell r="D1086">
            <v>1086</v>
          </cell>
          <cell r="E1086">
            <v>0</v>
          </cell>
          <cell r="F1086" t="str">
            <v>PULL BOX 1,2t (천정매입)</v>
          </cell>
          <cell r="G1086" t="str">
            <v>300×300×100</v>
          </cell>
          <cell r="H1086" t="str">
            <v>EA</v>
          </cell>
          <cell r="I1086">
            <v>0</v>
          </cell>
          <cell r="J1086">
            <v>0</v>
          </cell>
          <cell r="K1086">
            <v>825</v>
          </cell>
          <cell r="L1086">
            <v>5882</v>
          </cell>
          <cell r="M1086">
            <v>883</v>
          </cell>
          <cell r="N1086">
            <v>5670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5670</v>
          </cell>
          <cell r="W1086">
            <v>0</v>
          </cell>
          <cell r="X1086">
            <v>0</v>
          </cell>
          <cell r="Y1086" t="str">
            <v>내선</v>
          </cell>
          <cell r="Z1086">
            <v>0.35</v>
          </cell>
        </row>
        <row r="1087">
          <cell r="D1087">
            <v>1087</v>
          </cell>
          <cell r="E1087">
            <v>0</v>
          </cell>
          <cell r="F1087" t="str">
            <v>PULL BOX 1,2t (천정매입)</v>
          </cell>
          <cell r="G1087" t="str">
            <v>150×150×150</v>
          </cell>
          <cell r="H1087" t="str">
            <v>EA</v>
          </cell>
          <cell r="I1087">
            <v>0</v>
          </cell>
          <cell r="J1087">
            <v>0</v>
          </cell>
          <cell r="K1087">
            <v>825</v>
          </cell>
          <cell r="L1087">
            <v>2765</v>
          </cell>
          <cell r="M1087">
            <v>883</v>
          </cell>
          <cell r="N1087">
            <v>2740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2740</v>
          </cell>
          <cell r="W1087">
            <v>0</v>
          </cell>
          <cell r="X1087">
            <v>0</v>
          </cell>
          <cell r="Y1087" t="str">
            <v>내선</v>
          </cell>
          <cell r="Z1087">
            <v>0.35</v>
          </cell>
        </row>
        <row r="1088">
          <cell r="D1088">
            <v>1088</v>
          </cell>
          <cell r="E1088">
            <v>0</v>
          </cell>
          <cell r="F1088" t="str">
            <v>PULL BOX</v>
          </cell>
          <cell r="G1088" t="str">
            <v>200×200×200</v>
          </cell>
          <cell r="H1088" t="str">
            <v>EA</v>
          </cell>
          <cell r="I1088">
            <v>0</v>
          </cell>
          <cell r="J1088">
            <v>0</v>
          </cell>
          <cell r="K1088">
            <v>825</v>
          </cell>
          <cell r="L1088">
            <v>5176</v>
          </cell>
          <cell r="M1088">
            <v>883</v>
          </cell>
          <cell r="N1088">
            <v>4680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4680</v>
          </cell>
          <cell r="W1088">
            <v>0</v>
          </cell>
          <cell r="X1088">
            <v>0</v>
          </cell>
          <cell r="Y1088" t="str">
            <v>내선</v>
          </cell>
          <cell r="Z1088">
            <v>0.35</v>
          </cell>
        </row>
        <row r="1089">
          <cell r="D1089">
            <v>1089</v>
          </cell>
          <cell r="E1089">
            <v>0</v>
          </cell>
          <cell r="F1089" t="str">
            <v>PULL BOX 1,2t (천정매입)</v>
          </cell>
          <cell r="G1089" t="str">
            <v>250×250×150</v>
          </cell>
          <cell r="H1089" t="str">
            <v>EA</v>
          </cell>
          <cell r="I1089">
            <v>0</v>
          </cell>
          <cell r="J1089">
            <v>0</v>
          </cell>
          <cell r="K1089">
            <v>825</v>
          </cell>
          <cell r="L1089">
            <v>5882</v>
          </cell>
          <cell r="M1089">
            <v>883</v>
          </cell>
          <cell r="N1089">
            <v>5080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5080</v>
          </cell>
          <cell r="W1089">
            <v>0</v>
          </cell>
          <cell r="X1089">
            <v>0</v>
          </cell>
          <cell r="Y1089" t="str">
            <v>내선</v>
          </cell>
          <cell r="Z1089">
            <v>0.35</v>
          </cell>
        </row>
        <row r="1090">
          <cell r="D1090">
            <v>1090</v>
          </cell>
          <cell r="E1090">
            <v>0</v>
          </cell>
          <cell r="F1090" t="str">
            <v xml:space="preserve">PULL BOX 1,2t </v>
          </cell>
          <cell r="G1090" t="str">
            <v>300×300×150</v>
          </cell>
          <cell r="H1090" t="str">
            <v>EA</v>
          </cell>
          <cell r="I1090">
            <v>0</v>
          </cell>
          <cell r="J1090">
            <v>0</v>
          </cell>
          <cell r="K1090">
            <v>825</v>
          </cell>
          <cell r="L1090">
            <v>6765</v>
          </cell>
          <cell r="M1090">
            <v>883</v>
          </cell>
          <cell r="N1090">
            <v>6390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6390</v>
          </cell>
          <cell r="W1090">
            <v>0</v>
          </cell>
          <cell r="X1090">
            <v>0</v>
          </cell>
          <cell r="Y1090" t="str">
            <v>내선</v>
          </cell>
          <cell r="Z1090">
            <v>0.35</v>
          </cell>
        </row>
        <row r="1091">
          <cell r="D1091">
            <v>1091</v>
          </cell>
          <cell r="E1091">
            <v>0</v>
          </cell>
          <cell r="F1091" t="str">
            <v>PULL BOX 1,2t (천정매입)</v>
          </cell>
          <cell r="G1091" t="str">
            <v>400×400×150</v>
          </cell>
          <cell r="H1091" t="str">
            <v>EA</v>
          </cell>
          <cell r="I1091">
            <v>0</v>
          </cell>
          <cell r="J1091">
            <v>0</v>
          </cell>
          <cell r="K1091">
            <v>825</v>
          </cell>
          <cell r="L1091">
            <v>11000</v>
          </cell>
          <cell r="M1091">
            <v>883</v>
          </cell>
          <cell r="N1091">
            <v>10170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10170</v>
          </cell>
          <cell r="W1091">
            <v>0</v>
          </cell>
          <cell r="X1091">
            <v>0.4</v>
          </cell>
          <cell r="Y1091" t="str">
            <v>내선</v>
          </cell>
          <cell r="Z1091">
            <v>0.35</v>
          </cell>
        </row>
        <row r="1092">
          <cell r="D1092">
            <v>1092</v>
          </cell>
          <cell r="E1092">
            <v>0</v>
          </cell>
          <cell r="F1092" t="str">
            <v>PULL BOX 1,2t (천정매입)</v>
          </cell>
          <cell r="G1092" t="str">
            <v>300×300×200</v>
          </cell>
          <cell r="H1092" t="str">
            <v>EA</v>
          </cell>
          <cell r="I1092">
            <v>0</v>
          </cell>
          <cell r="J1092">
            <v>0</v>
          </cell>
          <cell r="K1092">
            <v>825</v>
          </cell>
          <cell r="L1092">
            <v>7647</v>
          </cell>
          <cell r="M1092">
            <v>883</v>
          </cell>
          <cell r="N1092">
            <v>7200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7200</v>
          </cell>
          <cell r="W1092">
            <v>0</v>
          </cell>
          <cell r="X1092">
            <v>0.32999999999999996</v>
          </cell>
          <cell r="Y1092" t="str">
            <v>내선</v>
          </cell>
          <cell r="Z1092">
            <v>0.35</v>
          </cell>
        </row>
        <row r="1093">
          <cell r="D1093">
            <v>1093</v>
          </cell>
          <cell r="E1093">
            <v>0</v>
          </cell>
          <cell r="F1093" t="str">
            <v>PULL BOX 1,2t (천정매입)</v>
          </cell>
          <cell r="G1093" t="str">
            <v>400×400×200</v>
          </cell>
          <cell r="H1093" t="str">
            <v>EA</v>
          </cell>
          <cell r="I1093">
            <v>0</v>
          </cell>
          <cell r="J1093">
            <v>0</v>
          </cell>
          <cell r="K1093">
            <v>825</v>
          </cell>
          <cell r="L1093">
            <v>12000</v>
          </cell>
          <cell r="M1093">
            <v>883</v>
          </cell>
          <cell r="N1093">
            <v>11160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11160</v>
          </cell>
          <cell r="W1093">
            <v>0</v>
          </cell>
          <cell r="X1093">
            <v>0.48000000000000009</v>
          </cell>
          <cell r="Y1093" t="str">
            <v>내선</v>
          </cell>
          <cell r="Z1093">
            <v>0.66</v>
          </cell>
        </row>
        <row r="1094">
          <cell r="D1094">
            <v>1094</v>
          </cell>
          <cell r="E1094">
            <v>0</v>
          </cell>
          <cell r="F1094" t="str">
            <v>PULL BOX 1,2t (천정매입)</v>
          </cell>
          <cell r="G1094" t="str">
            <v>500×500×200</v>
          </cell>
          <cell r="H1094" t="str">
            <v>EA</v>
          </cell>
          <cell r="I1094">
            <v>0</v>
          </cell>
          <cell r="J1094">
            <v>0</v>
          </cell>
          <cell r="K1094">
            <v>825</v>
          </cell>
          <cell r="L1094">
            <v>21412</v>
          </cell>
          <cell r="M1094">
            <v>883</v>
          </cell>
          <cell r="N1094">
            <v>18720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18720</v>
          </cell>
          <cell r="W1094">
            <v>0</v>
          </cell>
          <cell r="X1094">
            <v>0.65</v>
          </cell>
          <cell r="Y1094" t="str">
            <v>내선</v>
          </cell>
          <cell r="Z1094">
            <v>0.66</v>
          </cell>
        </row>
        <row r="1095">
          <cell r="D1095">
            <v>1095</v>
          </cell>
          <cell r="E1095">
            <v>0</v>
          </cell>
          <cell r="F1095" t="str">
            <v>PULL BOX 1,2t (천정매입)</v>
          </cell>
          <cell r="G1095" t="str">
            <v>300×300×300</v>
          </cell>
          <cell r="H1095" t="str">
            <v>EA</v>
          </cell>
          <cell r="I1095">
            <v>0</v>
          </cell>
          <cell r="J1095">
            <v>0</v>
          </cell>
          <cell r="K1095">
            <v>825</v>
          </cell>
          <cell r="L1095">
            <v>9535</v>
          </cell>
          <cell r="M1095">
            <v>883</v>
          </cell>
          <cell r="N1095">
            <v>8910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8910</v>
          </cell>
          <cell r="W1095">
            <v>0</v>
          </cell>
          <cell r="X1095">
            <v>0.44999999999999996</v>
          </cell>
          <cell r="Y1095" t="str">
            <v>내선</v>
          </cell>
          <cell r="Z1095">
            <v>0.66</v>
          </cell>
        </row>
        <row r="1096">
          <cell r="D1096">
            <v>1096</v>
          </cell>
          <cell r="E1096">
            <v>0</v>
          </cell>
          <cell r="F1096" t="str">
            <v>PULL BOX 1,2t</v>
          </cell>
          <cell r="G1096" t="str">
            <v>400×400×300</v>
          </cell>
          <cell r="H1096" t="str">
            <v>EA</v>
          </cell>
          <cell r="I1096">
            <v>0</v>
          </cell>
          <cell r="J1096">
            <v>0</v>
          </cell>
          <cell r="K1096">
            <v>825</v>
          </cell>
          <cell r="L1096">
            <v>14235</v>
          </cell>
          <cell r="M1096">
            <v>883</v>
          </cell>
          <cell r="N1096">
            <v>13590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13590</v>
          </cell>
          <cell r="W1096">
            <v>0</v>
          </cell>
          <cell r="X1096">
            <v>0.64</v>
          </cell>
          <cell r="Y1096" t="str">
            <v>내선</v>
          </cell>
          <cell r="Z1096">
            <v>0.66</v>
          </cell>
        </row>
        <row r="1097">
          <cell r="D1097">
            <v>1097</v>
          </cell>
          <cell r="E1097">
            <v>0</v>
          </cell>
          <cell r="F1097" t="str">
            <v>PULL BOX 1,2t (천정매입)</v>
          </cell>
          <cell r="G1097" t="str">
            <v>500×500×300</v>
          </cell>
          <cell r="H1097" t="str">
            <v>EA</v>
          </cell>
          <cell r="I1097">
            <v>0</v>
          </cell>
          <cell r="J1097">
            <v>0</v>
          </cell>
          <cell r="K1097">
            <v>825</v>
          </cell>
          <cell r="L1097">
            <v>25882</v>
          </cell>
          <cell r="M1097">
            <v>883</v>
          </cell>
          <cell r="N1097">
            <v>22500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22500</v>
          </cell>
          <cell r="W1097">
            <v>0</v>
          </cell>
          <cell r="X1097">
            <v>0.85</v>
          </cell>
          <cell r="Y1097" t="str">
            <v>내선</v>
          </cell>
          <cell r="Z1097">
            <v>0.66</v>
          </cell>
        </row>
        <row r="1098">
          <cell r="D1098">
            <v>1098</v>
          </cell>
          <cell r="E1098">
            <v>0</v>
          </cell>
          <cell r="F1098" t="str">
            <v xml:space="preserve">PULL BOX </v>
          </cell>
          <cell r="G1098" t="str">
            <v>600×600×300</v>
          </cell>
          <cell r="H1098" t="str">
            <v>EA</v>
          </cell>
          <cell r="I1098">
            <v>0</v>
          </cell>
          <cell r="J1098">
            <v>0</v>
          </cell>
          <cell r="K1098">
            <v>825</v>
          </cell>
          <cell r="L1098">
            <v>32353</v>
          </cell>
          <cell r="M1098">
            <v>883</v>
          </cell>
          <cell r="N1098">
            <v>27450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27450</v>
          </cell>
          <cell r="W1098">
            <v>0</v>
          </cell>
          <cell r="X1098">
            <v>1.08</v>
          </cell>
          <cell r="Y1098" t="str">
            <v>내선</v>
          </cell>
          <cell r="Z1098">
            <v>0.95</v>
          </cell>
        </row>
        <row r="1099">
          <cell r="D1099">
            <v>1099</v>
          </cell>
          <cell r="E1099">
            <v>0</v>
          </cell>
          <cell r="F1099" t="str">
            <v>PULL BOX 1,2t (천정매입)</v>
          </cell>
          <cell r="G1099" t="str">
            <v>600×600×400</v>
          </cell>
          <cell r="H1099" t="str">
            <v>EA</v>
          </cell>
          <cell r="I1099">
            <v>0</v>
          </cell>
          <cell r="J1099">
            <v>0</v>
          </cell>
          <cell r="K1099">
            <v>825</v>
          </cell>
          <cell r="L1099">
            <v>38823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38823</v>
          </cell>
          <cell r="W1099">
            <v>0</v>
          </cell>
          <cell r="X1099">
            <v>1.3199999999999998</v>
          </cell>
          <cell r="Y1099" t="str">
            <v>내선</v>
          </cell>
          <cell r="Z1099">
            <v>0.95</v>
          </cell>
        </row>
        <row r="1100">
          <cell r="D1100">
            <v>1100</v>
          </cell>
          <cell r="E1100">
            <v>0</v>
          </cell>
          <cell r="F1100" t="str">
            <v>PULL BOX 1,2t</v>
          </cell>
          <cell r="G1100" t="str">
            <v>1000x1000x200</v>
          </cell>
          <cell r="H1100" t="str">
            <v>EA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 t="str">
            <v>봉산(유선견적)</v>
          </cell>
          <cell r="P1100">
            <v>150000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150000</v>
          </cell>
          <cell r="W1100">
            <v>0</v>
          </cell>
          <cell r="X1100">
            <v>3.8</v>
          </cell>
          <cell r="Y1100" t="str">
            <v>내선</v>
          </cell>
          <cell r="Z1100">
            <v>4.7</v>
          </cell>
        </row>
        <row r="1101">
          <cell r="D1101">
            <v>1101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 t="str">
            <v/>
          </cell>
        </row>
        <row r="1102">
          <cell r="D1102">
            <v>1102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 t="str">
            <v/>
          </cell>
        </row>
        <row r="1103">
          <cell r="D1103">
            <v>1103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 t="str">
            <v/>
          </cell>
        </row>
        <row r="1104">
          <cell r="D1104">
            <v>1104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 t="str">
            <v/>
          </cell>
        </row>
        <row r="1105">
          <cell r="D1105">
            <v>1105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 t="str">
            <v/>
          </cell>
        </row>
        <row r="1106">
          <cell r="D1106">
            <v>1106</v>
          </cell>
          <cell r="E1106">
            <v>0</v>
          </cell>
          <cell r="F1106" t="str">
            <v>PULL BOX 1,2t (벽면매입)</v>
          </cell>
          <cell r="G1106" t="str">
            <v>100×100×100</v>
          </cell>
          <cell r="H1106" t="str">
            <v>EA</v>
          </cell>
          <cell r="I1106">
            <v>0</v>
          </cell>
          <cell r="J1106">
            <v>0</v>
          </cell>
          <cell r="K1106">
            <v>825</v>
          </cell>
          <cell r="L1106">
            <v>1882</v>
          </cell>
          <cell r="M1106">
            <v>883</v>
          </cell>
          <cell r="N1106">
            <v>1750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1750</v>
          </cell>
          <cell r="W1106">
            <v>0</v>
          </cell>
          <cell r="X1106">
            <v>0</v>
          </cell>
          <cell r="Y1106" t="str">
            <v>내선</v>
          </cell>
          <cell r="Z1106">
            <v>0.66</v>
          </cell>
        </row>
        <row r="1107">
          <cell r="D1107">
            <v>1107</v>
          </cell>
          <cell r="E1107">
            <v>0</v>
          </cell>
          <cell r="F1107" t="str">
            <v>PULL BOX 1,2t (벽면매입)</v>
          </cell>
          <cell r="G1107" t="str">
            <v>150×150×100</v>
          </cell>
          <cell r="H1107" t="str">
            <v>EA</v>
          </cell>
          <cell r="I1107">
            <v>0</v>
          </cell>
          <cell r="J1107">
            <v>0</v>
          </cell>
          <cell r="K1107">
            <v>825</v>
          </cell>
          <cell r="L1107">
            <v>2353</v>
          </cell>
          <cell r="M1107">
            <v>883</v>
          </cell>
          <cell r="N1107">
            <v>2470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2353</v>
          </cell>
          <cell r="W1107">
            <v>0</v>
          </cell>
          <cell r="X1107">
            <v>0</v>
          </cell>
          <cell r="Y1107" t="str">
            <v>내선</v>
          </cell>
          <cell r="Z1107">
            <v>0.66</v>
          </cell>
        </row>
        <row r="1108">
          <cell r="D1108">
            <v>1108</v>
          </cell>
          <cell r="E1108">
            <v>0</v>
          </cell>
          <cell r="F1108" t="str">
            <v>PULL BOX 1,2t (벽면매입)</v>
          </cell>
          <cell r="G1108" t="str">
            <v>200×200×100</v>
          </cell>
          <cell r="H1108" t="str">
            <v>EA</v>
          </cell>
          <cell r="I1108">
            <v>0</v>
          </cell>
          <cell r="J1108">
            <v>0</v>
          </cell>
          <cell r="K1108">
            <v>825</v>
          </cell>
          <cell r="L1108">
            <v>3647</v>
          </cell>
          <cell r="M1108">
            <v>883</v>
          </cell>
          <cell r="N1108">
            <v>3420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3420</v>
          </cell>
          <cell r="W1108">
            <v>0</v>
          </cell>
          <cell r="X1108">
            <v>0</v>
          </cell>
          <cell r="Y1108" t="str">
            <v>내선</v>
          </cell>
          <cell r="Z1108">
            <v>0.66</v>
          </cell>
        </row>
        <row r="1109">
          <cell r="D1109">
            <v>1109</v>
          </cell>
          <cell r="E1109">
            <v>0</v>
          </cell>
          <cell r="F1109" t="str">
            <v>PULL BOX 1,2t (벽면매입)</v>
          </cell>
          <cell r="G1109" t="str">
            <v>250×250×100</v>
          </cell>
          <cell r="H1109" t="str">
            <v>EA</v>
          </cell>
          <cell r="I1109">
            <v>0</v>
          </cell>
          <cell r="J1109">
            <v>0</v>
          </cell>
          <cell r="K1109">
            <v>825</v>
          </cell>
          <cell r="L1109">
            <v>5470</v>
          </cell>
          <cell r="M1109">
            <v>883</v>
          </cell>
          <cell r="N1109">
            <v>4630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4630</v>
          </cell>
          <cell r="W1109">
            <v>0</v>
          </cell>
          <cell r="X1109">
            <v>0</v>
          </cell>
          <cell r="Y1109" t="str">
            <v>내선</v>
          </cell>
          <cell r="Z1109">
            <v>0.66</v>
          </cell>
        </row>
        <row r="1110">
          <cell r="D1110">
            <v>1110</v>
          </cell>
          <cell r="E1110">
            <v>0</v>
          </cell>
          <cell r="F1110" t="str">
            <v>PULL BOX 1,2t (벽면매입)</v>
          </cell>
          <cell r="G1110" t="str">
            <v>300×300×100</v>
          </cell>
          <cell r="H1110" t="str">
            <v>EA</v>
          </cell>
          <cell r="I1110">
            <v>0</v>
          </cell>
          <cell r="J1110">
            <v>0</v>
          </cell>
          <cell r="K1110">
            <v>825</v>
          </cell>
          <cell r="L1110">
            <v>5882</v>
          </cell>
          <cell r="M1110">
            <v>883</v>
          </cell>
          <cell r="N1110">
            <v>5670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5670</v>
          </cell>
          <cell r="W1110">
            <v>0</v>
          </cell>
          <cell r="X1110">
            <v>0</v>
          </cell>
          <cell r="Y1110" t="str">
            <v>내선</v>
          </cell>
          <cell r="Z1110">
            <v>0.66</v>
          </cell>
        </row>
        <row r="1111">
          <cell r="D1111">
            <v>1111</v>
          </cell>
          <cell r="E1111">
            <v>0</v>
          </cell>
          <cell r="F1111" t="str">
            <v>PULL BOX 1,2t (벽면매입)</v>
          </cell>
          <cell r="G1111" t="str">
            <v>150×150×150</v>
          </cell>
          <cell r="H1111" t="str">
            <v>EA</v>
          </cell>
          <cell r="I1111">
            <v>0</v>
          </cell>
          <cell r="J1111">
            <v>0</v>
          </cell>
          <cell r="K1111">
            <v>825</v>
          </cell>
          <cell r="L1111">
            <v>2765</v>
          </cell>
          <cell r="M1111">
            <v>883</v>
          </cell>
          <cell r="N1111">
            <v>2740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2740</v>
          </cell>
          <cell r="W1111">
            <v>0</v>
          </cell>
          <cell r="X1111">
            <v>0</v>
          </cell>
          <cell r="Y1111" t="str">
            <v>내선</v>
          </cell>
          <cell r="Z1111">
            <v>0.66</v>
          </cell>
        </row>
        <row r="1112">
          <cell r="D1112">
            <v>1112</v>
          </cell>
          <cell r="E1112">
            <v>0</v>
          </cell>
          <cell r="F1112" t="str">
            <v>PULL BOX 1,2t (벽면매입)</v>
          </cell>
          <cell r="G1112" t="str">
            <v>200×200×200</v>
          </cell>
          <cell r="H1112" t="str">
            <v>EA</v>
          </cell>
          <cell r="I1112">
            <v>0</v>
          </cell>
          <cell r="J1112">
            <v>0</v>
          </cell>
          <cell r="K1112">
            <v>825</v>
          </cell>
          <cell r="L1112">
            <v>5176</v>
          </cell>
          <cell r="M1112">
            <v>883</v>
          </cell>
          <cell r="N1112">
            <v>4680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4680</v>
          </cell>
          <cell r="W1112">
            <v>0</v>
          </cell>
          <cell r="X1112">
            <v>0</v>
          </cell>
          <cell r="Y1112" t="str">
            <v>내선</v>
          </cell>
          <cell r="Z1112">
            <v>0.66</v>
          </cell>
        </row>
        <row r="1113">
          <cell r="D1113">
            <v>1113</v>
          </cell>
          <cell r="E1113">
            <v>0</v>
          </cell>
          <cell r="F1113" t="str">
            <v>PULL BOX 1,2t (벽면매입)</v>
          </cell>
          <cell r="G1113" t="str">
            <v>250×250×150</v>
          </cell>
          <cell r="H1113" t="str">
            <v>EA</v>
          </cell>
          <cell r="I1113">
            <v>0</v>
          </cell>
          <cell r="J1113">
            <v>0</v>
          </cell>
          <cell r="K1113">
            <v>825</v>
          </cell>
          <cell r="L1113">
            <v>5882</v>
          </cell>
          <cell r="M1113">
            <v>883</v>
          </cell>
          <cell r="N1113">
            <v>5080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5080</v>
          </cell>
          <cell r="W1113">
            <v>0</v>
          </cell>
          <cell r="X1113">
            <v>0</v>
          </cell>
          <cell r="Y1113" t="str">
            <v>내선</v>
          </cell>
          <cell r="Z1113">
            <v>0.66</v>
          </cell>
        </row>
        <row r="1114">
          <cell r="D1114">
            <v>1114</v>
          </cell>
          <cell r="E1114">
            <v>0</v>
          </cell>
          <cell r="F1114" t="str">
            <v>PULL BOX 1,2t (벽면매입)</v>
          </cell>
          <cell r="G1114" t="str">
            <v>300×300×150</v>
          </cell>
          <cell r="H1114" t="str">
            <v>EA</v>
          </cell>
          <cell r="I1114">
            <v>0</v>
          </cell>
          <cell r="J1114">
            <v>0</v>
          </cell>
          <cell r="K1114">
            <v>825</v>
          </cell>
          <cell r="L1114">
            <v>6765</v>
          </cell>
          <cell r="M1114">
            <v>883</v>
          </cell>
          <cell r="N1114">
            <v>6390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6390</v>
          </cell>
          <cell r="W1114">
            <v>0</v>
          </cell>
          <cell r="X1114">
            <v>0</v>
          </cell>
          <cell r="Y1114" t="str">
            <v>내선</v>
          </cell>
          <cell r="Z1114">
            <v>0.66</v>
          </cell>
        </row>
        <row r="1115">
          <cell r="D1115">
            <v>1115</v>
          </cell>
          <cell r="E1115">
            <v>0</v>
          </cell>
          <cell r="F1115" t="str">
            <v>PULL BOX 1,2t (벽면매입)</v>
          </cell>
          <cell r="G1115" t="str">
            <v>400×400×150</v>
          </cell>
          <cell r="H1115" t="str">
            <v>EA</v>
          </cell>
          <cell r="I1115">
            <v>0</v>
          </cell>
          <cell r="J1115">
            <v>0</v>
          </cell>
          <cell r="K1115">
            <v>825</v>
          </cell>
          <cell r="L1115">
            <v>11000</v>
          </cell>
          <cell r="M1115">
            <v>883</v>
          </cell>
          <cell r="N1115">
            <v>10170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10170</v>
          </cell>
          <cell r="W1115">
            <v>0</v>
          </cell>
          <cell r="X1115">
            <v>0.4</v>
          </cell>
          <cell r="Y1115" t="str">
            <v>내선</v>
          </cell>
          <cell r="Z1115">
            <v>0.66</v>
          </cell>
        </row>
        <row r="1116">
          <cell r="D1116">
            <v>1116</v>
          </cell>
          <cell r="E1116">
            <v>0</v>
          </cell>
          <cell r="F1116" t="str">
            <v>PULL BOX 1,2t (벽면매입)</v>
          </cell>
          <cell r="G1116" t="str">
            <v>300×300×200</v>
          </cell>
          <cell r="H1116" t="str">
            <v>EA</v>
          </cell>
          <cell r="I1116">
            <v>0</v>
          </cell>
          <cell r="J1116">
            <v>0</v>
          </cell>
          <cell r="K1116">
            <v>825</v>
          </cell>
          <cell r="L1116">
            <v>7647</v>
          </cell>
          <cell r="M1116">
            <v>883</v>
          </cell>
          <cell r="N1116">
            <v>7200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7200</v>
          </cell>
          <cell r="W1116">
            <v>0</v>
          </cell>
          <cell r="X1116">
            <v>0.32999999999999996</v>
          </cell>
          <cell r="Y1116" t="str">
            <v>내선</v>
          </cell>
          <cell r="Z1116">
            <v>0.66</v>
          </cell>
        </row>
        <row r="1117">
          <cell r="D1117">
            <v>1117</v>
          </cell>
          <cell r="E1117">
            <v>0</v>
          </cell>
          <cell r="F1117" t="str">
            <v>PULL BOX 1,2t (벽면매입)</v>
          </cell>
          <cell r="G1117" t="str">
            <v>400×400×200</v>
          </cell>
          <cell r="H1117" t="str">
            <v>EA</v>
          </cell>
          <cell r="I1117">
            <v>0</v>
          </cell>
          <cell r="J1117">
            <v>0</v>
          </cell>
          <cell r="K1117">
            <v>825</v>
          </cell>
          <cell r="L1117">
            <v>12000</v>
          </cell>
          <cell r="M1117">
            <v>883</v>
          </cell>
          <cell r="N1117">
            <v>11160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11160</v>
          </cell>
          <cell r="W1117">
            <v>0</v>
          </cell>
          <cell r="X1117">
            <v>0.48000000000000009</v>
          </cell>
          <cell r="Y1117" t="str">
            <v>내선</v>
          </cell>
          <cell r="Z1117">
            <v>0.95</v>
          </cell>
        </row>
        <row r="1118">
          <cell r="D1118">
            <v>1118</v>
          </cell>
          <cell r="E1118">
            <v>0</v>
          </cell>
          <cell r="F1118" t="str">
            <v>PULL BOX 1,2t (벽면매입)</v>
          </cell>
          <cell r="G1118" t="str">
            <v>500×500×200</v>
          </cell>
          <cell r="H1118" t="str">
            <v>EA</v>
          </cell>
          <cell r="I1118">
            <v>0</v>
          </cell>
          <cell r="J1118">
            <v>0</v>
          </cell>
          <cell r="K1118">
            <v>825</v>
          </cell>
          <cell r="L1118">
            <v>21412</v>
          </cell>
          <cell r="M1118">
            <v>883</v>
          </cell>
          <cell r="N1118">
            <v>18720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18720</v>
          </cell>
          <cell r="W1118">
            <v>0</v>
          </cell>
          <cell r="X1118">
            <v>0.65</v>
          </cell>
          <cell r="Y1118" t="str">
            <v>내선</v>
          </cell>
          <cell r="Z1118">
            <v>0.95</v>
          </cell>
        </row>
        <row r="1119">
          <cell r="D1119">
            <v>1119</v>
          </cell>
          <cell r="E1119">
            <v>0</v>
          </cell>
          <cell r="F1119" t="str">
            <v>PULL BOX 1,2t (벽면매입)</v>
          </cell>
          <cell r="G1119" t="str">
            <v>300×300×300</v>
          </cell>
          <cell r="H1119" t="str">
            <v>EA</v>
          </cell>
          <cell r="I1119">
            <v>0</v>
          </cell>
          <cell r="J1119">
            <v>0</v>
          </cell>
          <cell r="K1119">
            <v>825</v>
          </cell>
          <cell r="L1119">
            <v>9535</v>
          </cell>
          <cell r="M1119">
            <v>883</v>
          </cell>
          <cell r="N1119">
            <v>8910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8910</v>
          </cell>
          <cell r="W1119">
            <v>0</v>
          </cell>
          <cell r="X1119">
            <v>0.44999999999999996</v>
          </cell>
          <cell r="Y1119" t="str">
            <v>내선</v>
          </cell>
          <cell r="Z1119">
            <v>0.95</v>
          </cell>
        </row>
        <row r="1120">
          <cell r="D1120">
            <v>1120</v>
          </cell>
          <cell r="E1120">
            <v>0</v>
          </cell>
          <cell r="F1120" t="str">
            <v>PULL BOX 1,2t (벽면매입)</v>
          </cell>
          <cell r="G1120" t="str">
            <v>400×400×300</v>
          </cell>
          <cell r="H1120" t="str">
            <v>EA</v>
          </cell>
          <cell r="I1120">
            <v>0</v>
          </cell>
          <cell r="J1120">
            <v>0</v>
          </cell>
          <cell r="K1120">
            <v>825</v>
          </cell>
          <cell r="L1120">
            <v>14235</v>
          </cell>
          <cell r="M1120">
            <v>883</v>
          </cell>
          <cell r="N1120">
            <v>13590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13590</v>
          </cell>
          <cell r="W1120">
            <v>0</v>
          </cell>
          <cell r="X1120">
            <v>0.64</v>
          </cell>
          <cell r="Y1120" t="str">
            <v>내선</v>
          </cell>
          <cell r="Z1120">
            <v>0.95</v>
          </cell>
        </row>
        <row r="1121">
          <cell r="D1121">
            <v>1121</v>
          </cell>
          <cell r="E1121">
            <v>0</v>
          </cell>
          <cell r="F1121" t="str">
            <v>PULL BOX 1,2t (벽면매입)</v>
          </cell>
          <cell r="G1121" t="str">
            <v>500×500×300</v>
          </cell>
          <cell r="H1121" t="str">
            <v>EA</v>
          </cell>
          <cell r="I1121">
            <v>0</v>
          </cell>
          <cell r="J1121">
            <v>0</v>
          </cell>
          <cell r="K1121">
            <v>825</v>
          </cell>
          <cell r="L1121">
            <v>25882</v>
          </cell>
          <cell r="M1121">
            <v>883</v>
          </cell>
          <cell r="N1121">
            <v>22500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22500</v>
          </cell>
          <cell r="W1121">
            <v>0</v>
          </cell>
          <cell r="X1121">
            <v>0.85</v>
          </cell>
          <cell r="Y1121" t="str">
            <v>내선</v>
          </cell>
          <cell r="Z1121">
            <v>0.95</v>
          </cell>
        </row>
        <row r="1122">
          <cell r="D1122">
            <v>1122</v>
          </cell>
          <cell r="E1122">
            <v>0</v>
          </cell>
          <cell r="F1122" t="str">
            <v>PULL BOX 1,2t (벽면매입)</v>
          </cell>
          <cell r="G1122" t="str">
            <v>600×600×300</v>
          </cell>
          <cell r="H1122" t="str">
            <v>EA</v>
          </cell>
          <cell r="I1122">
            <v>0</v>
          </cell>
          <cell r="J1122">
            <v>0</v>
          </cell>
          <cell r="K1122">
            <v>825</v>
          </cell>
          <cell r="L1122">
            <v>32353</v>
          </cell>
          <cell r="M1122">
            <v>883</v>
          </cell>
          <cell r="N1122">
            <v>27450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27450</v>
          </cell>
          <cell r="W1122">
            <v>0</v>
          </cell>
          <cell r="X1122">
            <v>1.08</v>
          </cell>
          <cell r="Y1122" t="str">
            <v>내선</v>
          </cell>
          <cell r="Z1122">
            <v>1.23</v>
          </cell>
        </row>
        <row r="1123">
          <cell r="D1123">
            <v>1123</v>
          </cell>
          <cell r="E1123">
            <v>0</v>
          </cell>
          <cell r="F1123" t="str">
            <v>PULL BOX 1,2t (벽면매입)</v>
          </cell>
          <cell r="G1123" t="str">
            <v>600×600×400</v>
          </cell>
          <cell r="H1123" t="str">
            <v>EA</v>
          </cell>
          <cell r="I1123">
            <v>0</v>
          </cell>
          <cell r="J1123">
            <v>0</v>
          </cell>
          <cell r="K1123">
            <v>825</v>
          </cell>
          <cell r="L1123">
            <v>38823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38823</v>
          </cell>
          <cell r="W1123">
            <v>0</v>
          </cell>
          <cell r="X1123">
            <v>1.3199999999999998</v>
          </cell>
          <cell r="Y1123" t="str">
            <v>내선</v>
          </cell>
          <cell r="Z1123">
            <v>1.23</v>
          </cell>
        </row>
        <row r="1124">
          <cell r="D1124">
            <v>1124</v>
          </cell>
          <cell r="E1124">
            <v>0</v>
          </cell>
          <cell r="F1124" t="str">
            <v>PULL BOX 1,2t (벽면매입)</v>
          </cell>
          <cell r="G1124" t="str">
            <v>1000×1000×700 (2.3t)</v>
          </cell>
          <cell r="H1124" t="str">
            <v>EA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 t="str">
            <v>봉산(유선견적)</v>
          </cell>
          <cell r="P1124">
            <v>150000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150000</v>
          </cell>
          <cell r="W1124">
            <v>0</v>
          </cell>
          <cell r="X1124">
            <v>3.8</v>
          </cell>
          <cell r="Y1124" t="str">
            <v>내선</v>
          </cell>
          <cell r="Z1124">
            <v>5.64</v>
          </cell>
        </row>
        <row r="1125">
          <cell r="D1125">
            <v>1125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 t="str">
            <v/>
          </cell>
        </row>
        <row r="1126">
          <cell r="D1126">
            <v>1126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 t="str">
            <v/>
          </cell>
        </row>
        <row r="1127">
          <cell r="D1127">
            <v>1127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 t="str">
            <v/>
          </cell>
        </row>
        <row r="1128">
          <cell r="D1128">
            <v>1128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 t="str">
            <v/>
          </cell>
        </row>
        <row r="1129">
          <cell r="D1129">
            <v>1129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 t="str">
            <v/>
          </cell>
        </row>
        <row r="1130">
          <cell r="D1130">
            <v>1130</v>
          </cell>
          <cell r="E1130">
            <v>0</v>
          </cell>
          <cell r="F1130" t="str">
            <v>PULL BOX 1,2t (천정노출)</v>
          </cell>
          <cell r="G1130" t="str">
            <v>100×100×100</v>
          </cell>
          <cell r="H1130" t="str">
            <v>EA</v>
          </cell>
          <cell r="I1130">
            <v>0</v>
          </cell>
          <cell r="J1130">
            <v>0</v>
          </cell>
          <cell r="K1130">
            <v>825</v>
          </cell>
          <cell r="L1130">
            <v>1882</v>
          </cell>
          <cell r="M1130">
            <v>883</v>
          </cell>
          <cell r="N1130">
            <v>1750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1750</v>
          </cell>
          <cell r="W1130">
            <v>0</v>
          </cell>
          <cell r="X1130">
            <v>0</v>
          </cell>
          <cell r="Y1130" t="str">
            <v>내선</v>
          </cell>
          <cell r="Z1130">
            <v>0.42</v>
          </cell>
        </row>
        <row r="1131">
          <cell r="D1131">
            <v>1131</v>
          </cell>
          <cell r="E1131">
            <v>0</v>
          </cell>
          <cell r="F1131" t="str">
            <v>PULL BOX 1,2t (천정노출)</v>
          </cell>
          <cell r="G1131" t="str">
            <v>150×150×100</v>
          </cell>
          <cell r="H1131" t="str">
            <v>EA</v>
          </cell>
          <cell r="I1131">
            <v>0</v>
          </cell>
          <cell r="J1131">
            <v>0</v>
          </cell>
          <cell r="K1131">
            <v>825</v>
          </cell>
          <cell r="L1131">
            <v>2353</v>
          </cell>
          <cell r="M1131">
            <v>883</v>
          </cell>
          <cell r="N1131">
            <v>2470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2353</v>
          </cell>
          <cell r="W1131">
            <v>0</v>
          </cell>
          <cell r="X1131">
            <v>0</v>
          </cell>
          <cell r="Y1131" t="str">
            <v>내선</v>
          </cell>
          <cell r="Z1131">
            <v>0.42</v>
          </cell>
        </row>
        <row r="1132">
          <cell r="D1132">
            <v>1132</v>
          </cell>
          <cell r="E1132">
            <v>0</v>
          </cell>
          <cell r="F1132" t="str">
            <v>PULL BOX 1,2t (천정노출)</v>
          </cell>
          <cell r="G1132" t="str">
            <v>200×200×100</v>
          </cell>
          <cell r="H1132" t="str">
            <v>EA</v>
          </cell>
          <cell r="I1132">
            <v>0</v>
          </cell>
          <cell r="J1132">
            <v>0</v>
          </cell>
          <cell r="K1132">
            <v>825</v>
          </cell>
          <cell r="L1132">
            <v>3647</v>
          </cell>
          <cell r="M1132">
            <v>883</v>
          </cell>
          <cell r="N1132">
            <v>3420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3420</v>
          </cell>
          <cell r="W1132">
            <v>0</v>
          </cell>
          <cell r="X1132">
            <v>0</v>
          </cell>
          <cell r="Y1132" t="str">
            <v>내선</v>
          </cell>
          <cell r="Z1132">
            <v>0.42</v>
          </cell>
        </row>
        <row r="1133">
          <cell r="D1133">
            <v>1133</v>
          </cell>
          <cell r="E1133">
            <v>0</v>
          </cell>
          <cell r="F1133" t="str">
            <v>PULL BOX 1,2t (천정노출)</v>
          </cell>
          <cell r="G1133" t="str">
            <v>250×250×100</v>
          </cell>
          <cell r="H1133" t="str">
            <v>EA</v>
          </cell>
          <cell r="I1133">
            <v>0</v>
          </cell>
          <cell r="J1133">
            <v>0</v>
          </cell>
          <cell r="K1133">
            <v>825</v>
          </cell>
          <cell r="L1133">
            <v>5470</v>
          </cell>
          <cell r="M1133">
            <v>883</v>
          </cell>
          <cell r="N1133">
            <v>4630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4630</v>
          </cell>
          <cell r="W1133">
            <v>0</v>
          </cell>
          <cell r="X1133">
            <v>0</v>
          </cell>
          <cell r="Y1133" t="str">
            <v>내선</v>
          </cell>
          <cell r="Z1133">
            <v>0.42</v>
          </cell>
        </row>
        <row r="1134">
          <cell r="D1134">
            <v>1134</v>
          </cell>
          <cell r="E1134">
            <v>0</v>
          </cell>
          <cell r="F1134" t="str">
            <v>PULL BOX 1,2t (천정노출)</v>
          </cell>
          <cell r="G1134" t="str">
            <v>300×300×100</v>
          </cell>
          <cell r="H1134" t="str">
            <v>EA</v>
          </cell>
          <cell r="I1134">
            <v>0</v>
          </cell>
          <cell r="J1134">
            <v>0</v>
          </cell>
          <cell r="K1134">
            <v>825</v>
          </cell>
          <cell r="L1134">
            <v>5882</v>
          </cell>
          <cell r="M1134">
            <v>883</v>
          </cell>
          <cell r="N1134">
            <v>5670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5670</v>
          </cell>
          <cell r="W1134">
            <v>0</v>
          </cell>
          <cell r="X1134">
            <v>0</v>
          </cell>
          <cell r="Y1134" t="str">
            <v>내선</v>
          </cell>
          <cell r="Z1134">
            <v>0.42</v>
          </cell>
        </row>
        <row r="1135">
          <cell r="D1135">
            <v>1135</v>
          </cell>
          <cell r="E1135">
            <v>0</v>
          </cell>
          <cell r="F1135" t="str">
            <v>PULL BOX 1,2t (천정노출)</v>
          </cell>
          <cell r="G1135" t="str">
            <v>150×150×150</v>
          </cell>
          <cell r="H1135" t="str">
            <v>EA</v>
          </cell>
          <cell r="I1135">
            <v>0</v>
          </cell>
          <cell r="J1135">
            <v>0</v>
          </cell>
          <cell r="K1135">
            <v>825</v>
          </cell>
          <cell r="L1135">
            <v>2765</v>
          </cell>
          <cell r="M1135">
            <v>883</v>
          </cell>
          <cell r="N1135">
            <v>2740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2740</v>
          </cell>
          <cell r="W1135">
            <v>0</v>
          </cell>
          <cell r="X1135">
            <v>0</v>
          </cell>
          <cell r="Y1135" t="str">
            <v>내선</v>
          </cell>
          <cell r="Z1135">
            <v>0.42</v>
          </cell>
        </row>
        <row r="1136">
          <cell r="D1136">
            <v>1136</v>
          </cell>
          <cell r="E1136">
            <v>0</v>
          </cell>
          <cell r="F1136" t="str">
            <v>PULL BOX 1,2t (천정노출)</v>
          </cell>
          <cell r="G1136" t="str">
            <v>200×200×200</v>
          </cell>
          <cell r="H1136" t="str">
            <v>EA</v>
          </cell>
          <cell r="I1136">
            <v>0</v>
          </cell>
          <cell r="J1136">
            <v>0</v>
          </cell>
          <cell r="K1136">
            <v>825</v>
          </cell>
          <cell r="L1136">
            <v>5176</v>
          </cell>
          <cell r="M1136">
            <v>883</v>
          </cell>
          <cell r="N1136">
            <v>4680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4680</v>
          </cell>
          <cell r="W1136">
            <v>0</v>
          </cell>
          <cell r="X1136">
            <v>0</v>
          </cell>
          <cell r="Y1136" t="str">
            <v>내선</v>
          </cell>
          <cell r="Z1136">
            <v>0.42</v>
          </cell>
        </row>
        <row r="1137">
          <cell r="D1137">
            <v>1137</v>
          </cell>
          <cell r="E1137">
            <v>0</v>
          </cell>
          <cell r="F1137" t="str">
            <v>PULL BOX 1,2t (천정노출)</v>
          </cell>
          <cell r="G1137" t="str">
            <v>250×250×150</v>
          </cell>
          <cell r="H1137" t="str">
            <v>EA</v>
          </cell>
          <cell r="I1137">
            <v>0</v>
          </cell>
          <cell r="J1137">
            <v>0</v>
          </cell>
          <cell r="K1137">
            <v>825</v>
          </cell>
          <cell r="L1137">
            <v>5882</v>
          </cell>
          <cell r="M1137">
            <v>883</v>
          </cell>
          <cell r="N1137">
            <v>5080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5080</v>
          </cell>
          <cell r="W1137">
            <v>0</v>
          </cell>
          <cell r="X1137">
            <v>0</v>
          </cell>
          <cell r="Y1137" t="str">
            <v>내선</v>
          </cell>
          <cell r="Z1137">
            <v>0.42</v>
          </cell>
        </row>
        <row r="1138">
          <cell r="D1138">
            <v>1138</v>
          </cell>
          <cell r="E1138">
            <v>0</v>
          </cell>
          <cell r="F1138" t="str">
            <v>PULL BOX 1,2t (천정노출)</v>
          </cell>
          <cell r="G1138" t="str">
            <v>300×300×150</v>
          </cell>
          <cell r="H1138" t="str">
            <v>EA</v>
          </cell>
          <cell r="I1138">
            <v>0</v>
          </cell>
          <cell r="J1138">
            <v>0</v>
          </cell>
          <cell r="K1138">
            <v>825</v>
          </cell>
          <cell r="L1138">
            <v>6765</v>
          </cell>
          <cell r="M1138">
            <v>883</v>
          </cell>
          <cell r="N1138">
            <v>6390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6390</v>
          </cell>
          <cell r="W1138">
            <v>0</v>
          </cell>
          <cell r="X1138">
            <v>0</v>
          </cell>
          <cell r="Y1138" t="str">
            <v>내선</v>
          </cell>
          <cell r="Z1138">
            <v>0.42</v>
          </cell>
        </row>
        <row r="1139">
          <cell r="D1139">
            <v>1139</v>
          </cell>
          <cell r="E1139">
            <v>0</v>
          </cell>
          <cell r="F1139" t="str">
            <v>PULL BOX 1,2t (천정노출)</v>
          </cell>
          <cell r="G1139" t="str">
            <v>400×400×150</v>
          </cell>
          <cell r="H1139" t="str">
            <v>EA</v>
          </cell>
          <cell r="I1139">
            <v>0</v>
          </cell>
          <cell r="J1139">
            <v>0</v>
          </cell>
          <cell r="K1139">
            <v>825</v>
          </cell>
          <cell r="L1139">
            <v>11000</v>
          </cell>
          <cell r="M1139">
            <v>883</v>
          </cell>
          <cell r="N1139">
            <v>10170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10170</v>
          </cell>
          <cell r="W1139">
            <v>0</v>
          </cell>
          <cell r="X1139">
            <v>0.4</v>
          </cell>
          <cell r="Y1139" t="str">
            <v>내선</v>
          </cell>
          <cell r="Z1139">
            <v>0.42</v>
          </cell>
        </row>
        <row r="1140">
          <cell r="D1140">
            <v>1140</v>
          </cell>
          <cell r="E1140">
            <v>0</v>
          </cell>
          <cell r="F1140" t="str">
            <v>PULL BOX 1,2t (천정노출)</v>
          </cell>
          <cell r="G1140" t="str">
            <v>300×300×200</v>
          </cell>
          <cell r="H1140" t="str">
            <v>EA</v>
          </cell>
          <cell r="I1140">
            <v>0</v>
          </cell>
          <cell r="J1140">
            <v>0</v>
          </cell>
          <cell r="K1140">
            <v>825</v>
          </cell>
          <cell r="L1140">
            <v>7647</v>
          </cell>
          <cell r="M1140">
            <v>883</v>
          </cell>
          <cell r="N1140">
            <v>7200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7200</v>
          </cell>
          <cell r="W1140">
            <v>0</v>
          </cell>
          <cell r="X1140">
            <v>0.32999999999999996</v>
          </cell>
          <cell r="Y1140" t="str">
            <v>내선</v>
          </cell>
          <cell r="Z1140">
            <v>0.42</v>
          </cell>
        </row>
        <row r="1141">
          <cell r="D1141">
            <v>1141</v>
          </cell>
          <cell r="E1141">
            <v>0</v>
          </cell>
          <cell r="F1141" t="str">
            <v>PULL BOX 1,2t (천정노출)</v>
          </cell>
          <cell r="G1141" t="str">
            <v>400×400×200</v>
          </cell>
          <cell r="H1141" t="str">
            <v>EA</v>
          </cell>
          <cell r="I1141">
            <v>0</v>
          </cell>
          <cell r="J1141">
            <v>0</v>
          </cell>
          <cell r="K1141">
            <v>825</v>
          </cell>
          <cell r="L1141">
            <v>12000</v>
          </cell>
          <cell r="M1141">
            <v>883</v>
          </cell>
          <cell r="N1141">
            <v>11160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11160</v>
          </cell>
          <cell r="W1141">
            <v>0</v>
          </cell>
          <cell r="X1141">
            <v>0.48000000000000009</v>
          </cell>
          <cell r="Y1141" t="str">
            <v>내선</v>
          </cell>
          <cell r="Z1141">
            <v>0.79200000000000004</v>
          </cell>
        </row>
        <row r="1142">
          <cell r="D1142">
            <v>1142</v>
          </cell>
          <cell r="E1142">
            <v>0</v>
          </cell>
          <cell r="F1142" t="str">
            <v>PULL BOX 1,2t (천정노출)</v>
          </cell>
          <cell r="G1142" t="str">
            <v>500×500×200</v>
          </cell>
          <cell r="H1142" t="str">
            <v>EA</v>
          </cell>
          <cell r="I1142">
            <v>0</v>
          </cell>
          <cell r="J1142">
            <v>0</v>
          </cell>
          <cell r="K1142">
            <v>825</v>
          </cell>
          <cell r="L1142">
            <v>21412</v>
          </cell>
          <cell r="M1142">
            <v>883</v>
          </cell>
          <cell r="N1142">
            <v>18720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18720</v>
          </cell>
          <cell r="W1142">
            <v>0</v>
          </cell>
          <cell r="X1142">
            <v>0.65</v>
          </cell>
          <cell r="Y1142" t="str">
            <v>내선</v>
          </cell>
          <cell r="Z1142">
            <v>0.79200000000000004</v>
          </cell>
        </row>
        <row r="1143">
          <cell r="D1143">
            <v>1143</v>
          </cell>
          <cell r="E1143">
            <v>0</v>
          </cell>
          <cell r="F1143" t="str">
            <v>PULL BOX 1,2t (천정노출)</v>
          </cell>
          <cell r="G1143" t="str">
            <v>300×300×300</v>
          </cell>
          <cell r="H1143" t="str">
            <v>EA</v>
          </cell>
          <cell r="I1143">
            <v>0</v>
          </cell>
          <cell r="J1143">
            <v>0</v>
          </cell>
          <cell r="K1143">
            <v>825</v>
          </cell>
          <cell r="L1143">
            <v>9535</v>
          </cell>
          <cell r="M1143">
            <v>883</v>
          </cell>
          <cell r="N1143">
            <v>8910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8910</v>
          </cell>
          <cell r="W1143">
            <v>0</v>
          </cell>
          <cell r="X1143">
            <v>0.44999999999999996</v>
          </cell>
          <cell r="Y1143" t="str">
            <v>내선</v>
          </cell>
          <cell r="Z1143">
            <v>0.79200000000000004</v>
          </cell>
        </row>
        <row r="1144">
          <cell r="D1144">
            <v>1144</v>
          </cell>
          <cell r="E1144">
            <v>0</v>
          </cell>
          <cell r="F1144" t="str">
            <v>PULL BOX 1,2t (천정노출)</v>
          </cell>
          <cell r="G1144" t="str">
            <v>400×400×300</v>
          </cell>
          <cell r="H1144" t="str">
            <v>EA</v>
          </cell>
          <cell r="I1144">
            <v>0</v>
          </cell>
          <cell r="J1144">
            <v>0</v>
          </cell>
          <cell r="K1144">
            <v>825</v>
          </cell>
          <cell r="L1144">
            <v>14235</v>
          </cell>
          <cell r="M1144">
            <v>883</v>
          </cell>
          <cell r="N1144">
            <v>13590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13590</v>
          </cell>
          <cell r="W1144">
            <v>0</v>
          </cell>
          <cell r="X1144">
            <v>0.64</v>
          </cell>
          <cell r="Y1144" t="str">
            <v>내선</v>
          </cell>
          <cell r="Z1144">
            <v>0.79200000000000004</v>
          </cell>
        </row>
        <row r="1145">
          <cell r="D1145">
            <v>1145</v>
          </cell>
          <cell r="E1145">
            <v>0</v>
          </cell>
          <cell r="F1145" t="str">
            <v>PULL BOX 1,2t (천정노출)</v>
          </cell>
          <cell r="G1145" t="str">
            <v>500×500×300</v>
          </cell>
          <cell r="H1145" t="str">
            <v>EA</v>
          </cell>
          <cell r="I1145">
            <v>0</v>
          </cell>
          <cell r="J1145">
            <v>0</v>
          </cell>
          <cell r="K1145">
            <v>825</v>
          </cell>
          <cell r="L1145">
            <v>25882</v>
          </cell>
          <cell r="M1145">
            <v>883</v>
          </cell>
          <cell r="N1145">
            <v>22500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22500</v>
          </cell>
          <cell r="W1145">
            <v>0</v>
          </cell>
          <cell r="X1145">
            <v>0.85</v>
          </cell>
          <cell r="Y1145" t="str">
            <v>내선</v>
          </cell>
          <cell r="Z1145">
            <v>0.79200000000000004</v>
          </cell>
        </row>
        <row r="1146">
          <cell r="D1146">
            <v>1146</v>
          </cell>
          <cell r="E1146">
            <v>0</v>
          </cell>
          <cell r="F1146" t="str">
            <v>PULL BOX 1,2t (천정노출)</v>
          </cell>
          <cell r="G1146" t="str">
            <v>600×600×300</v>
          </cell>
          <cell r="H1146" t="str">
            <v>EA</v>
          </cell>
          <cell r="I1146">
            <v>0</v>
          </cell>
          <cell r="J1146">
            <v>0</v>
          </cell>
          <cell r="K1146">
            <v>825</v>
          </cell>
          <cell r="L1146">
            <v>32353</v>
          </cell>
          <cell r="M1146">
            <v>883</v>
          </cell>
          <cell r="N1146">
            <v>27450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27450</v>
          </cell>
          <cell r="W1146">
            <v>0</v>
          </cell>
          <cell r="X1146">
            <v>1.08</v>
          </cell>
          <cell r="Y1146" t="str">
            <v>내선</v>
          </cell>
          <cell r="Z1146">
            <v>1.1399999999999999</v>
          </cell>
        </row>
        <row r="1147">
          <cell r="D1147">
            <v>1147</v>
          </cell>
          <cell r="E1147">
            <v>0</v>
          </cell>
          <cell r="F1147" t="str">
            <v>PULL BOX 1,2t (천정노출)</v>
          </cell>
          <cell r="G1147" t="str">
            <v>600×600×400</v>
          </cell>
          <cell r="H1147" t="str">
            <v>EA</v>
          </cell>
          <cell r="I1147">
            <v>0</v>
          </cell>
          <cell r="J1147">
            <v>0</v>
          </cell>
          <cell r="K1147">
            <v>825</v>
          </cell>
          <cell r="L1147">
            <v>38823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38823</v>
          </cell>
          <cell r="W1147">
            <v>0</v>
          </cell>
          <cell r="X1147">
            <v>1.3199999999999998</v>
          </cell>
          <cell r="Y1147" t="str">
            <v>내선</v>
          </cell>
          <cell r="Z1147">
            <v>1.1399999999999999</v>
          </cell>
        </row>
        <row r="1148">
          <cell r="D1148">
            <v>1148</v>
          </cell>
          <cell r="E1148">
            <v>0</v>
          </cell>
          <cell r="F1148" t="str">
            <v>PULL BOX 1,2t (천정노출)</v>
          </cell>
          <cell r="G1148" t="str">
            <v>1000×1000×700 (2.3t)</v>
          </cell>
          <cell r="H1148" t="str">
            <v>EA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 t="str">
            <v>봉산(유선견적)</v>
          </cell>
          <cell r="P1148">
            <v>150000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150000</v>
          </cell>
          <cell r="W1148">
            <v>0</v>
          </cell>
          <cell r="X1148">
            <v>3.8</v>
          </cell>
          <cell r="Y1148" t="str">
            <v>내선</v>
          </cell>
          <cell r="Z1148">
            <v>5.64</v>
          </cell>
        </row>
        <row r="1149">
          <cell r="D1149">
            <v>1149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 t="str">
            <v/>
          </cell>
        </row>
        <row r="1150">
          <cell r="D1150">
            <v>1150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 t="str">
            <v/>
          </cell>
        </row>
        <row r="1151">
          <cell r="D1151">
            <v>1151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 t="str">
            <v/>
          </cell>
        </row>
        <row r="1152">
          <cell r="D1152">
            <v>1152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 t="str">
            <v/>
          </cell>
        </row>
        <row r="1153">
          <cell r="D1153">
            <v>1153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 t="str">
            <v/>
          </cell>
        </row>
        <row r="1154">
          <cell r="D1154">
            <v>1154</v>
          </cell>
          <cell r="E1154">
            <v>924</v>
          </cell>
          <cell r="F1154" t="str">
            <v>PULL BOX 1,2t (벽면노출)</v>
          </cell>
          <cell r="G1154" t="str">
            <v>100×100×100</v>
          </cell>
          <cell r="H1154" t="str">
            <v>EA</v>
          </cell>
          <cell r="I1154">
            <v>0</v>
          </cell>
          <cell r="J1154">
            <v>0</v>
          </cell>
          <cell r="K1154">
            <v>825</v>
          </cell>
          <cell r="L1154">
            <v>1882</v>
          </cell>
          <cell r="M1154">
            <v>883</v>
          </cell>
          <cell r="N1154">
            <v>1750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1750</v>
          </cell>
          <cell r="W1154">
            <v>0</v>
          </cell>
          <cell r="X1154">
            <v>0</v>
          </cell>
          <cell r="Y1154" t="str">
            <v>내선</v>
          </cell>
          <cell r="Z1154">
            <v>0.79200000000000004</v>
          </cell>
        </row>
        <row r="1155">
          <cell r="D1155">
            <v>1155</v>
          </cell>
          <cell r="E1155">
            <v>925</v>
          </cell>
          <cell r="F1155" t="str">
            <v>PULL BOX 1,2t (벽면노출)</v>
          </cell>
          <cell r="G1155" t="str">
            <v>150×150×100</v>
          </cell>
          <cell r="H1155" t="str">
            <v>EA</v>
          </cell>
          <cell r="I1155">
            <v>0</v>
          </cell>
          <cell r="J1155">
            <v>0</v>
          </cell>
          <cell r="K1155">
            <v>825</v>
          </cell>
          <cell r="L1155">
            <v>2353</v>
          </cell>
          <cell r="M1155">
            <v>883</v>
          </cell>
          <cell r="N1155">
            <v>2470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2353</v>
          </cell>
          <cell r="W1155">
            <v>0</v>
          </cell>
          <cell r="X1155">
            <v>0</v>
          </cell>
          <cell r="Y1155" t="str">
            <v>내선</v>
          </cell>
          <cell r="Z1155">
            <v>0.79200000000000004</v>
          </cell>
        </row>
        <row r="1156">
          <cell r="D1156">
            <v>1156</v>
          </cell>
          <cell r="E1156">
            <v>926</v>
          </cell>
          <cell r="F1156" t="str">
            <v>PULL BOX 1,2t (벽면노출)</v>
          </cell>
          <cell r="G1156" t="str">
            <v>200×200×100</v>
          </cell>
          <cell r="H1156" t="str">
            <v>EA</v>
          </cell>
          <cell r="I1156">
            <v>0</v>
          </cell>
          <cell r="J1156">
            <v>0</v>
          </cell>
          <cell r="K1156">
            <v>825</v>
          </cell>
          <cell r="L1156">
            <v>3647</v>
          </cell>
          <cell r="M1156">
            <v>883</v>
          </cell>
          <cell r="N1156">
            <v>3420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3420</v>
          </cell>
          <cell r="W1156">
            <v>0</v>
          </cell>
          <cell r="X1156">
            <v>0</v>
          </cell>
          <cell r="Y1156" t="str">
            <v>내선</v>
          </cell>
          <cell r="Z1156">
            <v>0.79200000000000004</v>
          </cell>
        </row>
        <row r="1157">
          <cell r="D1157">
            <v>1157</v>
          </cell>
          <cell r="E1157">
            <v>927</v>
          </cell>
          <cell r="F1157" t="str">
            <v>PULL BOX 1,2t (벽면노출)</v>
          </cell>
          <cell r="G1157" t="str">
            <v>250×250×100</v>
          </cell>
          <cell r="H1157" t="str">
            <v>EA</v>
          </cell>
          <cell r="I1157">
            <v>0</v>
          </cell>
          <cell r="J1157">
            <v>0</v>
          </cell>
          <cell r="K1157">
            <v>825</v>
          </cell>
          <cell r="L1157">
            <v>5470</v>
          </cell>
          <cell r="M1157">
            <v>883</v>
          </cell>
          <cell r="N1157">
            <v>4630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4630</v>
          </cell>
          <cell r="W1157">
            <v>0</v>
          </cell>
          <cell r="X1157">
            <v>0</v>
          </cell>
          <cell r="Y1157" t="str">
            <v>내선</v>
          </cell>
          <cell r="Z1157">
            <v>0.79200000000000004</v>
          </cell>
        </row>
        <row r="1158">
          <cell r="D1158">
            <v>1158</v>
          </cell>
          <cell r="E1158">
            <v>928</v>
          </cell>
          <cell r="F1158" t="str">
            <v>PULL BOX 1,2t (벽면노출)</v>
          </cell>
          <cell r="G1158" t="str">
            <v>300×300×100</v>
          </cell>
          <cell r="H1158" t="str">
            <v>EA</v>
          </cell>
          <cell r="I1158">
            <v>0</v>
          </cell>
          <cell r="J1158">
            <v>0</v>
          </cell>
          <cell r="K1158">
            <v>825</v>
          </cell>
          <cell r="L1158">
            <v>5882</v>
          </cell>
          <cell r="M1158">
            <v>883</v>
          </cell>
          <cell r="N1158">
            <v>5670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5670</v>
          </cell>
          <cell r="W1158">
            <v>0</v>
          </cell>
          <cell r="X1158">
            <v>0</v>
          </cell>
          <cell r="Y1158" t="str">
            <v>내선</v>
          </cell>
          <cell r="Z1158">
            <v>0.79200000000000004</v>
          </cell>
        </row>
        <row r="1159">
          <cell r="D1159">
            <v>1159</v>
          </cell>
          <cell r="E1159">
            <v>929</v>
          </cell>
          <cell r="F1159" t="str">
            <v>PULL BOX 1,2t (벽면노출)</v>
          </cell>
          <cell r="G1159" t="str">
            <v>150×150×150</v>
          </cell>
          <cell r="H1159" t="str">
            <v>EA</v>
          </cell>
          <cell r="I1159">
            <v>0</v>
          </cell>
          <cell r="J1159">
            <v>0</v>
          </cell>
          <cell r="K1159">
            <v>825</v>
          </cell>
          <cell r="L1159">
            <v>2765</v>
          </cell>
          <cell r="M1159">
            <v>883</v>
          </cell>
          <cell r="N1159">
            <v>2740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2740</v>
          </cell>
          <cell r="W1159">
            <v>0</v>
          </cell>
          <cell r="X1159">
            <v>0</v>
          </cell>
          <cell r="Y1159" t="str">
            <v>내선</v>
          </cell>
          <cell r="Z1159">
            <v>0.79200000000000004</v>
          </cell>
        </row>
        <row r="1160">
          <cell r="D1160">
            <v>1160</v>
          </cell>
          <cell r="E1160">
            <v>930</v>
          </cell>
          <cell r="F1160" t="str">
            <v>PULL BOX 1,2t (벽면노출)</v>
          </cell>
          <cell r="G1160" t="str">
            <v>200×200×200</v>
          </cell>
          <cell r="H1160" t="str">
            <v>EA</v>
          </cell>
          <cell r="I1160">
            <v>0</v>
          </cell>
          <cell r="J1160">
            <v>0</v>
          </cell>
          <cell r="K1160">
            <v>825</v>
          </cell>
          <cell r="L1160">
            <v>5176</v>
          </cell>
          <cell r="M1160">
            <v>883</v>
          </cell>
          <cell r="N1160">
            <v>4680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4680</v>
          </cell>
          <cell r="W1160">
            <v>0</v>
          </cell>
          <cell r="X1160">
            <v>0</v>
          </cell>
          <cell r="Y1160" t="str">
            <v>내선</v>
          </cell>
          <cell r="Z1160">
            <v>0.79200000000000004</v>
          </cell>
        </row>
        <row r="1161">
          <cell r="D1161">
            <v>1161</v>
          </cell>
          <cell r="E1161">
            <v>931</v>
          </cell>
          <cell r="F1161" t="str">
            <v>PULL BOX 1,2t (벽면노출)</v>
          </cell>
          <cell r="G1161" t="str">
            <v>250×250×150</v>
          </cell>
          <cell r="H1161" t="str">
            <v>EA</v>
          </cell>
          <cell r="I1161">
            <v>0</v>
          </cell>
          <cell r="J1161">
            <v>0</v>
          </cell>
          <cell r="K1161">
            <v>825</v>
          </cell>
          <cell r="L1161">
            <v>5882</v>
          </cell>
          <cell r="M1161">
            <v>883</v>
          </cell>
          <cell r="N1161">
            <v>5080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5080</v>
          </cell>
          <cell r="W1161">
            <v>0</v>
          </cell>
          <cell r="X1161">
            <v>0</v>
          </cell>
          <cell r="Y1161" t="str">
            <v>내선</v>
          </cell>
          <cell r="Z1161">
            <v>0.79200000000000004</v>
          </cell>
        </row>
        <row r="1162">
          <cell r="D1162">
            <v>1162</v>
          </cell>
          <cell r="E1162">
            <v>932</v>
          </cell>
          <cell r="F1162" t="str">
            <v>PULL BOX 1,2t (벽면노출)</v>
          </cell>
          <cell r="G1162" t="str">
            <v>300×300×150</v>
          </cell>
          <cell r="H1162" t="str">
            <v>EA</v>
          </cell>
          <cell r="I1162">
            <v>0</v>
          </cell>
          <cell r="J1162">
            <v>0</v>
          </cell>
          <cell r="K1162">
            <v>825</v>
          </cell>
          <cell r="L1162">
            <v>6765</v>
          </cell>
          <cell r="M1162">
            <v>883</v>
          </cell>
          <cell r="N1162">
            <v>6390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6390</v>
          </cell>
          <cell r="W1162">
            <v>0</v>
          </cell>
          <cell r="X1162">
            <v>0</v>
          </cell>
          <cell r="Y1162" t="str">
            <v>내선</v>
          </cell>
          <cell r="Z1162">
            <v>0.79200000000000004</v>
          </cell>
        </row>
        <row r="1163">
          <cell r="D1163">
            <v>1163</v>
          </cell>
          <cell r="E1163">
            <v>933</v>
          </cell>
          <cell r="F1163" t="str">
            <v>PULL BOX 1,2t (벽면노출)</v>
          </cell>
          <cell r="G1163" t="str">
            <v>400×400×150</v>
          </cell>
          <cell r="H1163" t="str">
            <v>EA</v>
          </cell>
          <cell r="I1163">
            <v>0</v>
          </cell>
          <cell r="J1163">
            <v>0</v>
          </cell>
          <cell r="K1163">
            <v>825</v>
          </cell>
          <cell r="L1163">
            <v>11000</v>
          </cell>
          <cell r="M1163">
            <v>883</v>
          </cell>
          <cell r="N1163">
            <v>10170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10170</v>
          </cell>
          <cell r="W1163">
            <v>0</v>
          </cell>
          <cell r="X1163">
            <v>0</v>
          </cell>
          <cell r="Y1163" t="str">
            <v>내선</v>
          </cell>
          <cell r="Z1163">
            <v>0.79200000000000004</v>
          </cell>
        </row>
        <row r="1164">
          <cell r="D1164">
            <v>1164</v>
          </cell>
          <cell r="E1164">
            <v>934</v>
          </cell>
          <cell r="F1164" t="str">
            <v>PULL BOX 1,2t (벽면노출)</v>
          </cell>
          <cell r="G1164" t="str">
            <v>300×300×200</v>
          </cell>
          <cell r="H1164" t="str">
            <v>EA</v>
          </cell>
          <cell r="I1164">
            <v>0</v>
          </cell>
          <cell r="J1164">
            <v>0</v>
          </cell>
          <cell r="K1164">
            <v>825</v>
          </cell>
          <cell r="L1164">
            <v>7647</v>
          </cell>
          <cell r="M1164">
            <v>883</v>
          </cell>
          <cell r="N1164">
            <v>7200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7200</v>
          </cell>
          <cell r="W1164">
            <v>0</v>
          </cell>
          <cell r="X1164">
            <v>0</v>
          </cell>
          <cell r="Y1164" t="str">
            <v>내선</v>
          </cell>
          <cell r="Z1164">
            <v>0.79200000000000004</v>
          </cell>
        </row>
        <row r="1165">
          <cell r="D1165">
            <v>1165</v>
          </cell>
          <cell r="E1165">
            <v>935</v>
          </cell>
          <cell r="F1165" t="str">
            <v>PULL BOX 1,2t (벽면노출)</v>
          </cell>
          <cell r="G1165" t="str">
            <v>400×400×200</v>
          </cell>
          <cell r="H1165" t="str">
            <v>EA</v>
          </cell>
          <cell r="I1165">
            <v>0</v>
          </cell>
          <cell r="J1165">
            <v>0</v>
          </cell>
          <cell r="K1165">
            <v>825</v>
          </cell>
          <cell r="L1165">
            <v>12000</v>
          </cell>
          <cell r="M1165">
            <v>883</v>
          </cell>
          <cell r="N1165">
            <v>11160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11160</v>
          </cell>
          <cell r="W1165">
            <v>0</v>
          </cell>
          <cell r="X1165">
            <v>0</v>
          </cell>
          <cell r="Y1165" t="str">
            <v>내선</v>
          </cell>
          <cell r="Z1165">
            <v>1.1399999999999999</v>
          </cell>
        </row>
        <row r="1166">
          <cell r="D1166">
            <v>1166</v>
          </cell>
          <cell r="E1166">
            <v>936</v>
          </cell>
          <cell r="F1166" t="str">
            <v>PULL BOX 1,2t (벽면노출)</v>
          </cell>
          <cell r="G1166" t="str">
            <v>500×500×200</v>
          </cell>
          <cell r="H1166" t="str">
            <v>EA</v>
          </cell>
          <cell r="I1166">
            <v>0</v>
          </cell>
          <cell r="J1166">
            <v>0</v>
          </cell>
          <cell r="K1166">
            <v>825</v>
          </cell>
          <cell r="L1166">
            <v>21412</v>
          </cell>
          <cell r="M1166">
            <v>883</v>
          </cell>
          <cell r="N1166">
            <v>18720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18720</v>
          </cell>
          <cell r="W1166">
            <v>0</v>
          </cell>
          <cell r="X1166">
            <v>0</v>
          </cell>
          <cell r="Y1166" t="str">
            <v>내선</v>
          </cell>
          <cell r="Z1166">
            <v>1.1399999999999999</v>
          </cell>
        </row>
        <row r="1167">
          <cell r="D1167">
            <v>1167</v>
          </cell>
          <cell r="E1167">
            <v>937</v>
          </cell>
          <cell r="F1167" t="str">
            <v>PULL BOX 1,2t (벽면노출)</v>
          </cell>
          <cell r="G1167" t="str">
            <v>300×300×300</v>
          </cell>
          <cell r="H1167" t="str">
            <v>EA</v>
          </cell>
          <cell r="I1167">
            <v>0</v>
          </cell>
          <cell r="J1167">
            <v>0</v>
          </cell>
          <cell r="K1167">
            <v>825</v>
          </cell>
          <cell r="L1167">
            <v>9535</v>
          </cell>
          <cell r="M1167">
            <v>883</v>
          </cell>
          <cell r="N1167">
            <v>8910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8910</v>
          </cell>
          <cell r="W1167">
            <v>0</v>
          </cell>
          <cell r="X1167">
            <v>0</v>
          </cell>
          <cell r="Y1167" t="str">
            <v>내선</v>
          </cell>
          <cell r="Z1167">
            <v>1.1399999999999999</v>
          </cell>
        </row>
        <row r="1168">
          <cell r="D1168">
            <v>1168</v>
          </cell>
          <cell r="E1168">
            <v>938</v>
          </cell>
          <cell r="F1168" t="str">
            <v>PULL BOX 1,2t (벽면노출)</v>
          </cell>
          <cell r="G1168" t="str">
            <v>400×400×300</v>
          </cell>
          <cell r="H1168" t="str">
            <v>EA</v>
          </cell>
          <cell r="I1168">
            <v>0</v>
          </cell>
          <cell r="J1168">
            <v>0</v>
          </cell>
          <cell r="K1168">
            <v>825</v>
          </cell>
          <cell r="L1168">
            <v>14235</v>
          </cell>
          <cell r="M1168">
            <v>883</v>
          </cell>
          <cell r="N1168">
            <v>13590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13590</v>
          </cell>
          <cell r="W1168">
            <v>0</v>
          </cell>
          <cell r="X1168">
            <v>0</v>
          </cell>
          <cell r="Y1168" t="str">
            <v>내선</v>
          </cell>
          <cell r="Z1168">
            <v>1.1399999999999999</v>
          </cell>
        </row>
        <row r="1169">
          <cell r="D1169">
            <v>1169</v>
          </cell>
          <cell r="E1169">
            <v>939</v>
          </cell>
          <cell r="F1169" t="str">
            <v>PULL BOX 1,2t (벽면노출)</v>
          </cell>
          <cell r="G1169" t="str">
            <v>500×500×300</v>
          </cell>
          <cell r="H1169" t="str">
            <v>EA</v>
          </cell>
          <cell r="I1169">
            <v>0</v>
          </cell>
          <cell r="J1169">
            <v>0</v>
          </cell>
          <cell r="K1169">
            <v>825</v>
          </cell>
          <cell r="L1169">
            <v>25882</v>
          </cell>
          <cell r="M1169">
            <v>883</v>
          </cell>
          <cell r="N1169">
            <v>22500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22500</v>
          </cell>
          <cell r="W1169">
            <v>0</v>
          </cell>
          <cell r="X1169">
            <v>0</v>
          </cell>
          <cell r="Y1169" t="str">
            <v>내선</v>
          </cell>
          <cell r="Z1169">
            <v>1.1399999999999999</v>
          </cell>
        </row>
        <row r="1170">
          <cell r="D1170">
            <v>1170</v>
          </cell>
          <cell r="E1170">
            <v>940</v>
          </cell>
          <cell r="F1170" t="str">
            <v>PULL BOX 1,2t (벽면노출)</v>
          </cell>
          <cell r="G1170" t="str">
            <v>600×600×300</v>
          </cell>
          <cell r="H1170" t="str">
            <v>EA</v>
          </cell>
          <cell r="I1170">
            <v>0</v>
          </cell>
          <cell r="J1170">
            <v>0</v>
          </cell>
          <cell r="K1170">
            <v>825</v>
          </cell>
          <cell r="L1170">
            <v>32353</v>
          </cell>
          <cell r="M1170">
            <v>883</v>
          </cell>
          <cell r="N1170">
            <v>27450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27450</v>
          </cell>
          <cell r="W1170">
            <v>0</v>
          </cell>
          <cell r="X1170">
            <v>0</v>
          </cell>
          <cell r="Y1170" t="str">
            <v>내선</v>
          </cell>
          <cell r="Z1170">
            <v>1.476</v>
          </cell>
        </row>
        <row r="1171">
          <cell r="D1171">
            <v>1171</v>
          </cell>
          <cell r="E1171">
            <v>941</v>
          </cell>
          <cell r="F1171" t="str">
            <v>PULL BOX 1,2t (벽면노출)</v>
          </cell>
          <cell r="G1171" t="str">
            <v>600×600×400</v>
          </cell>
          <cell r="H1171" t="str">
            <v>EA</v>
          </cell>
          <cell r="I1171">
            <v>0</v>
          </cell>
          <cell r="J1171">
            <v>0</v>
          </cell>
          <cell r="K1171">
            <v>825</v>
          </cell>
          <cell r="L1171">
            <v>38823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38823</v>
          </cell>
          <cell r="W1171">
            <v>0</v>
          </cell>
          <cell r="X1171">
            <v>0</v>
          </cell>
          <cell r="Y1171" t="str">
            <v>내선</v>
          </cell>
          <cell r="Z1171">
            <v>1.476</v>
          </cell>
        </row>
        <row r="1172">
          <cell r="D1172">
            <v>1172</v>
          </cell>
          <cell r="E1172">
            <v>942</v>
          </cell>
          <cell r="F1172" t="str">
            <v>PULL BOX 1,2t (벽면노출)</v>
          </cell>
          <cell r="G1172" t="str">
            <v>1000×1000×700 (2.3t)</v>
          </cell>
          <cell r="H1172" t="str">
            <v>EA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 t="str">
            <v>봉산(유선견적)</v>
          </cell>
          <cell r="P1172">
            <v>150000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150000</v>
          </cell>
          <cell r="W1172">
            <v>0</v>
          </cell>
          <cell r="X1172">
            <v>0</v>
          </cell>
          <cell r="Y1172" t="str">
            <v>내선</v>
          </cell>
          <cell r="Z1172">
            <v>6.7679999999999998</v>
          </cell>
        </row>
        <row r="1173">
          <cell r="D1173">
            <v>1173</v>
          </cell>
          <cell r="E1173">
            <v>943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 t="str">
            <v/>
          </cell>
        </row>
        <row r="1174">
          <cell r="D1174">
            <v>1174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 t="str">
            <v/>
          </cell>
        </row>
        <row r="1175">
          <cell r="D1175">
            <v>1175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 t="str">
            <v/>
          </cell>
        </row>
        <row r="1176">
          <cell r="D1176">
            <v>1176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 t="str">
            <v/>
          </cell>
        </row>
        <row r="1177">
          <cell r="D1177">
            <v>1177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 t="str">
            <v/>
          </cell>
        </row>
        <row r="1178">
          <cell r="D1178">
            <v>1178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 t="str">
            <v/>
          </cell>
        </row>
        <row r="1179">
          <cell r="D1179">
            <v>1179</v>
          </cell>
          <cell r="E1179">
            <v>944</v>
          </cell>
          <cell r="F1179" t="str">
            <v xml:space="preserve">Outlet Box </v>
          </cell>
          <cell r="G1179" t="str">
            <v>4각 54mm</v>
          </cell>
          <cell r="H1179" t="str">
            <v>EA</v>
          </cell>
          <cell r="I1179">
            <v>0</v>
          </cell>
          <cell r="J1179">
            <v>0</v>
          </cell>
          <cell r="K1179">
            <v>827</v>
          </cell>
          <cell r="L1179">
            <v>832</v>
          </cell>
          <cell r="M1179">
            <v>882</v>
          </cell>
          <cell r="N1179">
            <v>630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630</v>
          </cell>
          <cell r="W1179">
            <v>0</v>
          </cell>
          <cell r="X1179">
            <v>0</v>
          </cell>
          <cell r="Y1179" t="str">
            <v>내선</v>
          </cell>
          <cell r="Z1179">
            <v>0.2</v>
          </cell>
        </row>
        <row r="1180">
          <cell r="D1180">
            <v>1180</v>
          </cell>
          <cell r="E1180">
            <v>945</v>
          </cell>
          <cell r="F1180" t="str">
            <v xml:space="preserve">Outlet Box </v>
          </cell>
          <cell r="G1180" t="str">
            <v>4각 54mm</v>
          </cell>
          <cell r="H1180" t="str">
            <v>EA</v>
          </cell>
          <cell r="I1180">
            <v>0</v>
          </cell>
          <cell r="J1180">
            <v>0</v>
          </cell>
          <cell r="K1180">
            <v>827</v>
          </cell>
          <cell r="L1180">
            <v>832</v>
          </cell>
          <cell r="M1180">
            <v>882</v>
          </cell>
          <cell r="N1180">
            <v>630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630</v>
          </cell>
          <cell r="W1180">
            <v>0</v>
          </cell>
          <cell r="X1180">
            <v>0</v>
          </cell>
          <cell r="Y1180" t="str">
            <v>내선</v>
          </cell>
          <cell r="Z1180">
            <v>0.2</v>
          </cell>
        </row>
        <row r="1181">
          <cell r="D1181">
            <v>1181</v>
          </cell>
          <cell r="E1181">
            <v>0</v>
          </cell>
          <cell r="F1181" t="str">
            <v>Outlet Box (천정매입)</v>
          </cell>
          <cell r="G1181" t="str">
            <v>4각 75mm</v>
          </cell>
          <cell r="H1181" t="str">
            <v>EA</v>
          </cell>
          <cell r="I1181">
            <v>0</v>
          </cell>
          <cell r="J1181">
            <v>0</v>
          </cell>
          <cell r="K1181">
            <v>827</v>
          </cell>
          <cell r="L1181">
            <v>832</v>
          </cell>
          <cell r="M1181">
            <v>882</v>
          </cell>
          <cell r="N1181">
            <v>630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630</v>
          </cell>
          <cell r="W1181">
            <v>0</v>
          </cell>
          <cell r="X1181">
            <v>0</v>
          </cell>
          <cell r="Y1181" t="str">
            <v>내선</v>
          </cell>
          <cell r="Z1181">
            <v>0.2</v>
          </cell>
        </row>
        <row r="1182">
          <cell r="D1182">
            <v>1182</v>
          </cell>
          <cell r="E1182">
            <v>0</v>
          </cell>
          <cell r="F1182" t="str">
            <v>Outlet Box (벽매입)</v>
          </cell>
          <cell r="G1182" t="str">
            <v>4각 75mm</v>
          </cell>
          <cell r="H1182" t="str">
            <v>EA</v>
          </cell>
          <cell r="I1182">
            <v>0</v>
          </cell>
          <cell r="J1182">
            <v>0</v>
          </cell>
          <cell r="K1182">
            <v>827</v>
          </cell>
          <cell r="L1182">
            <v>832</v>
          </cell>
          <cell r="M1182">
            <v>882</v>
          </cell>
          <cell r="N1182">
            <v>630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630</v>
          </cell>
          <cell r="W1182">
            <v>0</v>
          </cell>
          <cell r="X1182">
            <v>0</v>
          </cell>
          <cell r="Y1182" t="str">
            <v>내선</v>
          </cell>
          <cell r="Z1182">
            <v>0.24</v>
          </cell>
        </row>
        <row r="1183">
          <cell r="D1183">
            <v>1183</v>
          </cell>
          <cell r="E1183">
            <v>946</v>
          </cell>
          <cell r="F1183" t="str">
            <v xml:space="preserve">Outlet Box </v>
          </cell>
          <cell r="G1183" t="str">
            <v xml:space="preserve">  8 각 54mm</v>
          </cell>
          <cell r="H1183" t="str">
            <v>EA</v>
          </cell>
          <cell r="I1183">
            <v>0</v>
          </cell>
          <cell r="J1183">
            <v>0</v>
          </cell>
          <cell r="K1183">
            <v>827</v>
          </cell>
          <cell r="L1183">
            <v>714</v>
          </cell>
          <cell r="M1183">
            <v>882</v>
          </cell>
          <cell r="N1183">
            <v>540</v>
          </cell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540</v>
          </cell>
          <cell r="W1183">
            <v>0</v>
          </cell>
          <cell r="X1183">
            <v>0</v>
          </cell>
          <cell r="Y1183" t="str">
            <v>내선</v>
          </cell>
          <cell r="Z1183">
            <v>0.2</v>
          </cell>
        </row>
        <row r="1184">
          <cell r="D1184">
            <v>1184</v>
          </cell>
          <cell r="E1184">
            <v>0</v>
          </cell>
          <cell r="F1184" t="str">
            <v>Outlet Box (벽매입)</v>
          </cell>
          <cell r="G1184" t="str">
            <v xml:space="preserve">  8 각 54mm</v>
          </cell>
          <cell r="H1184" t="str">
            <v>EA</v>
          </cell>
          <cell r="I1184">
            <v>0</v>
          </cell>
          <cell r="J1184">
            <v>0</v>
          </cell>
          <cell r="K1184">
            <v>827</v>
          </cell>
          <cell r="L1184">
            <v>714</v>
          </cell>
          <cell r="M1184">
            <v>882</v>
          </cell>
          <cell r="N1184">
            <v>540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540</v>
          </cell>
          <cell r="W1184">
            <v>0</v>
          </cell>
          <cell r="X1184">
            <v>0</v>
          </cell>
          <cell r="Y1184" t="str">
            <v>내선</v>
          </cell>
          <cell r="Z1184">
            <v>0.24</v>
          </cell>
        </row>
        <row r="1185">
          <cell r="D1185">
            <v>1185</v>
          </cell>
          <cell r="E1185">
            <v>947</v>
          </cell>
          <cell r="F1185" t="str">
            <v>Outlet Box (벽매입)</v>
          </cell>
          <cell r="G1185" t="str">
            <v>SW 54mm</v>
          </cell>
          <cell r="H1185" t="str">
            <v>EA</v>
          </cell>
          <cell r="I1185">
            <v>0</v>
          </cell>
          <cell r="J1185">
            <v>0</v>
          </cell>
          <cell r="K1185">
            <v>827</v>
          </cell>
          <cell r="L1185">
            <v>654</v>
          </cell>
          <cell r="M1185">
            <v>883</v>
          </cell>
          <cell r="N1185">
            <v>490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490</v>
          </cell>
          <cell r="W1185">
            <v>0</v>
          </cell>
          <cell r="X1185">
            <v>0</v>
          </cell>
          <cell r="Y1185" t="str">
            <v>내선</v>
          </cell>
          <cell r="Z1185">
            <v>0.24</v>
          </cell>
        </row>
        <row r="1186">
          <cell r="D1186">
            <v>1186</v>
          </cell>
          <cell r="E1186">
            <v>0</v>
          </cell>
          <cell r="F1186" t="str">
            <v xml:space="preserve">SW BOX </v>
          </cell>
          <cell r="G1186" t="str">
            <v>1개용</v>
          </cell>
          <cell r="H1186" t="str">
            <v>EA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</row>
        <row r="1187">
          <cell r="D1187">
            <v>1187</v>
          </cell>
          <cell r="E1187">
            <v>0</v>
          </cell>
          <cell r="F1187" t="str">
            <v xml:space="preserve">SW BOX </v>
          </cell>
          <cell r="G1187" t="str">
            <v>2개용</v>
          </cell>
          <cell r="H1187" t="str">
            <v>EA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</row>
        <row r="1188">
          <cell r="D1188">
            <v>1188</v>
          </cell>
          <cell r="E1188">
            <v>948</v>
          </cell>
          <cell r="F1188" t="str">
            <v>박스카바</v>
          </cell>
          <cell r="G1188" t="str">
            <v>4각</v>
          </cell>
          <cell r="H1188" t="str">
            <v>EA</v>
          </cell>
          <cell r="I1188">
            <v>0</v>
          </cell>
          <cell r="J1188">
            <v>0</v>
          </cell>
          <cell r="K1188">
            <v>827</v>
          </cell>
          <cell r="L1188">
            <v>238</v>
          </cell>
          <cell r="M1188">
            <v>883</v>
          </cell>
          <cell r="N1188">
            <v>190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190</v>
          </cell>
          <cell r="W1188">
            <v>0</v>
          </cell>
          <cell r="X1188">
            <v>0</v>
          </cell>
          <cell r="Y1188" t="str">
            <v>내선</v>
          </cell>
          <cell r="Z1188">
            <v>0.03</v>
          </cell>
        </row>
        <row r="1189">
          <cell r="D1189">
            <v>1189</v>
          </cell>
          <cell r="E1189">
            <v>949</v>
          </cell>
          <cell r="F1189" t="str">
            <v>박스카바</v>
          </cell>
          <cell r="G1189" t="str">
            <v>8각</v>
          </cell>
          <cell r="H1189" t="str">
            <v>EA</v>
          </cell>
          <cell r="I1189">
            <v>0</v>
          </cell>
          <cell r="J1189">
            <v>0</v>
          </cell>
          <cell r="K1189">
            <v>827</v>
          </cell>
          <cell r="L1189">
            <v>238</v>
          </cell>
          <cell r="M1189">
            <v>883</v>
          </cell>
          <cell r="N1189">
            <v>230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230</v>
          </cell>
          <cell r="W1189">
            <v>0</v>
          </cell>
          <cell r="X1189">
            <v>0</v>
          </cell>
          <cell r="Y1189" t="str">
            <v>내선</v>
          </cell>
          <cell r="Z1189">
            <v>0.03</v>
          </cell>
        </row>
        <row r="1190">
          <cell r="D1190">
            <v>1190</v>
          </cell>
          <cell r="E1190">
            <v>950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 t="str">
            <v/>
          </cell>
        </row>
        <row r="1191">
          <cell r="D1191">
            <v>1191</v>
          </cell>
          <cell r="E1191">
            <v>951</v>
          </cell>
          <cell r="F1191" t="str">
            <v>PVC  Outlet Box</v>
          </cell>
          <cell r="G1191" t="str">
            <v xml:space="preserve">  8 각</v>
          </cell>
          <cell r="H1191" t="str">
            <v>EA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 t="str">
            <v>내선</v>
          </cell>
          <cell r="Z1191">
            <v>0.12</v>
          </cell>
        </row>
        <row r="1192">
          <cell r="D1192">
            <v>1192</v>
          </cell>
          <cell r="E1192">
            <v>952</v>
          </cell>
          <cell r="F1192" t="str">
            <v>PVC  Outlet Box</v>
          </cell>
          <cell r="G1192" t="str">
            <v xml:space="preserve">  4 각</v>
          </cell>
          <cell r="H1192" t="str">
            <v>EA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 t="str">
            <v>내선</v>
          </cell>
          <cell r="Z1192">
            <v>0.12</v>
          </cell>
        </row>
        <row r="1193">
          <cell r="D1193">
            <v>1193</v>
          </cell>
          <cell r="E1193">
            <v>953</v>
          </cell>
          <cell r="F1193" t="str">
            <v>SYSTEM BOX</v>
          </cell>
          <cell r="G1193" t="str">
            <v>전열, 전화</v>
          </cell>
          <cell r="H1193" t="str">
            <v>EA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</row>
        <row r="1194">
          <cell r="D1194">
            <v>1194</v>
          </cell>
          <cell r="E1194">
            <v>954</v>
          </cell>
          <cell r="F1194" t="str">
            <v>JOINT BOX</v>
          </cell>
          <cell r="G1194" t="str">
            <v>100x100x54</v>
          </cell>
          <cell r="H1194" t="str">
            <v>EA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</row>
        <row r="1195">
          <cell r="D1195">
            <v>1195</v>
          </cell>
          <cell r="E1195">
            <v>955</v>
          </cell>
          <cell r="F1195" t="str">
            <v>노출박스</v>
          </cell>
          <cell r="G1195" t="str">
            <v>16C 1방출</v>
          </cell>
          <cell r="H1195" t="str">
            <v>EA</v>
          </cell>
          <cell r="I1195">
            <v>0</v>
          </cell>
          <cell r="J1195">
            <v>0</v>
          </cell>
          <cell r="K1195">
            <v>827</v>
          </cell>
          <cell r="L1195">
            <v>2700</v>
          </cell>
          <cell r="M1195">
            <v>883</v>
          </cell>
          <cell r="N1195">
            <v>2625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2625</v>
          </cell>
          <cell r="W1195">
            <v>0</v>
          </cell>
          <cell r="X1195">
            <v>0</v>
          </cell>
          <cell r="Y1195" t="str">
            <v>내선</v>
          </cell>
          <cell r="Z1195">
            <v>0.28999999999999998</v>
          </cell>
        </row>
        <row r="1196">
          <cell r="D1196">
            <v>1196</v>
          </cell>
          <cell r="E1196">
            <v>956</v>
          </cell>
          <cell r="F1196" t="str">
            <v>노출박스</v>
          </cell>
          <cell r="G1196" t="str">
            <v>16C 2방출</v>
          </cell>
          <cell r="H1196" t="str">
            <v>EA</v>
          </cell>
          <cell r="I1196">
            <v>0</v>
          </cell>
          <cell r="J1196">
            <v>0</v>
          </cell>
          <cell r="K1196">
            <v>827</v>
          </cell>
          <cell r="L1196">
            <v>2870</v>
          </cell>
          <cell r="M1196">
            <v>883</v>
          </cell>
          <cell r="N1196">
            <v>2750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2750</v>
          </cell>
          <cell r="W1196">
            <v>0</v>
          </cell>
          <cell r="X1196">
            <v>0</v>
          </cell>
          <cell r="Y1196" t="str">
            <v>내선</v>
          </cell>
          <cell r="Z1196">
            <v>0.28999999999999998</v>
          </cell>
        </row>
        <row r="1197">
          <cell r="D1197">
            <v>1197</v>
          </cell>
          <cell r="E1197">
            <v>957</v>
          </cell>
          <cell r="F1197" t="str">
            <v>노출박스</v>
          </cell>
          <cell r="G1197" t="str">
            <v>22C 1방출</v>
          </cell>
          <cell r="H1197" t="str">
            <v>EA</v>
          </cell>
          <cell r="I1197">
            <v>0</v>
          </cell>
          <cell r="J1197">
            <v>0</v>
          </cell>
          <cell r="K1197">
            <v>827</v>
          </cell>
          <cell r="L1197">
            <v>2639</v>
          </cell>
          <cell r="M1197">
            <v>883</v>
          </cell>
          <cell r="N1197">
            <v>2875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2639</v>
          </cell>
          <cell r="W1197">
            <v>0</v>
          </cell>
          <cell r="X1197">
            <v>0</v>
          </cell>
          <cell r="Y1197" t="str">
            <v>내선</v>
          </cell>
          <cell r="Z1197">
            <v>0.28999999999999998</v>
          </cell>
        </row>
        <row r="1198">
          <cell r="D1198">
            <v>1198</v>
          </cell>
          <cell r="E1198">
            <v>958</v>
          </cell>
          <cell r="F1198" t="str">
            <v>노출박스</v>
          </cell>
          <cell r="G1198" t="str">
            <v>22C 2방출</v>
          </cell>
          <cell r="H1198" t="str">
            <v>EA</v>
          </cell>
          <cell r="I1198">
            <v>0</v>
          </cell>
          <cell r="J1198">
            <v>0</v>
          </cell>
          <cell r="K1198">
            <v>827</v>
          </cell>
          <cell r="L1198">
            <v>2834</v>
          </cell>
          <cell r="M1198">
            <v>883</v>
          </cell>
          <cell r="N1198">
            <v>3000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2834</v>
          </cell>
          <cell r="W1198">
            <v>0</v>
          </cell>
          <cell r="X1198">
            <v>0</v>
          </cell>
          <cell r="Y1198" t="str">
            <v>내선</v>
          </cell>
          <cell r="Z1198">
            <v>0.28999999999999998</v>
          </cell>
        </row>
        <row r="1199">
          <cell r="D1199">
            <v>1199</v>
          </cell>
          <cell r="E1199">
            <v>959</v>
          </cell>
          <cell r="F1199" t="str">
            <v>노출박스</v>
          </cell>
          <cell r="G1199" t="str">
            <v>28C 1방출</v>
          </cell>
          <cell r="H1199" t="str">
            <v>EA</v>
          </cell>
          <cell r="I1199">
            <v>0</v>
          </cell>
          <cell r="J1199">
            <v>0</v>
          </cell>
          <cell r="K1199">
            <v>827</v>
          </cell>
          <cell r="L1199">
            <v>4203</v>
          </cell>
          <cell r="M1199">
            <v>883</v>
          </cell>
          <cell r="N1199">
            <v>4375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4203</v>
          </cell>
          <cell r="W1199">
            <v>0</v>
          </cell>
          <cell r="X1199">
            <v>0</v>
          </cell>
          <cell r="Y1199" t="str">
            <v>내선</v>
          </cell>
          <cell r="Z1199">
            <v>0.28999999999999998</v>
          </cell>
        </row>
        <row r="1200">
          <cell r="D1200">
            <v>1200</v>
          </cell>
          <cell r="E1200">
            <v>960</v>
          </cell>
          <cell r="F1200" t="str">
            <v>노출박스</v>
          </cell>
          <cell r="G1200" t="str">
            <v>28C 2방출</v>
          </cell>
          <cell r="H1200" t="str">
            <v>EA</v>
          </cell>
          <cell r="I1200">
            <v>0</v>
          </cell>
          <cell r="J1200">
            <v>0</v>
          </cell>
          <cell r="K1200">
            <v>827</v>
          </cell>
          <cell r="L1200">
            <v>4594</v>
          </cell>
          <cell r="M1200">
            <v>883</v>
          </cell>
          <cell r="N1200">
            <v>4625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4594</v>
          </cell>
          <cell r="W1200">
            <v>0</v>
          </cell>
          <cell r="X1200">
            <v>0</v>
          </cell>
          <cell r="Y1200" t="str">
            <v>내선</v>
          </cell>
          <cell r="Z1200">
            <v>0.28999999999999998</v>
          </cell>
        </row>
        <row r="1201">
          <cell r="D1201">
            <v>1201</v>
          </cell>
          <cell r="E1201">
            <v>961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 t="str">
            <v/>
          </cell>
        </row>
        <row r="1202">
          <cell r="D1202">
            <v>1202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 t="str">
            <v/>
          </cell>
        </row>
        <row r="1203">
          <cell r="D1203">
            <v>1203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 t="str">
            <v/>
          </cell>
        </row>
        <row r="1204">
          <cell r="D1204">
            <v>1204</v>
          </cell>
          <cell r="E1204">
            <v>962</v>
          </cell>
          <cell r="F1204" t="str">
            <v>등기구 보강대</v>
          </cell>
          <cell r="G1204" t="str">
            <v>스프링형 M바표준</v>
          </cell>
          <cell r="H1204" t="str">
            <v>SET</v>
          </cell>
          <cell r="I1204">
            <v>0</v>
          </cell>
          <cell r="J1204">
            <v>0</v>
          </cell>
          <cell r="K1204">
            <v>898</v>
          </cell>
          <cell r="L1204">
            <v>3900</v>
          </cell>
          <cell r="M1204">
            <v>939</v>
          </cell>
          <cell r="N1204">
            <v>3900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3900</v>
          </cell>
          <cell r="W1204">
            <v>0</v>
          </cell>
          <cell r="X1204">
            <v>0</v>
          </cell>
          <cell r="Y1204" t="str">
            <v>내선</v>
          </cell>
          <cell r="Z1204">
            <v>0.24</v>
          </cell>
          <cell r="AA1204" t="str">
            <v>보인</v>
          </cell>
          <cell r="AB1204">
            <v>0.10799999999999998</v>
          </cell>
        </row>
        <row r="1205">
          <cell r="D1205">
            <v>1205</v>
          </cell>
          <cell r="E1205">
            <v>963</v>
          </cell>
          <cell r="F1205" t="str">
            <v>등기구 보강대 1m</v>
          </cell>
          <cell r="G1205" t="str">
            <v>스프링형 T바표준</v>
          </cell>
          <cell r="H1205" t="str">
            <v>SET</v>
          </cell>
          <cell r="I1205">
            <v>0</v>
          </cell>
          <cell r="J1205">
            <v>0</v>
          </cell>
          <cell r="K1205">
            <v>898</v>
          </cell>
          <cell r="L1205">
            <v>4900</v>
          </cell>
          <cell r="M1205">
            <v>939</v>
          </cell>
          <cell r="N1205">
            <v>4900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4900</v>
          </cell>
          <cell r="W1205">
            <v>0</v>
          </cell>
          <cell r="X1205">
            <v>0</v>
          </cell>
          <cell r="Y1205" t="str">
            <v>내선</v>
          </cell>
          <cell r="Z1205">
            <v>0.24</v>
          </cell>
          <cell r="AA1205" t="str">
            <v>보인</v>
          </cell>
          <cell r="AB1205">
            <v>0.10799999999999998</v>
          </cell>
        </row>
        <row r="1206">
          <cell r="D1206">
            <v>1206</v>
          </cell>
          <cell r="E1206">
            <v>964</v>
          </cell>
          <cell r="F1206" t="str">
            <v>등기구 보강대 1m</v>
          </cell>
          <cell r="G1206" t="str">
            <v>스프링형 다운라이트용</v>
          </cell>
          <cell r="H1206" t="str">
            <v>SET</v>
          </cell>
          <cell r="I1206">
            <v>0</v>
          </cell>
          <cell r="J1206">
            <v>0</v>
          </cell>
          <cell r="K1206">
            <v>898</v>
          </cell>
          <cell r="L1206">
            <v>3600</v>
          </cell>
          <cell r="M1206">
            <v>939</v>
          </cell>
          <cell r="N1206">
            <v>3600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3600</v>
          </cell>
          <cell r="W1206">
            <v>0</v>
          </cell>
          <cell r="X1206">
            <v>0</v>
          </cell>
          <cell r="Y1206" t="str">
            <v>내선</v>
          </cell>
          <cell r="Z1206">
            <v>0.24</v>
          </cell>
          <cell r="AA1206" t="str">
            <v>보인</v>
          </cell>
          <cell r="AB1206">
            <v>0.10799999999999998</v>
          </cell>
        </row>
        <row r="1207">
          <cell r="D1207">
            <v>1207</v>
          </cell>
          <cell r="E1207">
            <v>965</v>
          </cell>
          <cell r="F1207" t="str">
            <v>등기구 보강대</v>
          </cell>
          <cell r="G1207" t="str">
            <v>스프링형 다운라이트용</v>
          </cell>
          <cell r="H1207" t="str">
            <v>SET</v>
          </cell>
          <cell r="I1207">
            <v>0</v>
          </cell>
          <cell r="J1207">
            <v>0</v>
          </cell>
          <cell r="K1207">
            <v>898</v>
          </cell>
          <cell r="L1207">
            <v>5600</v>
          </cell>
          <cell r="M1207">
            <v>939</v>
          </cell>
          <cell r="N1207">
            <v>5600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5600</v>
          </cell>
          <cell r="W1207">
            <v>0</v>
          </cell>
          <cell r="X1207">
            <v>0</v>
          </cell>
          <cell r="Y1207" t="str">
            <v>내선</v>
          </cell>
          <cell r="Z1207">
            <v>0.12</v>
          </cell>
          <cell r="AA1207" t="str">
            <v>보인</v>
          </cell>
          <cell r="AB1207">
            <v>5.3999999999999992E-2</v>
          </cell>
        </row>
        <row r="1208">
          <cell r="D1208">
            <v>1208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 t="str">
            <v/>
          </cell>
        </row>
        <row r="1209">
          <cell r="D1209">
            <v>1209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 t="str">
            <v/>
          </cell>
        </row>
        <row r="1210">
          <cell r="D1210">
            <v>1210</v>
          </cell>
          <cell r="E1210">
            <v>971</v>
          </cell>
          <cell r="F1210" t="str">
            <v>등 기 구(type"C")</v>
          </cell>
          <cell r="G1210" t="str">
            <v>FL 2/32W (펜던트)</v>
          </cell>
          <cell r="H1210" t="str">
            <v>SET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 t="str">
            <v>(주)나남전기</v>
          </cell>
          <cell r="P1210">
            <v>95000</v>
          </cell>
          <cell r="Q1210" t="str">
            <v>현대전기㈜</v>
          </cell>
          <cell r="R1210">
            <v>113000</v>
          </cell>
          <cell r="S1210" t="str">
            <v>천일전기공업(주)</v>
          </cell>
          <cell r="T1210">
            <v>57000</v>
          </cell>
          <cell r="U1210">
            <v>0</v>
          </cell>
          <cell r="V1210">
            <v>57000</v>
          </cell>
          <cell r="W1210">
            <v>0</v>
          </cell>
          <cell r="X1210">
            <v>0</v>
          </cell>
          <cell r="Y1210" t="str">
            <v>내선</v>
          </cell>
          <cell r="Z1210">
            <v>0.36499999999999999</v>
          </cell>
        </row>
        <row r="1211">
          <cell r="D1211">
            <v>1211</v>
          </cell>
          <cell r="E1211">
            <v>967</v>
          </cell>
          <cell r="F1211" t="str">
            <v>등 기 구(type"B")</v>
          </cell>
          <cell r="G1211" t="str">
            <v>IL 60W</v>
          </cell>
          <cell r="H1211" t="str">
            <v>SET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 t="str">
            <v>(주)나남전기</v>
          </cell>
          <cell r="P1211">
            <v>47800</v>
          </cell>
          <cell r="Q1211" t="str">
            <v>현대전기㈜</v>
          </cell>
          <cell r="R1211">
            <v>41000</v>
          </cell>
          <cell r="S1211" t="str">
            <v>천일전기공업(주)</v>
          </cell>
          <cell r="T1211">
            <v>59000</v>
          </cell>
          <cell r="U1211">
            <v>0</v>
          </cell>
          <cell r="V1211">
            <v>41000</v>
          </cell>
          <cell r="W1211">
            <v>0</v>
          </cell>
          <cell r="X1211">
            <v>0</v>
          </cell>
          <cell r="Y1211" t="str">
            <v>내선</v>
          </cell>
          <cell r="Z1211">
            <v>0.46</v>
          </cell>
        </row>
        <row r="1212">
          <cell r="D1212">
            <v>1212</v>
          </cell>
          <cell r="E1212">
            <v>968</v>
          </cell>
          <cell r="F1212" t="str">
            <v>등 기 구(type"C")</v>
          </cell>
          <cell r="G1212" t="str">
            <v>PL 2/13W (다운라이트)</v>
          </cell>
          <cell r="H1212" t="str">
            <v>SET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 t="str">
            <v>(주)나남전기</v>
          </cell>
          <cell r="P1212">
            <v>31900</v>
          </cell>
          <cell r="Q1212" t="str">
            <v>현대전기㈜</v>
          </cell>
          <cell r="R1212">
            <v>31500</v>
          </cell>
          <cell r="S1212" t="str">
            <v>천일전기공업(주)</v>
          </cell>
          <cell r="T1212">
            <v>46000</v>
          </cell>
          <cell r="U1212">
            <v>0</v>
          </cell>
          <cell r="V1212">
            <v>31500</v>
          </cell>
          <cell r="W1212">
            <v>0</v>
          </cell>
          <cell r="X1212">
            <v>0</v>
          </cell>
          <cell r="Y1212" t="str">
            <v>내선</v>
          </cell>
          <cell r="Z1212">
            <v>0.3</v>
          </cell>
        </row>
        <row r="1213">
          <cell r="D1213">
            <v>1213</v>
          </cell>
          <cell r="E1213">
            <v>969</v>
          </cell>
          <cell r="F1213" t="str">
            <v>등 기 구(type"D")</v>
          </cell>
          <cell r="G1213" t="str">
            <v>PAR 38 120W (다운라이트)</v>
          </cell>
          <cell r="H1213" t="str">
            <v>SET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 t="str">
            <v>(주)나남전기</v>
          </cell>
          <cell r="P1213">
            <v>73000</v>
          </cell>
          <cell r="Q1213" t="str">
            <v>현대전기㈜</v>
          </cell>
          <cell r="R1213">
            <v>66500</v>
          </cell>
          <cell r="S1213" t="str">
            <v>천일전기공업(주)</v>
          </cell>
          <cell r="T1213">
            <v>84000</v>
          </cell>
          <cell r="U1213">
            <v>0</v>
          </cell>
          <cell r="V1213">
            <v>66500</v>
          </cell>
          <cell r="W1213">
            <v>0</v>
          </cell>
          <cell r="X1213">
            <v>0</v>
          </cell>
          <cell r="Y1213" t="str">
            <v>내선</v>
          </cell>
          <cell r="Z1213">
            <v>0.48799999999999999</v>
          </cell>
        </row>
        <row r="1214">
          <cell r="D1214">
            <v>1214</v>
          </cell>
          <cell r="E1214">
            <v>970</v>
          </cell>
          <cell r="F1214" t="str">
            <v>등 기 구(type"E")</v>
          </cell>
          <cell r="G1214" t="str">
            <v>IL 60W</v>
          </cell>
          <cell r="H1214" t="str">
            <v>SET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 t="str">
            <v>(주)나남전기</v>
          </cell>
          <cell r="P1214">
            <v>42400</v>
          </cell>
          <cell r="Q1214" t="str">
            <v>현대전기㈜</v>
          </cell>
          <cell r="R1214">
            <v>52500</v>
          </cell>
          <cell r="S1214" t="str">
            <v>천일전기공업(주)</v>
          </cell>
          <cell r="T1214">
            <v>68000</v>
          </cell>
          <cell r="U1214">
            <v>0</v>
          </cell>
          <cell r="V1214">
            <v>42400</v>
          </cell>
          <cell r="W1214">
            <v>0</v>
          </cell>
          <cell r="X1214">
            <v>0</v>
          </cell>
          <cell r="Y1214" t="str">
            <v>내선</v>
          </cell>
          <cell r="Z1214">
            <v>0.32</v>
          </cell>
        </row>
        <row r="1215">
          <cell r="D1215">
            <v>1215</v>
          </cell>
          <cell r="E1215">
            <v>971</v>
          </cell>
          <cell r="F1215" t="str">
            <v>등 기 구(type"F")</v>
          </cell>
          <cell r="G1215" t="str">
            <v>IL 60W (벽부)</v>
          </cell>
          <cell r="H1215" t="str">
            <v>SET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 t="str">
            <v>(주)나남전기</v>
          </cell>
          <cell r="P1215">
            <v>95000</v>
          </cell>
          <cell r="Q1215" t="str">
            <v>현대전기㈜</v>
          </cell>
          <cell r="R1215">
            <v>113000</v>
          </cell>
          <cell r="S1215" t="str">
            <v>천일전기공업(주)</v>
          </cell>
          <cell r="T1215">
            <v>57000</v>
          </cell>
          <cell r="U1215">
            <v>0</v>
          </cell>
          <cell r="V1215">
            <v>57000</v>
          </cell>
          <cell r="W1215">
            <v>0</v>
          </cell>
          <cell r="X1215">
            <v>0</v>
          </cell>
          <cell r="Y1215" t="str">
            <v>내선</v>
          </cell>
          <cell r="Z1215">
            <v>0.36499999999999999</v>
          </cell>
        </row>
        <row r="1216">
          <cell r="D1216">
            <v>1216</v>
          </cell>
          <cell r="E1216">
            <v>972</v>
          </cell>
          <cell r="F1216" t="str">
            <v>등 기 구(type"G")</v>
          </cell>
          <cell r="G1216" t="str">
            <v>PL 2/13W</v>
          </cell>
          <cell r="H1216" t="str">
            <v>SET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 t="str">
            <v>(주)나남전기</v>
          </cell>
          <cell r="P1216">
            <v>76000</v>
          </cell>
          <cell r="Q1216" t="str">
            <v>현대전기㈜</v>
          </cell>
          <cell r="R1216">
            <v>94000</v>
          </cell>
          <cell r="S1216" t="str">
            <v>천일전기공업(주)</v>
          </cell>
          <cell r="T1216">
            <v>45000</v>
          </cell>
          <cell r="U1216">
            <v>0</v>
          </cell>
          <cell r="V1216">
            <v>45000</v>
          </cell>
          <cell r="W1216">
            <v>0</v>
          </cell>
          <cell r="X1216">
            <v>0</v>
          </cell>
          <cell r="Y1216" t="str">
            <v>내선</v>
          </cell>
          <cell r="Z1216">
            <v>0.29499999999999998</v>
          </cell>
        </row>
        <row r="1217">
          <cell r="D1217">
            <v>1217</v>
          </cell>
          <cell r="E1217">
            <v>973</v>
          </cell>
          <cell r="F1217" t="str">
            <v>등 기 구(type"H")</v>
          </cell>
          <cell r="G1217" t="str">
            <v>IL 100W(벽부)</v>
          </cell>
          <cell r="H1217" t="str">
            <v>SET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 t="str">
            <v>(주)나남전기</v>
          </cell>
          <cell r="P1217">
            <v>6600</v>
          </cell>
          <cell r="Q1217" t="str">
            <v>(주)광명</v>
          </cell>
          <cell r="R1217">
            <v>9000</v>
          </cell>
          <cell r="S1217" t="str">
            <v>천일전기공업(주)</v>
          </cell>
          <cell r="T1217">
            <v>52000</v>
          </cell>
          <cell r="U1217">
            <v>0</v>
          </cell>
          <cell r="V1217">
            <v>6600</v>
          </cell>
          <cell r="W1217">
            <v>0</v>
          </cell>
          <cell r="X1217">
            <v>0</v>
          </cell>
          <cell r="Y1217" t="str">
            <v>내선</v>
          </cell>
          <cell r="Z1217">
            <v>0.15</v>
          </cell>
        </row>
        <row r="1218">
          <cell r="D1218">
            <v>1218</v>
          </cell>
          <cell r="E1218">
            <v>974</v>
          </cell>
          <cell r="F1218" t="str">
            <v>등 기 구(type"H1")</v>
          </cell>
          <cell r="G1218" t="str">
            <v>FL 1/20W (매입)</v>
          </cell>
          <cell r="H1218" t="str">
            <v>SET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 t="str">
            <v>(주)나남전기</v>
          </cell>
          <cell r="P1218">
            <v>27000</v>
          </cell>
          <cell r="Q1218" t="str">
            <v>현대전기㈜</v>
          </cell>
          <cell r="R1218">
            <v>26500</v>
          </cell>
          <cell r="S1218" t="str">
            <v>천일전기공업(주)</v>
          </cell>
          <cell r="T1218">
            <v>35000</v>
          </cell>
          <cell r="U1218">
            <v>0</v>
          </cell>
          <cell r="V1218">
            <v>26500</v>
          </cell>
          <cell r="W1218">
            <v>0</v>
          </cell>
          <cell r="X1218">
            <v>0</v>
          </cell>
          <cell r="Y1218" t="str">
            <v>내선</v>
          </cell>
          <cell r="Z1218">
            <v>0.19500000000000001</v>
          </cell>
        </row>
        <row r="1219">
          <cell r="D1219">
            <v>1219</v>
          </cell>
          <cell r="E1219">
            <v>975</v>
          </cell>
          <cell r="F1219" t="str">
            <v>등 기 구(type"I")</v>
          </cell>
          <cell r="G1219" t="str">
            <v>FL 2/32W (펜던트)</v>
          </cell>
          <cell r="H1219" t="str">
            <v>SET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 t="str">
            <v>(주)나남전기</v>
          </cell>
          <cell r="P1219">
            <v>22000</v>
          </cell>
          <cell r="Q1219" t="str">
            <v>현대전기㈜</v>
          </cell>
          <cell r="R1219">
            <v>19000</v>
          </cell>
          <cell r="S1219" t="str">
            <v>천일전기공업(주)</v>
          </cell>
          <cell r="T1219">
            <v>40000</v>
          </cell>
          <cell r="U1219">
            <v>0</v>
          </cell>
          <cell r="V1219">
            <v>19000</v>
          </cell>
          <cell r="W1219">
            <v>0</v>
          </cell>
          <cell r="X1219">
            <v>0</v>
          </cell>
          <cell r="Y1219" t="str">
            <v>내선</v>
          </cell>
          <cell r="Z1219">
            <v>0.245</v>
          </cell>
        </row>
        <row r="1220">
          <cell r="D1220">
            <v>1220</v>
          </cell>
          <cell r="E1220">
            <v>976</v>
          </cell>
          <cell r="F1220" t="str">
            <v>등 기 구(type"J")</v>
          </cell>
          <cell r="G1220" t="str">
            <v>FL 2/32W (방폭형 펜던트)</v>
          </cell>
          <cell r="H1220" t="str">
            <v>SET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 t="str">
            <v>(주)나남전기</v>
          </cell>
          <cell r="P1220">
            <v>14100</v>
          </cell>
          <cell r="Q1220" t="str">
            <v>현대전기㈜</v>
          </cell>
          <cell r="R1220">
            <v>14600</v>
          </cell>
          <cell r="S1220" t="str">
            <v>천일전기공업(주)</v>
          </cell>
          <cell r="T1220">
            <v>28000</v>
          </cell>
          <cell r="U1220">
            <v>0</v>
          </cell>
          <cell r="V1220">
            <v>14100</v>
          </cell>
          <cell r="W1220">
            <v>0</v>
          </cell>
          <cell r="X1220">
            <v>0</v>
          </cell>
          <cell r="Y1220" t="str">
            <v>내선</v>
          </cell>
          <cell r="Z1220">
            <v>0.155</v>
          </cell>
        </row>
        <row r="1221">
          <cell r="D1221">
            <v>1221</v>
          </cell>
          <cell r="E1221">
            <v>977</v>
          </cell>
          <cell r="F1221" t="str">
            <v>등 기 구(type"K")</v>
          </cell>
          <cell r="G1221" t="str">
            <v>IL 60W (매입)</v>
          </cell>
          <cell r="H1221" t="str">
            <v>SET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 t="str">
            <v>(주)나남전기</v>
          </cell>
          <cell r="P1221">
            <v>28000</v>
          </cell>
          <cell r="Q1221" t="str">
            <v>현대전기㈜</v>
          </cell>
          <cell r="R1221">
            <v>14500</v>
          </cell>
          <cell r="S1221" t="str">
            <v>천일전기공업(주)</v>
          </cell>
          <cell r="T1221">
            <v>24000</v>
          </cell>
          <cell r="U1221">
            <v>0</v>
          </cell>
          <cell r="V1221">
            <v>14500</v>
          </cell>
          <cell r="W1221">
            <v>0</v>
          </cell>
          <cell r="X1221">
            <v>0</v>
          </cell>
          <cell r="Y1221" t="str">
            <v>내선</v>
          </cell>
          <cell r="Z1221">
            <v>0.245</v>
          </cell>
        </row>
        <row r="1222">
          <cell r="D1222">
            <v>1222</v>
          </cell>
          <cell r="E1222">
            <v>978</v>
          </cell>
          <cell r="F1222" t="str">
            <v>등 기 구(type"L")</v>
          </cell>
          <cell r="G1222" t="str">
            <v>IL 60W (벽부)</v>
          </cell>
          <cell r="H1222" t="str">
            <v>SET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 t="str">
            <v>(주)나남전기</v>
          </cell>
          <cell r="P1222">
            <v>28000</v>
          </cell>
          <cell r="Q1222" t="str">
            <v>현대전기㈜</v>
          </cell>
          <cell r="R1222">
            <v>14500</v>
          </cell>
          <cell r="S1222" t="str">
            <v>천일전기공업(주)</v>
          </cell>
          <cell r="T1222">
            <v>24000</v>
          </cell>
          <cell r="U1222">
            <v>0</v>
          </cell>
          <cell r="V1222">
            <v>14500</v>
          </cell>
          <cell r="W1222">
            <v>0</v>
          </cell>
          <cell r="X1222">
            <v>0</v>
          </cell>
          <cell r="Y1222" t="str">
            <v>내선</v>
          </cell>
          <cell r="Z1222">
            <v>0.245</v>
          </cell>
        </row>
        <row r="1223">
          <cell r="D1223">
            <v>1223</v>
          </cell>
          <cell r="E1223">
            <v>979</v>
          </cell>
          <cell r="F1223" t="str">
            <v>등 기 구 (Type"M")</v>
          </cell>
          <cell r="G1223" t="str">
            <v>IL 100W</v>
          </cell>
          <cell r="H1223" t="str">
            <v>SET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 t="str">
            <v>(주)나남전기</v>
          </cell>
          <cell r="P1223">
            <v>4000</v>
          </cell>
          <cell r="Q1223" t="str">
            <v>현대전기㈜</v>
          </cell>
          <cell r="R1223">
            <v>4500</v>
          </cell>
          <cell r="S1223" t="str">
            <v>천일전기공업(주)</v>
          </cell>
          <cell r="T1223">
            <v>7000</v>
          </cell>
          <cell r="U1223">
            <v>0</v>
          </cell>
          <cell r="V1223">
            <v>4000</v>
          </cell>
          <cell r="W1223">
            <v>0</v>
          </cell>
          <cell r="X1223">
            <v>0</v>
          </cell>
          <cell r="Y1223" t="str">
            <v>내선</v>
          </cell>
          <cell r="Z1223">
            <v>0.18</v>
          </cell>
        </row>
        <row r="1224">
          <cell r="D1224">
            <v>1224</v>
          </cell>
          <cell r="E1224">
            <v>980</v>
          </cell>
          <cell r="F1224" t="str">
            <v>등 기 구 (Type"G1")</v>
          </cell>
          <cell r="G1224" t="str">
            <v>FL 1/32W (매입)</v>
          </cell>
          <cell r="H1224" t="str">
            <v>SET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 t="str">
            <v>(주)나남전기</v>
          </cell>
          <cell r="P1224">
            <v>57200</v>
          </cell>
          <cell r="Q1224" t="str">
            <v>(주)광명</v>
          </cell>
          <cell r="R1224">
            <v>68750</v>
          </cell>
          <cell r="S1224" t="str">
            <v>천일전기공업(주)</v>
          </cell>
          <cell r="T1224">
            <v>54000</v>
          </cell>
          <cell r="U1224">
            <v>0</v>
          </cell>
          <cell r="V1224">
            <v>54000</v>
          </cell>
          <cell r="W1224">
            <v>0</v>
          </cell>
          <cell r="X1224">
            <v>0</v>
          </cell>
          <cell r="Y1224" t="str">
            <v>내선</v>
          </cell>
          <cell r="Z1224">
            <v>0.3</v>
          </cell>
        </row>
        <row r="1225">
          <cell r="D1225">
            <v>1225</v>
          </cell>
          <cell r="E1225">
            <v>981</v>
          </cell>
          <cell r="F1225" t="str">
            <v>등 기 구(type"G2")</v>
          </cell>
          <cell r="G1225" t="str">
            <v>FL 1/20W (매입)</v>
          </cell>
          <cell r="H1225" t="str">
            <v>SET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 t="str">
            <v>(주)나남전기</v>
          </cell>
          <cell r="P1225">
            <v>6600</v>
          </cell>
          <cell r="Q1225" t="str">
            <v>현대전기㈜</v>
          </cell>
          <cell r="R1225">
            <v>7000</v>
          </cell>
          <cell r="S1225" t="str">
            <v>천일전기공업(주)</v>
          </cell>
          <cell r="T1225">
            <v>18000</v>
          </cell>
          <cell r="U1225">
            <v>0</v>
          </cell>
          <cell r="V1225">
            <v>6600</v>
          </cell>
          <cell r="W1225">
            <v>0</v>
          </cell>
          <cell r="X1225">
            <v>0</v>
          </cell>
          <cell r="Y1225" t="str">
            <v>내선</v>
          </cell>
          <cell r="Z1225">
            <v>0.15</v>
          </cell>
        </row>
        <row r="1226">
          <cell r="D1226">
            <v>1226</v>
          </cell>
          <cell r="E1226">
            <v>982</v>
          </cell>
          <cell r="F1226" t="str">
            <v>등 기 구(type"N")</v>
          </cell>
          <cell r="G1226" t="str">
            <v>FL 4/20W (매입)</v>
          </cell>
          <cell r="H1226" t="str">
            <v>SET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 t="str">
            <v>(주)나남전기</v>
          </cell>
          <cell r="P1226">
            <v>6700</v>
          </cell>
          <cell r="Q1226" t="str">
            <v>현대전기㈜</v>
          </cell>
          <cell r="R1226">
            <v>7000</v>
          </cell>
          <cell r="S1226" t="str">
            <v>천일전기공업(주)</v>
          </cell>
          <cell r="T1226">
            <v>18000</v>
          </cell>
          <cell r="U1226">
            <v>0</v>
          </cell>
          <cell r="V1226">
            <v>6700</v>
          </cell>
          <cell r="W1226">
            <v>0</v>
          </cell>
          <cell r="X1226">
            <v>0</v>
          </cell>
          <cell r="Y1226" t="str">
            <v>내선</v>
          </cell>
          <cell r="Z1226">
            <v>0.158</v>
          </cell>
        </row>
        <row r="1227">
          <cell r="D1227">
            <v>1227</v>
          </cell>
          <cell r="E1227">
            <v>983</v>
          </cell>
          <cell r="F1227" t="str">
            <v>등 기 구 (Type"F1")</v>
          </cell>
          <cell r="G1227" t="str">
            <v>PL 1/13W (다운라이트)</v>
          </cell>
          <cell r="H1227" t="str">
            <v>SET</v>
          </cell>
          <cell r="I1227">
            <v>0</v>
          </cell>
          <cell r="J1227">
            <v>0</v>
          </cell>
          <cell r="K1227">
            <v>811</v>
          </cell>
          <cell r="L1227">
            <v>24500</v>
          </cell>
          <cell r="M1227">
            <v>0</v>
          </cell>
          <cell r="N1227">
            <v>0</v>
          </cell>
          <cell r="O1227" t="str">
            <v>(주)나남전기</v>
          </cell>
          <cell r="P1227">
            <v>36000</v>
          </cell>
          <cell r="Q1227" t="str">
            <v>(주)광명</v>
          </cell>
          <cell r="R1227">
            <v>47500</v>
          </cell>
          <cell r="S1227" t="str">
            <v>천일전기공업(주)</v>
          </cell>
          <cell r="T1227">
            <v>40000</v>
          </cell>
          <cell r="U1227">
            <v>0</v>
          </cell>
          <cell r="V1227">
            <v>24500</v>
          </cell>
          <cell r="W1227">
            <v>0</v>
          </cell>
          <cell r="X1227">
            <v>0</v>
          </cell>
          <cell r="Y1227" t="str">
            <v>내선</v>
          </cell>
          <cell r="Z1227">
            <v>0.23499999999999999</v>
          </cell>
        </row>
        <row r="1228">
          <cell r="D1228">
            <v>1228</v>
          </cell>
          <cell r="E1228">
            <v>984</v>
          </cell>
          <cell r="F1228" t="str">
            <v>등 기 구 (Type"FP")</v>
          </cell>
          <cell r="G1228" t="str">
            <v>FL 2/32펜던트</v>
          </cell>
          <cell r="H1228" t="str">
            <v>SET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 t="str">
            <v>(주)나남전기</v>
          </cell>
          <cell r="P1228">
            <v>44600</v>
          </cell>
          <cell r="Q1228" t="str">
            <v>(주)광명</v>
          </cell>
          <cell r="R1228">
            <v>58750</v>
          </cell>
          <cell r="S1228" t="str">
            <v>천일전기공업(주)</v>
          </cell>
          <cell r="T1228">
            <v>52000</v>
          </cell>
          <cell r="U1228">
            <v>0</v>
          </cell>
          <cell r="V1228">
            <v>44600</v>
          </cell>
          <cell r="W1228">
            <v>0</v>
          </cell>
          <cell r="X1228">
            <v>0</v>
          </cell>
          <cell r="Y1228" t="str">
            <v>내선</v>
          </cell>
          <cell r="Z1228">
            <v>0.36499999999999999</v>
          </cell>
        </row>
        <row r="1229">
          <cell r="D1229">
            <v>1229</v>
          </cell>
          <cell r="E1229">
            <v>985</v>
          </cell>
          <cell r="F1229" t="str">
            <v>등 기 구(type"R")</v>
          </cell>
          <cell r="G1229" t="str">
            <v>IL-60 (코드펜던트)</v>
          </cell>
          <cell r="H1229" t="str">
            <v>SET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 t="str">
            <v>(주)나남전기</v>
          </cell>
          <cell r="P1229">
            <v>26000</v>
          </cell>
          <cell r="Q1229" t="str">
            <v>현대전기㈜</v>
          </cell>
          <cell r="R1229">
            <v>48000</v>
          </cell>
          <cell r="S1229" t="str">
            <v>천일전기공업(주)</v>
          </cell>
          <cell r="T1229">
            <v>32000</v>
          </cell>
          <cell r="U1229">
            <v>0</v>
          </cell>
          <cell r="V1229">
            <v>26000</v>
          </cell>
          <cell r="W1229">
            <v>0</v>
          </cell>
          <cell r="X1229">
            <v>0</v>
          </cell>
          <cell r="Y1229" t="str">
            <v>내선</v>
          </cell>
          <cell r="Z1229">
            <v>0.109</v>
          </cell>
        </row>
        <row r="1230">
          <cell r="D1230">
            <v>1230</v>
          </cell>
          <cell r="E1230">
            <v>986</v>
          </cell>
          <cell r="F1230" t="str">
            <v>등 기 구(type"R1")</v>
          </cell>
          <cell r="G1230" t="str">
            <v>IL-100 (코드펜던트)</v>
          </cell>
          <cell r="H1230" t="str">
            <v>SET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 t="str">
            <v>(주)나남전기</v>
          </cell>
          <cell r="P1230">
            <v>26100</v>
          </cell>
          <cell r="Q1230" t="str">
            <v>현대전기㈜</v>
          </cell>
          <cell r="R1230">
            <v>48000</v>
          </cell>
          <cell r="S1230" t="str">
            <v>천일전기공업(주)</v>
          </cell>
          <cell r="T1230">
            <v>32000</v>
          </cell>
          <cell r="U1230">
            <v>0</v>
          </cell>
          <cell r="V1230">
            <v>26100</v>
          </cell>
          <cell r="W1230">
            <v>0</v>
          </cell>
          <cell r="X1230">
            <v>0</v>
          </cell>
          <cell r="Y1230" t="str">
            <v>내선</v>
          </cell>
          <cell r="Z1230">
            <v>0.14699999999999999</v>
          </cell>
        </row>
        <row r="1231">
          <cell r="D1231">
            <v>1231</v>
          </cell>
          <cell r="E1231">
            <v>987</v>
          </cell>
          <cell r="F1231" t="str">
            <v>등 기 구(type"J")</v>
          </cell>
          <cell r="G1231" t="str">
            <v>IL-60 (망 벽부)</v>
          </cell>
          <cell r="H1231" t="str">
            <v>SET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 t="str">
            <v>(주)나남전기</v>
          </cell>
          <cell r="P1231">
            <v>16100</v>
          </cell>
          <cell r="Q1231" t="str">
            <v>현대전기㈜</v>
          </cell>
          <cell r="R1231">
            <v>24000</v>
          </cell>
          <cell r="S1231" t="str">
            <v>천일전기공업(주)</v>
          </cell>
          <cell r="T1231">
            <v>18500</v>
          </cell>
          <cell r="U1231">
            <v>0</v>
          </cell>
          <cell r="V1231">
            <v>16100</v>
          </cell>
          <cell r="W1231">
            <v>0</v>
          </cell>
          <cell r="X1231">
            <v>0</v>
          </cell>
          <cell r="Y1231" t="str">
            <v>내선</v>
          </cell>
          <cell r="Z1231">
            <v>0.15</v>
          </cell>
        </row>
        <row r="1232">
          <cell r="D1232">
            <v>1232</v>
          </cell>
          <cell r="E1232">
            <v>988</v>
          </cell>
          <cell r="F1232" t="str">
            <v>등 기 구(type"J1")</v>
          </cell>
          <cell r="G1232" t="str">
            <v>IL-100 (망 벽부)</v>
          </cell>
          <cell r="H1232" t="str">
            <v>SET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 t="str">
            <v>(주)나남전기</v>
          </cell>
          <cell r="P1232">
            <v>16200</v>
          </cell>
          <cell r="Q1232" t="str">
            <v>현대전기㈜</v>
          </cell>
          <cell r="R1232">
            <v>24000</v>
          </cell>
          <cell r="S1232" t="str">
            <v>천일전기공업(주)</v>
          </cell>
          <cell r="T1232">
            <v>18500</v>
          </cell>
          <cell r="U1232">
            <v>0</v>
          </cell>
          <cell r="V1232">
            <v>16200</v>
          </cell>
          <cell r="W1232">
            <v>0</v>
          </cell>
          <cell r="X1232">
            <v>0</v>
          </cell>
          <cell r="Y1232" t="str">
            <v>내선</v>
          </cell>
          <cell r="Z1232">
            <v>0.158</v>
          </cell>
        </row>
        <row r="1233">
          <cell r="D1233">
            <v>1233</v>
          </cell>
          <cell r="E1233">
            <v>989</v>
          </cell>
          <cell r="F1233" t="str">
            <v>등 기 구(type"K")</v>
          </cell>
          <cell r="G1233" t="str">
            <v>IL-100 (투광 방폭 천정직부)</v>
          </cell>
          <cell r="H1233" t="str">
            <v>SET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 t="str">
            <v>(주)나남전기</v>
          </cell>
          <cell r="P1233">
            <v>39900</v>
          </cell>
          <cell r="Q1233" t="str">
            <v>현대전기㈜</v>
          </cell>
          <cell r="R1233">
            <v>61500</v>
          </cell>
          <cell r="S1233" t="str">
            <v>천일전기공업(주)</v>
          </cell>
          <cell r="T1233">
            <v>98000</v>
          </cell>
          <cell r="U1233">
            <v>0</v>
          </cell>
          <cell r="V1233">
            <v>39900</v>
          </cell>
          <cell r="W1233">
            <v>0</v>
          </cell>
          <cell r="X1233">
            <v>0</v>
          </cell>
          <cell r="Y1233" t="str">
            <v>내선</v>
          </cell>
          <cell r="Z1233">
            <v>0.38</v>
          </cell>
        </row>
        <row r="1234">
          <cell r="D1234">
            <v>1234</v>
          </cell>
          <cell r="E1234">
            <v>990</v>
          </cell>
          <cell r="F1234" t="str">
            <v>등 기 구(type"K1")</v>
          </cell>
          <cell r="G1234" t="str">
            <v>IL-200 (투광 방폭 천정직부)</v>
          </cell>
          <cell r="H1234" t="str">
            <v>SET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 t="str">
            <v>(주)나남전기</v>
          </cell>
          <cell r="P1234">
            <v>40000</v>
          </cell>
          <cell r="Q1234" t="str">
            <v>현대전기㈜</v>
          </cell>
          <cell r="R1234">
            <v>62000</v>
          </cell>
          <cell r="S1234" t="str">
            <v>천일전기공업(주)</v>
          </cell>
          <cell r="T1234">
            <v>98000</v>
          </cell>
          <cell r="U1234">
            <v>0</v>
          </cell>
          <cell r="V1234">
            <v>40000</v>
          </cell>
          <cell r="W1234">
            <v>0</v>
          </cell>
          <cell r="X1234">
            <v>0</v>
          </cell>
          <cell r="Y1234" t="str">
            <v>내선</v>
          </cell>
          <cell r="Z1234">
            <v>0.38</v>
          </cell>
        </row>
        <row r="1235">
          <cell r="D1235">
            <v>1235</v>
          </cell>
          <cell r="E1235">
            <v>991</v>
          </cell>
          <cell r="F1235" t="str">
            <v>등 기 구(type"L")</v>
          </cell>
          <cell r="G1235" t="str">
            <v>IL-100 (투광 방폭 벽부)</v>
          </cell>
          <cell r="H1235" t="str">
            <v>SET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 t="str">
            <v>(주)나남전기</v>
          </cell>
          <cell r="P1235">
            <v>41000</v>
          </cell>
          <cell r="Q1235" t="str">
            <v>현대전기㈜</v>
          </cell>
          <cell r="R1235">
            <v>61500</v>
          </cell>
          <cell r="S1235" t="str">
            <v>천일전기공업(주)</v>
          </cell>
          <cell r="T1235">
            <v>98000</v>
          </cell>
          <cell r="U1235">
            <v>0</v>
          </cell>
          <cell r="V1235">
            <v>41000</v>
          </cell>
          <cell r="W1235">
            <v>0</v>
          </cell>
          <cell r="X1235">
            <v>0</v>
          </cell>
          <cell r="Y1235" t="str">
            <v>내선</v>
          </cell>
          <cell r="Z1235">
            <v>0.316</v>
          </cell>
        </row>
        <row r="1236">
          <cell r="D1236">
            <v>1236</v>
          </cell>
          <cell r="E1236">
            <v>992</v>
          </cell>
          <cell r="F1236" t="str">
            <v>등 기 구(type"L1")</v>
          </cell>
          <cell r="G1236" t="str">
            <v>IL-200 (투광 방폭 벽부)</v>
          </cell>
          <cell r="H1236" t="str">
            <v>SET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 t="str">
            <v>(주)나남전기</v>
          </cell>
          <cell r="P1236">
            <v>41500</v>
          </cell>
          <cell r="Q1236" t="str">
            <v>현대전기㈜</v>
          </cell>
          <cell r="R1236">
            <v>62000</v>
          </cell>
          <cell r="S1236" t="str">
            <v>천일전기공업(주)</v>
          </cell>
          <cell r="T1236">
            <v>98000</v>
          </cell>
          <cell r="U1236">
            <v>0</v>
          </cell>
          <cell r="V1236">
            <v>41500</v>
          </cell>
          <cell r="W1236">
            <v>0</v>
          </cell>
          <cell r="X1236">
            <v>0</v>
          </cell>
          <cell r="Y1236" t="str">
            <v>내선</v>
          </cell>
          <cell r="Z1236">
            <v>0.316</v>
          </cell>
        </row>
        <row r="1237">
          <cell r="D1237">
            <v>1237</v>
          </cell>
          <cell r="E1237">
            <v>993</v>
          </cell>
          <cell r="F1237" t="str">
            <v>등 기 구(type"M")</v>
          </cell>
          <cell r="G1237" t="str">
            <v>MH-100 (방폭 벽부)</v>
          </cell>
          <cell r="H1237" t="str">
            <v>SET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 t="str">
            <v>(주)나남전기</v>
          </cell>
          <cell r="P1237">
            <v>151000</v>
          </cell>
          <cell r="Q1237" t="str">
            <v>현대전기㈜</v>
          </cell>
          <cell r="R1237">
            <v>130000</v>
          </cell>
          <cell r="S1237" t="str">
            <v>천일전기공업(주)</v>
          </cell>
          <cell r="T1237">
            <v>145000</v>
          </cell>
          <cell r="U1237">
            <v>0</v>
          </cell>
          <cell r="V1237">
            <v>130000</v>
          </cell>
          <cell r="W1237">
            <v>0</v>
          </cell>
          <cell r="X1237">
            <v>0</v>
          </cell>
          <cell r="Y1237" t="str">
            <v>내선</v>
          </cell>
          <cell r="Z1237">
            <v>0.76</v>
          </cell>
        </row>
        <row r="1238">
          <cell r="D1238">
            <v>1238</v>
          </cell>
          <cell r="E1238">
            <v>994</v>
          </cell>
          <cell r="F1238" t="str">
            <v>등 기 구(type"M1")</v>
          </cell>
          <cell r="G1238" t="str">
            <v>MH-175 (방폭 벽부)</v>
          </cell>
          <cell r="H1238" t="str">
            <v>SET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 t="str">
            <v>(주)나남전기</v>
          </cell>
          <cell r="P1238">
            <v>127500</v>
          </cell>
          <cell r="Q1238" t="str">
            <v>현대전기㈜</v>
          </cell>
          <cell r="R1238">
            <v>100000</v>
          </cell>
          <cell r="S1238" t="str">
            <v>천일전기공업(주)</v>
          </cell>
          <cell r="T1238">
            <v>156000</v>
          </cell>
          <cell r="U1238">
            <v>0</v>
          </cell>
          <cell r="V1238">
            <v>100000</v>
          </cell>
          <cell r="W1238">
            <v>0</v>
          </cell>
          <cell r="X1238">
            <v>0</v>
          </cell>
          <cell r="Y1238" t="str">
            <v>내선</v>
          </cell>
          <cell r="Z1238">
            <v>0.88</v>
          </cell>
        </row>
        <row r="1239">
          <cell r="D1239">
            <v>1239</v>
          </cell>
          <cell r="E1239">
            <v>995</v>
          </cell>
          <cell r="F1239" t="str">
            <v>등 기 구(type"M2")</v>
          </cell>
          <cell r="G1239" t="str">
            <v>MH-250 (방폭 벽부)</v>
          </cell>
          <cell r="H1239" t="str">
            <v>SET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 t="str">
            <v>(주)나남전기</v>
          </cell>
          <cell r="P1239">
            <v>135000</v>
          </cell>
          <cell r="Q1239" t="str">
            <v>현대전기㈜</v>
          </cell>
          <cell r="R1239">
            <v>110000</v>
          </cell>
          <cell r="S1239" t="str">
            <v>천일전기공업(주)</v>
          </cell>
          <cell r="T1239">
            <v>160000</v>
          </cell>
          <cell r="U1239">
            <v>0</v>
          </cell>
          <cell r="V1239">
            <v>110000</v>
          </cell>
          <cell r="W1239">
            <v>0</v>
          </cell>
          <cell r="X1239">
            <v>0</v>
          </cell>
          <cell r="Y1239" t="str">
            <v>내선</v>
          </cell>
          <cell r="Z1239">
            <v>0.99</v>
          </cell>
        </row>
        <row r="1240">
          <cell r="D1240">
            <v>1240</v>
          </cell>
          <cell r="E1240">
            <v>0</v>
          </cell>
          <cell r="F1240" t="str">
            <v>등 기 구(type"M3")</v>
          </cell>
          <cell r="G1240" t="str">
            <v>MH-400 (방폭 벽부)</v>
          </cell>
          <cell r="H1240" t="str">
            <v>SET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</row>
        <row r="1241">
          <cell r="D1241">
            <v>1241</v>
          </cell>
          <cell r="E1241">
            <v>996</v>
          </cell>
          <cell r="F1241" t="str">
            <v>등 기 구(type"N")</v>
          </cell>
          <cell r="G1241" t="str">
            <v>MH-100 (방폭 천정)</v>
          </cell>
          <cell r="H1241" t="str">
            <v>SET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 t="str">
            <v>(주)나남전기</v>
          </cell>
          <cell r="P1241">
            <v>150000</v>
          </cell>
          <cell r="Q1241" t="str">
            <v>현대전기㈜</v>
          </cell>
          <cell r="R1241">
            <v>128000</v>
          </cell>
          <cell r="S1241" t="str">
            <v>천일전기공업(주)</v>
          </cell>
          <cell r="T1241">
            <v>145000</v>
          </cell>
          <cell r="U1241">
            <v>0</v>
          </cell>
          <cell r="V1241">
            <v>128000</v>
          </cell>
          <cell r="W1241">
            <v>0</v>
          </cell>
          <cell r="X1241">
            <v>0</v>
          </cell>
          <cell r="Y1241" t="str">
            <v>내선</v>
          </cell>
          <cell r="Z1241">
            <v>0.7</v>
          </cell>
        </row>
        <row r="1242">
          <cell r="D1242">
            <v>1242</v>
          </cell>
          <cell r="E1242">
            <v>997</v>
          </cell>
          <cell r="F1242" t="str">
            <v>등 기 구 (Type"S")</v>
          </cell>
          <cell r="G1242" t="str">
            <v>HA 100W다운스포트</v>
          </cell>
          <cell r="H1242" t="str">
            <v>EA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 t="str">
            <v>(주)나남전기</v>
          </cell>
          <cell r="P1242">
            <v>58000</v>
          </cell>
          <cell r="Q1242" t="str">
            <v>(주)광명</v>
          </cell>
          <cell r="R1242">
            <v>56250</v>
          </cell>
          <cell r="S1242" t="str">
            <v>천일전기공업(주)</v>
          </cell>
          <cell r="T1242">
            <v>23000</v>
          </cell>
          <cell r="U1242">
            <v>0</v>
          </cell>
          <cell r="V1242">
            <v>23000</v>
          </cell>
          <cell r="W1242">
            <v>0</v>
          </cell>
          <cell r="X1242">
            <v>0</v>
          </cell>
          <cell r="Y1242" t="str">
            <v>내선</v>
          </cell>
          <cell r="Z1242">
            <v>0.25700000000000001</v>
          </cell>
        </row>
        <row r="1243">
          <cell r="D1243">
            <v>1243</v>
          </cell>
          <cell r="E1243">
            <v>998</v>
          </cell>
          <cell r="F1243" t="str">
            <v>등 기 구(type"N2")</v>
          </cell>
          <cell r="G1243" t="str">
            <v>MH-250 (방폭 천정)</v>
          </cell>
          <cell r="H1243" t="str">
            <v>SET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 t="str">
            <v>(주)나남전기</v>
          </cell>
          <cell r="P1243">
            <v>134000</v>
          </cell>
          <cell r="Q1243" t="str">
            <v>현대전기㈜</v>
          </cell>
          <cell r="R1243">
            <v>110000</v>
          </cell>
          <cell r="S1243" t="str">
            <v>천일전기공업(주)</v>
          </cell>
          <cell r="T1243">
            <v>160000</v>
          </cell>
          <cell r="U1243">
            <v>0</v>
          </cell>
          <cell r="V1243">
            <v>110000</v>
          </cell>
          <cell r="W1243">
            <v>0</v>
          </cell>
          <cell r="X1243">
            <v>0</v>
          </cell>
          <cell r="Y1243" t="str">
            <v>내선</v>
          </cell>
          <cell r="Z1243">
            <v>0.9</v>
          </cell>
        </row>
        <row r="1244">
          <cell r="D1244">
            <v>1244</v>
          </cell>
          <cell r="E1244">
            <v>0</v>
          </cell>
          <cell r="F1244" t="str">
            <v>등 기 구(type"N3")</v>
          </cell>
          <cell r="G1244" t="str">
            <v>MH-400 (방폭 천정)</v>
          </cell>
          <cell r="H1244" t="str">
            <v>SET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</row>
        <row r="1245">
          <cell r="D1245">
            <v>1245</v>
          </cell>
          <cell r="E1245">
            <v>999</v>
          </cell>
          <cell r="F1245" t="str">
            <v>등 기 구(type"O")</v>
          </cell>
          <cell r="G1245" t="str">
            <v>IL-60 (파이프펜던트)</v>
          </cell>
          <cell r="H1245" t="str">
            <v>SET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 t="str">
            <v>(주)나남전기</v>
          </cell>
          <cell r="P1245">
            <v>12500</v>
          </cell>
          <cell r="Q1245" t="str">
            <v>현대전기㈜</v>
          </cell>
          <cell r="R1245">
            <v>13000</v>
          </cell>
          <cell r="S1245" t="str">
            <v>천일전기공업(주)</v>
          </cell>
          <cell r="T1245">
            <v>18500</v>
          </cell>
          <cell r="U1245">
            <v>0</v>
          </cell>
          <cell r="V1245">
            <v>12500</v>
          </cell>
          <cell r="W1245">
            <v>0</v>
          </cell>
          <cell r="X1245">
            <v>0</v>
          </cell>
          <cell r="Y1245" t="str">
            <v>내선</v>
          </cell>
          <cell r="Z1245">
            <v>0.17</v>
          </cell>
        </row>
        <row r="1246">
          <cell r="D1246">
            <v>1246</v>
          </cell>
          <cell r="E1246">
            <v>1000</v>
          </cell>
          <cell r="F1246" t="str">
            <v>등 기 구(type"O1")</v>
          </cell>
          <cell r="G1246" t="str">
            <v>IL-100 (파이프펜던트)</v>
          </cell>
          <cell r="H1246" t="str">
            <v>SET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 t="str">
            <v>(주)나남전기</v>
          </cell>
          <cell r="P1246">
            <v>12600</v>
          </cell>
          <cell r="Q1246" t="str">
            <v>현대전기㈜</v>
          </cell>
          <cell r="R1246">
            <v>13000</v>
          </cell>
          <cell r="S1246" t="str">
            <v>천일전기공업(주)</v>
          </cell>
          <cell r="T1246">
            <v>18500</v>
          </cell>
          <cell r="U1246">
            <v>0</v>
          </cell>
          <cell r="V1246">
            <v>12600</v>
          </cell>
          <cell r="W1246">
            <v>0</v>
          </cell>
          <cell r="X1246">
            <v>0</v>
          </cell>
          <cell r="Y1246" t="str">
            <v>내선</v>
          </cell>
          <cell r="Z1246">
            <v>0.17899999999999999</v>
          </cell>
        </row>
        <row r="1247">
          <cell r="D1247">
            <v>1247</v>
          </cell>
          <cell r="E1247">
            <v>1001</v>
          </cell>
          <cell r="F1247" t="str">
            <v>등 기 구(type"P")</v>
          </cell>
          <cell r="G1247" t="str">
            <v>NH-100 (벽부)</v>
          </cell>
          <cell r="H1247" t="str">
            <v>SET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 t="str">
            <v>(주)나남전기</v>
          </cell>
          <cell r="P1247">
            <v>74200</v>
          </cell>
          <cell r="Q1247" t="str">
            <v>현대전기㈜</v>
          </cell>
          <cell r="R1247">
            <v>92000</v>
          </cell>
          <cell r="S1247" t="str">
            <v>천일전기공업(주)</v>
          </cell>
          <cell r="T1247">
            <v>85000</v>
          </cell>
          <cell r="U1247">
            <v>0</v>
          </cell>
          <cell r="V1247">
            <v>74200</v>
          </cell>
          <cell r="W1247">
            <v>0</v>
          </cell>
          <cell r="X1247">
            <v>0</v>
          </cell>
          <cell r="Y1247" t="str">
            <v>내선</v>
          </cell>
          <cell r="Z1247">
            <v>0.38</v>
          </cell>
        </row>
        <row r="1248">
          <cell r="D1248">
            <v>1248</v>
          </cell>
          <cell r="E1248">
            <v>1002</v>
          </cell>
          <cell r="F1248" t="str">
            <v>등 기 구(type"P1")</v>
          </cell>
          <cell r="G1248" t="str">
            <v>NH-150 (벽부)</v>
          </cell>
          <cell r="H1248" t="str">
            <v>SET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 t="str">
            <v>(주)나남전기</v>
          </cell>
          <cell r="P1248">
            <v>77000</v>
          </cell>
          <cell r="Q1248" t="str">
            <v>현대전기㈜</v>
          </cell>
          <cell r="R1248">
            <v>95000</v>
          </cell>
          <cell r="S1248" t="str">
            <v>천일전기공업(주)</v>
          </cell>
          <cell r="T1248">
            <v>95000</v>
          </cell>
          <cell r="U1248">
            <v>0</v>
          </cell>
          <cell r="V1248">
            <v>77000</v>
          </cell>
          <cell r="W1248">
            <v>0</v>
          </cell>
          <cell r="X1248">
            <v>0</v>
          </cell>
          <cell r="Y1248" t="str">
            <v>내선</v>
          </cell>
          <cell r="Z1248">
            <v>0.44</v>
          </cell>
        </row>
        <row r="1249">
          <cell r="D1249">
            <v>1249</v>
          </cell>
          <cell r="E1249">
            <v>1003</v>
          </cell>
          <cell r="F1249" t="str">
            <v>등 기 구(type"P2")</v>
          </cell>
          <cell r="G1249" t="str">
            <v>NH-250 (벽부)</v>
          </cell>
          <cell r="H1249" t="str">
            <v>SET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 t="str">
            <v>(주)나남전기</v>
          </cell>
          <cell r="P1249">
            <v>84000</v>
          </cell>
          <cell r="Q1249" t="str">
            <v>현대전기㈜</v>
          </cell>
          <cell r="R1249">
            <v>98000</v>
          </cell>
          <cell r="S1249" t="str">
            <v>천일전기공업(주)</v>
          </cell>
          <cell r="T1249">
            <v>98000</v>
          </cell>
          <cell r="U1249">
            <v>0</v>
          </cell>
          <cell r="V1249">
            <v>84000</v>
          </cell>
          <cell r="W1249">
            <v>0</v>
          </cell>
          <cell r="X1249">
            <v>0</v>
          </cell>
          <cell r="Y1249" t="str">
            <v>내선</v>
          </cell>
          <cell r="Z1249">
            <v>0.495</v>
          </cell>
        </row>
        <row r="1250">
          <cell r="D1250">
            <v>1250</v>
          </cell>
          <cell r="E1250">
            <v>1004</v>
          </cell>
          <cell r="F1250" t="str">
            <v>등 기 구(type"Q")</v>
          </cell>
          <cell r="G1250" t="str">
            <v>FL-1/32 (삼각벽부)</v>
          </cell>
          <cell r="H1250" t="str">
            <v>SET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 t="str">
            <v>(주)나남전기</v>
          </cell>
          <cell r="P1250">
            <v>31900</v>
          </cell>
          <cell r="Q1250" t="str">
            <v>현대전기㈜</v>
          </cell>
          <cell r="R1250">
            <v>24000</v>
          </cell>
          <cell r="S1250" t="str">
            <v>천일전기공업(주)</v>
          </cell>
          <cell r="T1250">
            <v>45000</v>
          </cell>
          <cell r="U1250">
            <v>0</v>
          </cell>
          <cell r="V1250">
            <v>24000</v>
          </cell>
          <cell r="W1250">
            <v>0</v>
          </cell>
          <cell r="X1250">
            <v>0</v>
          </cell>
          <cell r="Y1250" t="str">
            <v>내선</v>
          </cell>
          <cell r="Z1250">
            <v>0.245</v>
          </cell>
        </row>
        <row r="1251">
          <cell r="D1251">
            <v>1251</v>
          </cell>
          <cell r="E1251">
            <v>1005</v>
          </cell>
          <cell r="F1251" t="str">
            <v>등 기 구(type"Q1")</v>
          </cell>
          <cell r="G1251" t="str">
            <v>FL-1/20 (삼각벽부)</v>
          </cell>
          <cell r="H1251" t="str">
            <v>SET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 t="str">
            <v>(주)나남전기</v>
          </cell>
          <cell r="P1251">
            <v>21000</v>
          </cell>
          <cell r="Q1251" t="str">
            <v>현대전기㈜</v>
          </cell>
          <cell r="R1251">
            <v>20000</v>
          </cell>
          <cell r="S1251" t="str">
            <v>천일전기공업(주)</v>
          </cell>
          <cell r="T1251">
            <v>32000</v>
          </cell>
          <cell r="U1251">
            <v>0</v>
          </cell>
          <cell r="V1251">
            <v>20000</v>
          </cell>
          <cell r="W1251">
            <v>0</v>
          </cell>
          <cell r="X1251">
            <v>0</v>
          </cell>
          <cell r="Y1251" t="str">
            <v>내선</v>
          </cell>
          <cell r="Z1251">
            <v>0.155</v>
          </cell>
        </row>
        <row r="1252">
          <cell r="D1252">
            <v>1252</v>
          </cell>
          <cell r="E1252">
            <v>1006</v>
          </cell>
          <cell r="F1252" t="str">
            <v>정원등</v>
          </cell>
          <cell r="G1252" t="str">
            <v>2단,4m Pole</v>
          </cell>
          <cell r="H1252" t="str">
            <v>set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 t="str">
            <v>나남전기㈜</v>
          </cell>
          <cell r="P1252">
            <v>180000</v>
          </cell>
          <cell r="Q1252" t="str">
            <v>㈜광명</v>
          </cell>
          <cell r="R1252">
            <v>400000</v>
          </cell>
          <cell r="S1252" t="str">
            <v>천일전기㈜</v>
          </cell>
          <cell r="T1252">
            <v>140000</v>
          </cell>
          <cell r="U1252">
            <v>0</v>
          </cell>
          <cell r="V1252">
            <v>140000</v>
          </cell>
          <cell r="W1252">
            <v>0</v>
          </cell>
          <cell r="X1252">
            <v>0</v>
          </cell>
          <cell r="Y1252" t="str">
            <v>내선</v>
          </cell>
          <cell r="Z1252">
            <v>2.1</v>
          </cell>
        </row>
        <row r="1253">
          <cell r="D1253">
            <v>1253</v>
          </cell>
          <cell r="E1253">
            <v>1007</v>
          </cell>
          <cell r="F1253" t="str">
            <v>등 기 구 (Type"L")</v>
          </cell>
          <cell r="G1253" t="str">
            <v>IL100W 망벽부등</v>
          </cell>
          <cell r="H1253" t="str">
            <v>EA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 t="str">
            <v>(주)나남전기</v>
          </cell>
          <cell r="P1253">
            <v>15000</v>
          </cell>
          <cell r="Q1253" t="str">
            <v>(주)광명</v>
          </cell>
          <cell r="R1253">
            <v>15000</v>
          </cell>
          <cell r="S1253" t="str">
            <v>천일전기공업(주)</v>
          </cell>
          <cell r="T1253">
            <v>14000</v>
          </cell>
          <cell r="U1253">
            <v>0</v>
          </cell>
          <cell r="V1253">
            <v>14000</v>
          </cell>
          <cell r="W1253">
            <v>0</v>
          </cell>
          <cell r="X1253">
            <v>0</v>
          </cell>
          <cell r="Y1253" t="str">
            <v>내선</v>
          </cell>
          <cell r="Z1253">
            <v>0.158</v>
          </cell>
        </row>
        <row r="1254">
          <cell r="D1254">
            <v>1254</v>
          </cell>
          <cell r="E1254">
            <v>1008</v>
          </cell>
          <cell r="F1254" t="str">
            <v>등 기 구 (Type"B")</v>
          </cell>
          <cell r="G1254" t="str">
            <v>IL100W 망직부등</v>
          </cell>
          <cell r="H1254" t="str">
            <v>EA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 t="str">
            <v>(주)나남전기</v>
          </cell>
          <cell r="P1254">
            <v>12500</v>
          </cell>
          <cell r="Q1254" t="str">
            <v>(주)광명</v>
          </cell>
          <cell r="R1254">
            <v>14000</v>
          </cell>
          <cell r="S1254" t="str">
            <v>천일전기공업(주)</v>
          </cell>
          <cell r="T1254">
            <v>14000</v>
          </cell>
          <cell r="U1254">
            <v>0</v>
          </cell>
          <cell r="V1254">
            <v>12500</v>
          </cell>
          <cell r="W1254">
            <v>0</v>
          </cell>
          <cell r="X1254">
            <v>0</v>
          </cell>
          <cell r="Y1254" t="str">
            <v>내선</v>
          </cell>
          <cell r="Z1254">
            <v>0.19</v>
          </cell>
        </row>
        <row r="1255">
          <cell r="D1255">
            <v>1255</v>
          </cell>
          <cell r="E1255">
            <v>1009</v>
          </cell>
          <cell r="F1255" t="str">
            <v>등 기 구 (Type"B-1")</v>
          </cell>
          <cell r="G1255" t="str">
            <v>IL100W 펜던트</v>
          </cell>
          <cell r="H1255" t="str">
            <v>EA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 t="str">
            <v>(주)나남전기</v>
          </cell>
          <cell r="P1255">
            <v>20000</v>
          </cell>
          <cell r="Q1255" t="str">
            <v>(주)광명</v>
          </cell>
          <cell r="R1255">
            <v>56250</v>
          </cell>
          <cell r="S1255" t="str">
            <v>천일전기공업(주)</v>
          </cell>
          <cell r="T1255">
            <v>24000</v>
          </cell>
          <cell r="U1255">
            <v>0</v>
          </cell>
          <cell r="V1255">
            <v>20000</v>
          </cell>
          <cell r="W1255">
            <v>0</v>
          </cell>
          <cell r="X1255">
            <v>0</v>
          </cell>
          <cell r="Y1255" t="str">
            <v>내선</v>
          </cell>
          <cell r="Z1255">
            <v>0.17899999999999999</v>
          </cell>
        </row>
        <row r="1256">
          <cell r="D1256">
            <v>1256</v>
          </cell>
          <cell r="E1256">
            <v>1010</v>
          </cell>
          <cell r="F1256" t="str">
            <v>등 기 구 (Type"A")</v>
          </cell>
          <cell r="G1256" t="str">
            <v>FL 2/32매입</v>
          </cell>
          <cell r="H1256" t="str">
            <v>SET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 t="str">
            <v>(주)나남전기</v>
          </cell>
          <cell r="P1256">
            <v>78000</v>
          </cell>
          <cell r="Q1256" t="str">
            <v>㈜광명</v>
          </cell>
          <cell r="R1256">
            <v>90000</v>
          </cell>
          <cell r="S1256" t="str">
            <v>천일전기공업(주)</v>
          </cell>
          <cell r="T1256">
            <v>75000</v>
          </cell>
          <cell r="U1256">
            <v>0</v>
          </cell>
          <cell r="V1256">
            <v>75000</v>
          </cell>
          <cell r="W1256">
            <v>0</v>
          </cell>
          <cell r="X1256">
            <v>0</v>
          </cell>
          <cell r="Y1256" t="str">
            <v>내선</v>
          </cell>
          <cell r="Z1256">
            <v>0.58560000000000001</v>
          </cell>
        </row>
        <row r="1257">
          <cell r="D1257">
            <v>1257</v>
          </cell>
          <cell r="E1257">
            <v>1011</v>
          </cell>
          <cell r="F1257" t="str">
            <v>등 기 구 (Type"B")</v>
          </cell>
          <cell r="G1257" t="str">
            <v>FL 2/32펜던트</v>
          </cell>
          <cell r="H1257" t="str">
            <v>SET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 t="str">
            <v>(주)나남전기</v>
          </cell>
          <cell r="P1257">
            <v>44000</v>
          </cell>
          <cell r="Q1257" t="str">
            <v>㈜광명</v>
          </cell>
          <cell r="R1257">
            <v>55000</v>
          </cell>
          <cell r="S1257" t="str">
            <v>천일전기공업(주)</v>
          </cell>
          <cell r="T1257">
            <v>52000</v>
          </cell>
          <cell r="U1257">
            <v>0</v>
          </cell>
          <cell r="V1257">
            <v>44000</v>
          </cell>
          <cell r="W1257">
            <v>0</v>
          </cell>
          <cell r="X1257">
            <v>0</v>
          </cell>
          <cell r="Y1257" t="str">
            <v>내선</v>
          </cell>
          <cell r="Z1257">
            <v>0.36499999999999999</v>
          </cell>
        </row>
        <row r="1258">
          <cell r="D1258">
            <v>1258</v>
          </cell>
          <cell r="E1258">
            <v>1012</v>
          </cell>
          <cell r="F1258" t="str">
            <v>등 기 구 (Type"C")</v>
          </cell>
          <cell r="G1258" t="str">
            <v>IL60W 직부등</v>
          </cell>
          <cell r="H1258" t="str">
            <v>EA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 t="str">
            <v>(주)나남전기</v>
          </cell>
          <cell r="P1258">
            <v>4500</v>
          </cell>
          <cell r="Q1258" t="str">
            <v>(주)광명</v>
          </cell>
          <cell r="R1258">
            <v>8000</v>
          </cell>
          <cell r="S1258" t="str">
            <v>천일전기공업(주)</v>
          </cell>
          <cell r="T1258">
            <v>5000</v>
          </cell>
          <cell r="U1258">
            <v>0</v>
          </cell>
          <cell r="V1258">
            <v>4500</v>
          </cell>
          <cell r="W1258">
            <v>0</v>
          </cell>
          <cell r="X1258">
            <v>0</v>
          </cell>
          <cell r="Y1258" t="str">
            <v>내선</v>
          </cell>
          <cell r="Z1258">
            <v>0.19</v>
          </cell>
        </row>
        <row r="1259">
          <cell r="D1259">
            <v>1259</v>
          </cell>
          <cell r="E1259">
            <v>0</v>
          </cell>
          <cell r="F1259" t="str">
            <v>등 기 구 (Type"A1")</v>
          </cell>
          <cell r="G1259" t="str">
            <v>FL 1/32W매입</v>
          </cell>
          <cell r="H1259" t="str">
            <v>SET</v>
          </cell>
          <cell r="I1259">
            <v>0</v>
          </cell>
          <cell r="J1259">
            <v>0</v>
          </cell>
          <cell r="K1259">
            <v>811</v>
          </cell>
          <cell r="L1259">
            <v>26000</v>
          </cell>
          <cell r="M1259">
            <v>0</v>
          </cell>
          <cell r="N1259">
            <v>0</v>
          </cell>
          <cell r="O1259" t="str">
            <v>(주)나남전기</v>
          </cell>
          <cell r="P1259">
            <v>60400</v>
          </cell>
          <cell r="Q1259" t="str">
            <v>㈜광명</v>
          </cell>
          <cell r="R1259">
            <v>68750</v>
          </cell>
          <cell r="S1259" t="str">
            <v>천일전기공업(주)</v>
          </cell>
          <cell r="T1259">
            <v>54000</v>
          </cell>
          <cell r="U1259">
            <v>0</v>
          </cell>
          <cell r="V1259">
            <v>26000</v>
          </cell>
          <cell r="W1259">
            <v>0</v>
          </cell>
          <cell r="X1259">
            <v>0</v>
          </cell>
          <cell r="Y1259" t="str">
            <v>내선</v>
          </cell>
          <cell r="Z1259">
            <v>0.4788</v>
          </cell>
        </row>
        <row r="1260">
          <cell r="D1260">
            <v>1260</v>
          </cell>
          <cell r="E1260">
            <v>1013</v>
          </cell>
          <cell r="F1260" t="str">
            <v>텀블러SW</v>
          </cell>
          <cell r="G1260" t="str">
            <v>1로 1구</v>
          </cell>
          <cell r="H1260" t="str">
            <v>EA</v>
          </cell>
          <cell r="I1260">
            <v>0</v>
          </cell>
          <cell r="J1260">
            <v>0</v>
          </cell>
          <cell r="K1260">
            <v>892</v>
          </cell>
          <cell r="L1260">
            <v>1400</v>
          </cell>
          <cell r="M1260">
            <v>934</v>
          </cell>
          <cell r="N1260">
            <v>1260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1260</v>
          </cell>
          <cell r="W1260">
            <v>0</v>
          </cell>
          <cell r="X1260">
            <v>0</v>
          </cell>
          <cell r="Y1260" t="str">
            <v>내선</v>
          </cell>
          <cell r="Z1260">
            <v>6.5000000000000002E-2</v>
          </cell>
        </row>
        <row r="1261">
          <cell r="D1261">
            <v>1261</v>
          </cell>
          <cell r="E1261">
            <v>1014</v>
          </cell>
          <cell r="F1261" t="str">
            <v>텀블러SW</v>
          </cell>
          <cell r="G1261" t="str">
            <v>1로 2구</v>
          </cell>
          <cell r="H1261" t="str">
            <v>EA</v>
          </cell>
          <cell r="I1261">
            <v>0</v>
          </cell>
          <cell r="J1261">
            <v>0</v>
          </cell>
          <cell r="K1261">
            <v>892</v>
          </cell>
          <cell r="L1261">
            <v>2200</v>
          </cell>
          <cell r="M1261">
            <v>934</v>
          </cell>
          <cell r="N1261">
            <v>1980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1980</v>
          </cell>
          <cell r="W1261">
            <v>0</v>
          </cell>
          <cell r="X1261">
            <v>0</v>
          </cell>
          <cell r="Y1261" t="str">
            <v>내선</v>
          </cell>
          <cell r="Z1261">
            <v>7.8E-2</v>
          </cell>
        </row>
        <row r="1262">
          <cell r="D1262">
            <v>1262</v>
          </cell>
          <cell r="E1262">
            <v>1015</v>
          </cell>
          <cell r="F1262" t="str">
            <v>텀블러SW</v>
          </cell>
          <cell r="G1262" t="str">
            <v>1로 3구</v>
          </cell>
          <cell r="H1262" t="str">
            <v>EA</v>
          </cell>
          <cell r="I1262">
            <v>0</v>
          </cell>
          <cell r="J1262">
            <v>0</v>
          </cell>
          <cell r="K1262">
            <v>892</v>
          </cell>
          <cell r="L1262">
            <v>3000</v>
          </cell>
          <cell r="M1262">
            <v>934</v>
          </cell>
          <cell r="N1262">
            <v>2700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2700</v>
          </cell>
          <cell r="W1262">
            <v>0</v>
          </cell>
          <cell r="X1262">
            <v>0</v>
          </cell>
          <cell r="Y1262" t="str">
            <v>내선</v>
          </cell>
          <cell r="Z1262">
            <v>9.0999999999999998E-2</v>
          </cell>
        </row>
        <row r="1263">
          <cell r="D1263">
            <v>1263</v>
          </cell>
          <cell r="E1263">
            <v>1016</v>
          </cell>
          <cell r="F1263" t="str">
            <v>텀블러SW</v>
          </cell>
          <cell r="G1263" t="str">
            <v xml:space="preserve">3로 1구 </v>
          </cell>
          <cell r="H1263" t="str">
            <v>EA</v>
          </cell>
          <cell r="I1263">
            <v>0</v>
          </cell>
          <cell r="J1263">
            <v>0</v>
          </cell>
          <cell r="K1263">
            <v>892</v>
          </cell>
          <cell r="L1263">
            <v>1600</v>
          </cell>
          <cell r="M1263">
            <v>934</v>
          </cell>
          <cell r="N1263">
            <v>1440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1440</v>
          </cell>
          <cell r="W1263">
            <v>0</v>
          </cell>
          <cell r="X1263">
            <v>0</v>
          </cell>
          <cell r="Y1263" t="str">
            <v>내선</v>
          </cell>
          <cell r="Z1263">
            <v>8.5000000000000006E-2</v>
          </cell>
        </row>
        <row r="1264">
          <cell r="D1264">
            <v>1264</v>
          </cell>
          <cell r="E1264">
            <v>1017</v>
          </cell>
          <cell r="F1264" t="str">
            <v>텀블러SW</v>
          </cell>
          <cell r="G1264" t="str">
            <v>3로  2구</v>
          </cell>
          <cell r="H1264" t="str">
            <v>EA</v>
          </cell>
          <cell r="I1264">
            <v>0</v>
          </cell>
          <cell r="J1264">
            <v>0</v>
          </cell>
          <cell r="K1264">
            <v>892</v>
          </cell>
          <cell r="L1264">
            <v>2600</v>
          </cell>
          <cell r="M1264">
            <v>934</v>
          </cell>
          <cell r="N1264">
            <v>2340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2340</v>
          </cell>
          <cell r="W1264">
            <v>0</v>
          </cell>
          <cell r="X1264">
            <v>0</v>
          </cell>
          <cell r="Y1264" t="str">
            <v>내선</v>
          </cell>
          <cell r="Z1264">
            <v>0.10200000000000001</v>
          </cell>
        </row>
        <row r="1265">
          <cell r="D1265">
            <v>1265</v>
          </cell>
          <cell r="E1265">
            <v>1018</v>
          </cell>
          <cell r="F1265" t="str">
            <v>텀블러SW</v>
          </cell>
          <cell r="G1265" t="str">
            <v>4로 1구(램프)</v>
          </cell>
          <cell r="H1265" t="str">
            <v>EA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935</v>
          </cell>
          <cell r="N1265">
            <v>3187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3187</v>
          </cell>
          <cell r="W1265">
            <v>0</v>
          </cell>
          <cell r="X1265">
            <v>0</v>
          </cell>
          <cell r="Y1265" t="str">
            <v>내선</v>
          </cell>
          <cell r="Z1265">
            <v>0.1</v>
          </cell>
        </row>
        <row r="1266">
          <cell r="D1266">
            <v>1266</v>
          </cell>
          <cell r="E1266">
            <v>1019</v>
          </cell>
          <cell r="F1266" t="str">
            <v>텀블러SW</v>
          </cell>
          <cell r="G1266" t="str">
            <v>4로 2구 (램프)</v>
          </cell>
          <cell r="H1266" t="str">
            <v>EA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934</v>
          </cell>
          <cell r="N1266">
            <v>5538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5538</v>
          </cell>
          <cell r="W1266">
            <v>0</v>
          </cell>
          <cell r="X1266">
            <v>0</v>
          </cell>
          <cell r="Y1266" t="str">
            <v>내선</v>
          </cell>
          <cell r="Z1266">
            <v>0.12</v>
          </cell>
        </row>
        <row r="1267">
          <cell r="D1267">
            <v>1267</v>
          </cell>
          <cell r="E1267">
            <v>1020</v>
          </cell>
          <cell r="F1267" t="str">
            <v>텀블러SW</v>
          </cell>
          <cell r="G1267" t="str">
            <v>3로 1,1로 1구</v>
          </cell>
          <cell r="H1267" t="str">
            <v>EA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 t="str">
            <v>내선</v>
          </cell>
          <cell r="Z1267">
            <v>0.10200000000000001</v>
          </cell>
        </row>
        <row r="1268">
          <cell r="D1268">
            <v>1268</v>
          </cell>
          <cell r="E1268">
            <v>1021</v>
          </cell>
          <cell r="F1268" t="str">
            <v>텀블러SW</v>
          </cell>
          <cell r="G1268" t="str">
            <v>1로 1구  방폭2P 10A</v>
          </cell>
          <cell r="H1268" t="str">
            <v>EA</v>
          </cell>
          <cell r="I1268">
            <v>0</v>
          </cell>
          <cell r="J1268">
            <v>0</v>
          </cell>
          <cell r="K1268">
            <v>903</v>
          </cell>
          <cell r="L1268">
            <v>46000</v>
          </cell>
          <cell r="M1268">
            <v>941</v>
          </cell>
          <cell r="N1268">
            <v>56700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46000</v>
          </cell>
          <cell r="W1268">
            <v>0</v>
          </cell>
          <cell r="X1268">
            <v>0</v>
          </cell>
          <cell r="Y1268" t="str">
            <v>내선</v>
          </cell>
          <cell r="Z1268">
            <v>0.13</v>
          </cell>
        </row>
        <row r="1269">
          <cell r="D1269">
            <v>1269</v>
          </cell>
          <cell r="E1269">
            <v>1022</v>
          </cell>
          <cell r="F1269" t="str">
            <v>텀블러SW</v>
          </cell>
          <cell r="G1269" t="str">
            <v>1로 2구  방폭2P 10A</v>
          </cell>
          <cell r="H1269" t="str">
            <v>EA</v>
          </cell>
          <cell r="I1269">
            <v>0</v>
          </cell>
          <cell r="J1269">
            <v>0</v>
          </cell>
          <cell r="K1269">
            <v>903</v>
          </cell>
          <cell r="L1269">
            <v>92000</v>
          </cell>
          <cell r="M1269">
            <v>941</v>
          </cell>
          <cell r="N1269">
            <v>113400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92000</v>
          </cell>
          <cell r="W1269">
            <v>0</v>
          </cell>
          <cell r="X1269">
            <v>0</v>
          </cell>
          <cell r="Y1269" t="str">
            <v>내선</v>
          </cell>
          <cell r="Z1269">
            <v>0.156</v>
          </cell>
        </row>
        <row r="1270">
          <cell r="D1270">
            <v>1270</v>
          </cell>
          <cell r="E1270">
            <v>1023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 t="str">
            <v/>
          </cell>
        </row>
        <row r="1271">
          <cell r="D1271">
            <v>1271</v>
          </cell>
          <cell r="E1271">
            <v>1024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 t="str">
            <v/>
          </cell>
        </row>
        <row r="1272">
          <cell r="D1272">
            <v>1272</v>
          </cell>
          <cell r="E1272">
            <v>1025</v>
          </cell>
          <cell r="F1272" t="str">
            <v>콘센트(접지극부 )</v>
          </cell>
          <cell r="G1272" t="str">
            <v>2구 2P 15A 125V</v>
          </cell>
          <cell r="H1272" t="str">
            <v>EA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934</v>
          </cell>
          <cell r="N1272">
            <v>1820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1820</v>
          </cell>
          <cell r="W1272">
            <v>0</v>
          </cell>
          <cell r="X1272">
            <v>0</v>
          </cell>
          <cell r="Y1272" t="str">
            <v>내선</v>
          </cell>
          <cell r="Z1272">
            <v>9.6000000000000002E-2</v>
          </cell>
        </row>
        <row r="1273">
          <cell r="D1273">
            <v>1273</v>
          </cell>
          <cell r="E1273">
            <v>1026</v>
          </cell>
          <cell r="F1273" t="str">
            <v>콘센트(접지극부 )</v>
          </cell>
          <cell r="G1273" t="str">
            <v>1구 2P 15A 250V</v>
          </cell>
          <cell r="H1273" t="str">
            <v>EA</v>
          </cell>
          <cell r="I1273">
            <v>0</v>
          </cell>
          <cell r="J1273">
            <v>0</v>
          </cell>
          <cell r="K1273">
            <v>892</v>
          </cell>
          <cell r="L1273">
            <v>1600</v>
          </cell>
          <cell r="M1273">
            <v>934</v>
          </cell>
          <cell r="N1273">
            <v>1440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1440</v>
          </cell>
          <cell r="W1273">
            <v>0</v>
          </cell>
          <cell r="X1273">
            <v>0</v>
          </cell>
          <cell r="Y1273" t="str">
            <v>내선</v>
          </cell>
          <cell r="Z1273">
            <v>0.08</v>
          </cell>
        </row>
        <row r="1274">
          <cell r="D1274">
            <v>1274</v>
          </cell>
          <cell r="E1274">
            <v>1027</v>
          </cell>
          <cell r="F1274" t="str">
            <v>콘센트(접지극부 )</v>
          </cell>
          <cell r="G1274" t="str">
            <v>2구 2P 15A 250V</v>
          </cell>
          <cell r="H1274" t="str">
            <v>EA</v>
          </cell>
          <cell r="I1274">
            <v>0</v>
          </cell>
          <cell r="J1274">
            <v>0</v>
          </cell>
          <cell r="K1274">
            <v>892</v>
          </cell>
          <cell r="L1274">
            <v>2030</v>
          </cell>
          <cell r="M1274">
            <v>934</v>
          </cell>
          <cell r="N1274">
            <v>1820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1820</v>
          </cell>
          <cell r="W1274">
            <v>0</v>
          </cell>
          <cell r="X1274">
            <v>0</v>
          </cell>
          <cell r="Y1274" t="str">
            <v>내선</v>
          </cell>
          <cell r="Z1274">
            <v>9.6000000000000002E-2</v>
          </cell>
        </row>
        <row r="1275">
          <cell r="D1275">
            <v>1275</v>
          </cell>
          <cell r="E1275">
            <v>1028</v>
          </cell>
          <cell r="F1275" t="str">
            <v>콘센트(접지극부 )</v>
          </cell>
          <cell r="G1275" t="str">
            <v>2구 2P 30A 250V</v>
          </cell>
          <cell r="H1275" t="str">
            <v>EA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  <cell r="X1275">
            <v>0</v>
          </cell>
          <cell r="Y1275" t="str">
            <v>내선</v>
          </cell>
          <cell r="Z1275">
            <v>0.13200000000000001</v>
          </cell>
        </row>
        <row r="1276">
          <cell r="D1276">
            <v>1276</v>
          </cell>
          <cell r="E1276">
            <v>1029</v>
          </cell>
          <cell r="F1276" t="str">
            <v>콘센트(접지극부 )</v>
          </cell>
          <cell r="G1276" t="str">
            <v>3P 20A 250V</v>
          </cell>
          <cell r="H1276" t="str">
            <v>EA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  <cell r="X1276">
            <v>0</v>
          </cell>
          <cell r="Y1276" t="str">
            <v>내선</v>
          </cell>
          <cell r="Z1276">
            <v>9.5000000000000001E-2</v>
          </cell>
        </row>
        <row r="1277">
          <cell r="D1277">
            <v>1277</v>
          </cell>
          <cell r="E1277">
            <v>1030</v>
          </cell>
          <cell r="F1277" t="str">
            <v>콘센트(접지극부 )</v>
          </cell>
          <cell r="G1277" t="str">
            <v>3P 30A 250V</v>
          </cell>
          <cell r="H1277" t="str">
            <v>EA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  <cell r="X1277">
            <v>0</v>
          </cell>
          <cell r="Y1277" t="str">
            <v>내선</v>
          </cell>
          <cell r="Z1277">
            <v>0.14499999999999999</v>
          </cell>
        </row>
        <row r="1278">
          <cell r="D1278">
            <v>1278</v>
          </cell>
          <cell r="E1278">
            <v>1031</v>
          </cell>
          <cell r="F1278" t="str">
            <v>콘센트(접지극부 )</v>
          </cell>
          <cell r="G1278" t="str">
            <v>1구방폭 2P 15A 250V</v>
          </cell>
          <cell r="H1278" t="str">
            <v>EA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 t="str">
            <v>내선</v>
          </cell>
          <cell r="Z1278">
            <v>0.16</v>
          </cell>
        </row>
        <row r="1279">
          <cell r="D1279">
            <v>1279</v>
          </cell>
          <cell r="E1279">
            <v>1032</v>
          </cell>
          <cell r="F1279" t="str">
            <v>콘센트(접지극부 )</v>
          </cell>
          <cell r="G1279" t="str">
            <v>1구방우 2P 15A 250V</v>
          </cell>
          <cell r="H1279" t="str">
            <v>EA</v>
          </cell>
          <cell r="I1279">
            <v>0</v>
          </cell>
          <cell r="J1279">
            <v>0</v>
          </cell>
          <cell r="K1279">
            <v>892</v>
          </cell>
          <cell r="L1279">
            <v>2790</v>
          </cell>
          <cell r="M1279">
            <v>934</v>
          </cell>
          <cell r="N1279">
            <v>2510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2510</v>
          </cell>
          <cell r="W1279">
            <v>0</v>
          </cell>
          <cell r="X1279">
            <v>0</v>
          </cell>
          <cell r="Y1279" t="str">
            <v>내선</v>
          </cell>
          <cell r="Z1279">
            <v>0.08</v>
          </cell>
        </row>
        <row r="1280">
          <cell r="D1280">
            <v>1280</v>
          </cell>
          <cell r="E1280">
            <v>1033</v>
          </cell>
          <cell r="F1280" t="str">
            <v>콘센트(접지극부 )</v>
          </cell>
          <cell r="G1280" t="str">
            <v>2구방우 2P 15A 250V</v>
          </cell>
          <cell r="H1280" t="str">
            <v>EA</v>
          </cell>
          <cell r="I1280">
            <v>0</v>
          </cell>
          <cell r="J1280">
            <v>0</v>
          </cell>
          <cell r="K1280">
            <v>892</v>
          </cell>
          <cell r="L1280">
            <v>3250</v>
          </cell>
          <cell r="M1280">
            <v>934</v>
          </cell>
          <cell r="N1280">
            <v>2920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2920</v>
          </cell>
          <cell r="W1280">
            <v>0</v>
          </cell>
          <cell r="X1280">
            <v>0</v>
          </cell>
          <cell r="Y1280" t="str">
            <v>내선</v>
          </cell>
          <cell r="Z1280">
            <v>9.6000000000000002E-2</v>
          </cell>
        </row>
        <row r="1281">
          <cell r="D1281">
            <v>1281</v>
          </cell>
          <cell r="E1281">
            <v>1034</v>
          </cell>
          <cell r="F1281" t="str">
            <v>콘센트(접지극부 )</v>
          </cell>
          <cell r="G1281" t="str">
            <v>2구방폭 2P 15A 250V</v>
          </cell>
          <cell r="H1281" t="str">
            <v>EA</v>
          </cell>
          <cell r="I1281">
            <v>0</v>
          </cell>
          <cell r="J1281">
            <v>0</v>
          </cell>
          <cell r="K1281">
            <v>903</v>
          </cell>
          <cell r="L1281">
            <v>80000</v>
          </cell>
          <cell r="M1281">
            <v>940</v>
          </cell>
          <cell r="N1281">
            <v>90000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80000</v>
          </cell>
          <cell r="W1281">
            <v>0</v>
          </cell>
          <cell r="X1281">
            <v>0</v>
          </cell>
          <cell r="Y1281" t="str">
            <v>내선</v>
          </cell>
          <cell r="Z1281">
            <v>0.17</v>
          </cell>
        </row>
        <row r="1282">
          <cell r="D1282">
            <v>1282</v>
          </cell>
          <cell r="E1282">
            <v>1035</v>
          </cell>
          <cell r="F1282" t="str">
            <v>계량기함</v>
          </cell>
          <cell r="G1282" t="str">
            <v>3φ 4W</v>
          </cell>
          <cell r="H1282" t="str">
            <v>면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</row>
        <row r="1283">
          <cell r="D1283">
            <v>1283</v>
          </cell>
          <cell r="E1283">
            <v>1036</v>
          </cell>
          <cell r="F1283" t="str">
            <v>전극식레벨</v>
          </cell>
          <cell r="G1283" t="str">
            <v>3선 3극</v>
          </cell>
          <cell r="H1283" t="str">
            <v>SET</v>
          </cell>
          <cell r="I1283">
            <v>0</v>
          </cell>
          <cell r="J1283">
            <v>0</v>
          </cell>
          <cell r="K1283">
            <v>880</v>
          </cell>
          <cell r="L1283">
            <v>40000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40000</v>
          </cell>
          <cell r="W1283">
            <v>0</v>
          </cell>
          <cell r="X1283">
            <v>0</v>
          </cell>
          <cell r="Y1283" t="str">
            <v>계장</v>
          </cell>
          <cell r="Z1283">
            <v>1.8</v>
          </cell>
        </row>
        <row r="1284">
          <cell r="D1284">
            <v>1284</v>
          </cell>
          <cell r="E1284">
            <v>1037</v>
          </cell>
          <cell r="F1284" t="str">
            <v>전극식레벨</v>
          </cell>
          <cell r="G1284" t="str">
            <v>4선 4극</v>
          </cell>
          <cell r="H1284" t="str">
            <v>SET</v>
          </cell>
          <cell r="I1284">
            <v>0</v>
          </cell>
          <cell r="J1284">
            <v>0</v>
          </cell>
          <cell r="K1284">
            <v>880</v>
          </cell>
          <cell r="L1284">
            <v>85000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85000</v>
          </cell>
          <cell r="W1284">
            <v>0</v>
          </cell>
          <cell r="X1284">
            <v>0</v>
          </cell>
          <cell r="Y1284" t="str">
            <v>계장</v>
          </cell>
          <cell r="Z1284">
            <v>1.8</v>
          </cell>
        </row>
        <row r="1285">
          <cell r="D1285">
            <v>1285</v>
          </cell>
          <cell r="E1285">
            <v>1038</v>
          </cell>
          <cell r="F1285" t="str">
            <v>전극식레벨</v>
          </cell>
          <cell r="G1285" t="str">
            <v>5선 5극</v>
          </cell>
          <cell r="H1285" t="str">
            <v>SET</v>
          </cell>
          <cell r="I1285">
            <v>0</v>
          </cell>
          <cell r="J1285">
            <v>0</v>
          </cell>
          <cell r="K1285">
            <v>880</v>
          </cell>
          <cell r="L1285">
            <v>100000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100000</v>
          </cell>
          <cell r="W1285">
            <v>0</v>
          </cell>
          <cell r="X1285">
            <v>0</v>
          </cell>
          <cell r="Y1285" t="str">
            <v>계장</v>
          </cell>
          <cell r="Z1285">
            <v>1.8</v>
          </cell>
        </row>
        <row r="1286">
          <cell r="D1286">
            <v>1286</v>
          </cell>
          <cell r="E1286">
            <v>1039</v>
          </cell>
          <cell r="F1286" t="str">
            <v>전극식레벨</v>
          </cell>
          <cell r="G1286" t="str">
            <v>2선 4극</v>
          </cell>
          <cell r="H1286" t="str">
            <v>SET</v>
          </cell>
          <cell r="I1286">
            <v>0</v>
          </cell>
          <cell r="J1286">
            <v>0</v>
          </cell>
          <cell r="K1286">
            <v>880</v>
          </cell>
          <cell r="L1286">
            <v>100000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100000</v>
          </cell>
          <cell r="W1286">
            <v>0</v>
          </cell>
          <cell r="X1286">
            <v>0</v>
          </cell>
          <cell r="Y1286" t="str">
            <v>계장</v>
          </cell>
          <cell r="Z1286">
            <v>1.8</v>
          </cell>
        </row>
        <row r="1287">
          <cell r="D1287">
            <v>1287</v>
          </cell>
          <cell r="E1287">
            <v>1040</v>
          </cell>
          <cell r="F1287" t="str">
            <v>FLOAT식레벨</v>
          </cell>
          <cell r="G1287" t="str">
            <v>5극</v>
          </cell>
          <cell r="H1287" t="str">
            <v>SET</v>
          </cell>
          <cell r="I1287">
            <v>0</v>
          </cell>
          <cell r="J1287">
            <v>0</v>
          </cell>
          <cell r="K1287">
            <v>880</v>
          </cell>
          <cell r="L1287">
            <v>120000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120000</v>
          </cell>
          <cell r="W1287">
            <v>0</v>
          </cell>
          <cell r="X1287">
            <v>0</v>
          </cell>
          <cell r="Y1287" t="str">
            <v>계장</v>
          </cell>
          <cell r="Z1287">
            <v>1.8</v>
          </cell>
        </row>
        <row r="1288">
          <cell r="D1288">
            <v>1288</v>
          </cell>
          <cell r="E1288">
            <v>1041</v>
          </cell>
          <cell r="F1288" t="str">
            <v>전극봉 지지기 3P</v>
          </cell>
          <cell r="G1288" t="str">
            <v>φ6×2M (sus304) -3</v>
          </cell>
          <cell r="H1288" t="str">
            <v>EA</v>
          </cell>
          <cell r="I1288">
            <v>0</v>
          </cell>
          <cell r="J1288">
            <v>0</v>
          </cell>
          <cell r="K1288">
            <v>880</v>
          </cell>
          <cell r="L1288">
            <v>12000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12000</v>
          </cell>
          <cell r="W1288">
            <v>0</v>
          </cell>
          <cell r="X1288">
            <v>0</v>
          </cell>
          <cell r="Y1288" t="str">
            <v>내선</v>
          </cell>
          <cell r="Z1288">
            <v>0.8</v>
          </cell>
        </row>
        <row r="1289">
          <cell r="D1289">
            <v>1289</v>
          </cell>
          <cell r="E1289">
            <v>1042</v>
          </cell>
          <cell r="F1289" t="str">
            <v>전극봉 지지기 4P</v>
          </cell>
          <cell r="G1289" t="str">
            <v>φ6×2M (sus304) -4</v>
          </cell>
          <cell r="H1289" t="str">
            <v>EA</v>
          </cell>
          <cell r="I1289">
            <v>0</v>
          </cell>
          <cell r="J1289">
            <v>0</v>
          </cell>
          <cell r="K1289">
            <v>880</v>
          </cell>
          <cell r="L1289">
            <v>16000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16000</v>
          </cell>
          <cell r="W1289">
            <v>0</v>
          </cell>
          <cell r="X1289">
            <v>0</v>
          </cell>
          <cell r="Y1289" t="str">
            <v>내선</v>
          </cell>
          <cell r="Z1289">
            <v>0.85</v>
          </cell>
        </row>
        <row r="1290">
          <cell r="D1290">
            <v>1290</v>
          </cell>
          <cell r="E1290">
            <v>1043</v>
          </cell>
          <cell r="F1290" t="str">
            <v>전극봉 지지기 5P</v>
          </cell>
          <cell r="G1290" t="str">
            <v>φ6×2M (sus304) -5</v>
          </cell>
          <cell r="H1290" t="str">
            <v>EA</v>
          </cell>
          <cell r="I1290">
            <v>0</v>
          </cell>
          <cell r="J1290">
            <v>0</v>
          </cell>
          <cell r="K1290">
            <v>880</v>
          </cell>
          <cell r="L1290">
            <v>20000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20000</v>
          </cell>
          <cell r="W1290">
            <v>0</v>
          </cell>
          <cell r="X1290">
            <v>0</v>
          </cell>
          <cell r="Y1290" t="str">
            <v>내선</v>
          </cell>
          <cell r="Z1290">
            <v>1.1000000000000001</v>
          </cell>
        </row>
        <row r="1291">
          <cell r="D1291">
            <v>1291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 t="str">
            <v/>
          </cell>
        </row>
        <row r="1292">
          <cell r="D1292">
            <v>1292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 t="str">
            <v/>
          </cell>
        </row>
        <row r="1293">
          <cell r="D1293">
            <v>1293</v>
          </cell>
          <cell r="E1293">
            <v>0</v>
          </cell>
          <cell r="F1293" t="str">
            <v>UPS</v>
          </cell>
          <cell r="G1293" t="str">
            <v>3상 15kw</v>
          </cell>
          <cell r="H1293" t="str">
            <v>대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 t="str">
            <v>삼덕전기</v>
          </cell>
          <cell r="P1293">
            <v>17465471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17465471</v>
          </cell>
        </row>
        <row r="1294">
          <cell r="D1294">
            <v>1294</v>
          </cell>
          <cell r="E1294">
            <v>0</v>
          </cell>
          <cell r="F1294" t="str">
            <v>저압큐비클</v>
          </cell>
          <cell r="G1294">
            <v>0</v>
          </cell>
          <cell r="H1294" t="str">
            <v>면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 t="str">
            <v>삼덕전기</v>
          </cell>
          <cell r="P1294">
            <v>1747199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1747199</v>
          </cell>
          <cell r="W1294">
            <v>0</v>
          </cell>
          <cell r="X1294">
            <v>0</v>
          </cell>
          <cell r="Y1294" t="str">
            <v>프전</v>
          </cell>
          <cell r="Z1294">
            <v>5.6</v>
          </cell>
          <cell r="AA1294" t="str">
            <v>보인</v>
          </cell>
          <cell r="AB1294">
            <v>3.6</v>
          </cell>
          <cell r="AC1294" t="str">
            <v>비계</v>
          </cell>
          <cell r="AD1294">
            <v>2</v>
          </cell>
          <cell r="AE1294" t="str">
            <v>기계설치공</v>
          </cell>
          <cell r="AF1294">
            <v>1</v>
          </cell>
        </row>
        <row r="1295">
          <cell r="D1295">
            <v>1295</v>
          </cell>
          <cell r="E1295">
            <v>0</v>
          </cell>
          <cell r="F1295" t="str">
            <v>특고큐비클</v>
          </cell>
          <cell r="G1295" t="str">
            <v>1200W×2400H×2400D이하</v>
          </cell>
          <cell r="H1295" t="str">
            <v>면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 t="str">
            <v>프전</v>
          </cell>
          <cell r="Z1295">
            <v>6.2</v>
          </cell>
          <cell r="AA1295" t="str">
            <v>보인</v>
          </cell>
          <cell r="AB1295">
            <v>4.4000000000000004</v>
          </cell>
          <cell r="AC1295" t="str">
            <v>비계</v>
          </cell>
          <cell r="AD1295">
            <v>4.4000000000000004</v>
          </cell>
          <cell r="AE1295" t="str">
            <v>기계설치공</v>
          </cell>
          <cell r="AF1295">
            <v>1.1000000000000001</v>
          </cell>
        </row>
        <row r="1296">
          <cell r="D1296">
            <v>1296</v>
          </cell>
          <cell r="E1296">
            <v>0</v>
          </cell>
          <cell r="F1296" t="str">
            <v>변환기</v>
          </cell>
          <cell r="G1296">
            <v>0</v>
          </cell>
          <cell r="H1296" t="str">
            <v>대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 t="str">
            <v>계장</v>
          </cell>
          <cell r="Z1296">
            <v>0.25</v>
          </cell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 t="str">
            <v>기계설치공</v>
          </cell>
        </row>
        <row r="1297">
          <cell r="D1297">
            <v>1297</v>
          </cell>
          <cell r="E1297">
            <v>0</v>
          </cell>
          <cell r="F1297" t="str">
            <v>전화용 콘센트</v>
          </cell>
          <cell r="G1297" t="str">
            <v>8Pin Modular Jack(2port)</v>
          </cell>
          <cell r="H1297" t="str">
            <v>EA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 t="str">
            <v>비계</v>
          </cell>
        </row>
        <row r="1298">
          <cell r="D1298">
            <v>1298</v>
          </cell>
          <cell r="E1298">
            <v>0</v>
          </cell>
          <cell r="F1298" t="str">
            <v>전화용 콘센트</v>
          </cell>
          <cell r="G1298" t="str">
            <v>]</v>
          </cell>
          <cell r="H1298" t="str">
            <v>EA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>
            <v>0</v>
          </cell>
          <cell r="Y1298" t="str">
            <v>통내</v>
          </cell>
          <cell r="Z1298">
            <v>7.0000000000000007E-2</v>
          </cell>
        </row>
        <row r="1299">
          <cell r="D1299">
            <v>1299</v>
          </cell>
          <cell r="E1299">
            <v>1045</v>
          </cell>
          <cell r="F1299" t="str">
            <v>전화용 콘센트</v>
          </cell>
          <cell r="G1299" t="str">
            <v>RJ 45 - 2PORT</v>
          </cell>
          <cell r="H1299" t="str">
            <v>EA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 t="str">
            <v>대신정보</v>
          </cell>
          <cell r="P1299">
            <v>25700</v>
          </cell>
          <cell r="Q1299" t="str">
            <v>우정전자</v>
          </cell>
          <cell r="R1299">
            <v>26900</v>
          </cell>
          <cell r="S1299" t="str">
            <v>무궁화전자</v>
          </cell>
          <cell r="T1299">
            <v>28300</v>
          </cell>
          <cell r="U1299">
            <v>0</v>
          </cell>
          <cell r="V1299">
            <v>25700</v>
          </cell>
          <cell r="W1299">
            <v>0</v>
          </cell>
          <cell r="X1299">
            <v>0</v>
          </cell>
          <cell r="Y1299" t="str">
            <v>통내</v>
          </cell>
          <cell r="Z1299">
            <v>7.0000000000000007E-2</v>
          </cell>
        </row>
        <row r="1300">
          <cell r="D1300">
            <v>1300</v>
          </cell>
          <cell r="E1300">
            <v>1046</v>
          </cell>
          <cell r="F1300" t="str">
            <v>전화용 콘센트</v>
          </cell>
          <cell r="G1300" t="str">
            <v>체신부규격4P</v>
          </cell>
          <cell r="H1300" t="str">
            <v>EA</v>
          </cell>
          <cell r="I1300">
            <v>0</v>
          </cell>
          <cell r="J1300">
            <v>0</v>
          </cell>
          <cell r="K1300">
            <v>892</v>
          </cell>
          <cell r="L1300">
            <v>1200</v>
          </cell>
          <cell r="M1300">
            <v>934</v>
          </cell>
          <cell r="N1300">
            <v>1080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1080</v>
          </cell>
          <cell r="W1300">
            <v>0</v>
          </cell>
          <cell r="X1300">
            <v>0</v>
          </cell>
          <cell r="Y1300" t="str">
            <v>통내</v>
          </cell>
          <cell r="Z1300">
            <v>7.0000000000000007E-2</v>
          </cell>
        </row>
        <row r="1301">
          <cell r="D1301">
            <v>1301</v>
          </cell>
          <cell r="E1301">
            <v>1047</v>
          </cell>
          <cell r="F1301" t="str">
            <v>국선단자함(국10P+사20P)</v>
          </cell>
          <cell r="G1301" t="str">
            <v>SUS (300×400×100)</v>
          </cell>
          <cell r="H1301" t="str">
            <v>대</v>
          </cell>
          <cell r="I1301">
            <v>0</v>
          </cell>
          <cell r="J1301">
            <v>0</v>
          </cell>
          <cell r="K1301">
            <v>959</v>
          </cell>
          <cell r="L1301">
            <v>75000</v>
          </cell>
          <cell r="M1301">
            <v>963</v>
          </cell>
          <cell r="N1301">
            <v>77000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75000</v>
          </cell>
          <cell r="W1301">
            <v>0</v>
          </cell>
          <cell r="X1301">
            <v>0</v>
          </cell>
          <cell r="Y1301" t="str">
            <v>통내</v>
          </cell>
          <cell r="Z1301">
            <v>0.65</v>
          </cell>
          <cell r="AA1301" t="str">
            <v>보인</v>
          </cell>
          <cell r="AB1301">
            <v>0.45</v>
          </cell>
        </row>
        <row r="1302">
          <cell r="D1302">
            <v>1302</v>
          </cell>
          <cell r="E1302">
            <v>1048</v>
          </cell>
          <cell r="F1302" t="str">
            <v>국선단자함(국20P+사40P)</v>
          </cell>
          <cell r="G1302" t="str">
            <v>SUS (500×450×100)</v>
          </cell>
          <cell r="H1302" t="str">
            <v>대</v>
          </cell>
          <cell r="I1302">
            <v>0</v>
          </cell>
          <cell r="J1302">
            <v>0</v>
          </cell>
          <cell r="K1302">
            <v>959</v>
          </cell>
          <cell r="L1302">
            <v>130000</v>
          </cell>
          <cell r="M1302">
            <v>963</v>
          </cell>
          <cell r="N1302">
            <v>142000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130000</v>
          </cell>
          <cell r="W1302">
            <v>0</v>
          </cell>
          <cell r="X1302">
            <v>0</v>
          </cell>
          <cell r="Y1302" t="str">
            <v>통내</v>
          </cell>
          <cell r="Z1302">
            <v>0.69</v>
          </cell>
          <cell r="AA1302" t="str">
            <v>보인</v>
          </cell>
          <cell r="AB1302">
            <v>0.49</v>
          </cell>
        </row>
        <row r="1303">
          <cell r="D1303">
            <v>1303</v>
          </cell>
          <cell r="E1303">
            <v>1049</v>
          </cell>
          <cell r="F1303" t="str">
            <v>중간단자함</v>
          </cell>
          <cell r="G1303" t="str">
            <v>"10P"</v>
          </cell>
          <cell r="H1303" t="str">
            <v>대</v>
          </cell>
          <cell r="I1303">
            <v>0</v>
          </cell>
          <cell r="J1303">
            <v>0</v>
          </cell>
          <cell r="K1303">
            <v>959</v>
          </cell>
          <cell r="L1303">
            <v>11000</v>
          </cell>
          <cell r="M1303">
            <v>963</v>
          </cell>
          <cell r="N1303">
            <v>11500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11000</v>
          </cell>
          <cell r="W1303">
            <v>0</v>
          </cell>
          <cell r="X1303">
            <v>0</v>
          </cell>
          <cell r="Y1303" t="str">
            <v>통내</v>
          </cell>
          <cell r="Z1303">
            <v>0.65</v>
          </cell>
          <cell r="AA1303" t="str">
            <v>보인</v>
          </cell>
          <cell r="AB1303">
            <v>0.45</v>
          </cell>
        </row>
        <row r="1304">
          <cell r="D1304">
            <v>1304</v>
          </cell>
          <cell r="E1304">
            <v>1050</v>
          </cell>
          <cell r="F1304" t="str">
            <v>방송단자함 (10P)</v>
          </cell>
          <cell r="G1304" t="str">
            <v>연강(240×400×80)</v>
          </cell>
          <cell r="H1304" t="str">
            <v>대</v>
          </cell>
          <cell r="I1304">
            <v>0</v>
          </cell>
          <cell r="J1304">
            <v>0</v>
          </cell>
          <cell r="K1304">
            <v>959</v>
          </cell>
          <cell r="L1304">
            <v>11000</v>
          </cell>
          <cell r="M1304">
            <v>963</v>
          </cell>
          <cell r="N1304">
            <v>11500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11000</v>
          </cell>
          <cell r="W1304">
            <v>0</v>
          </cell>
          <cell r="X1304">
            <v>0</v>
          </cell>
          <cell r="Y1304" t="str">
            <v>통내</v>
          </cell>
          <cell r="Z1304">
            <v>0.65</v>
          </cell>
          <cell r="AA1304" t="str">
            <v>보인</v>
          </cell>
          <cell r="AB1304">
            <v>0.45</v>
          </cell>
        </row>
        <row r="1305">
          <cell r="D1305">
            <v>1305</v>
          </cell>
          <cell r="E1305">
            <v>1051</v>
          </cell>
          <cell r="F1305" t="str">
            <v>IDF단자반           (국선용)</v>
          </cell>
          <cell r="G1305" t="str">
            <v>IN:25P,OUT:50P</v>
          </cell>
          <cell r="H1305" t="str">
            <v>면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 t="str">
            <v>대신정보</v>
          </cell>
          <cell r="P1305">
            <v>320000</v>
          </cell>
          <cell r="Q1305" t="str">
            <v>우정전자</v>
          </cell>
          <cell r="R1305">
            <v>370000</v>
          </cell>
          <cell r="S1305" t="str">
            <v>무궁화전자</v>
          </cell>
          <cell r="T1305">
            <v>340000</v>
          </cell>
          <cell r="U1305">
            <v>0</v>
          </cell>
          <cell r="V1305">
            <v>320000</v>
          </cell>
          <cell r="W1305">
            <v>0</v>
          </cell>
          <cell r="X1305">
            <v>0</v>
          </cell>
          <cell r="Y1305" t="str">
            <v>통내</v>
          </cell>
          <cell r="Z1305">
            <v>0.65</v>
          </cell>
          <cell r="AA1305" t="str">
            <v>보인</v>
          </cell>
          <cell r="AB1305">
            <v>0.45</v>
          </cell>
        </row>
        <row r="1306">
          <cell r="D1306">
            <v>1306</v>
          </cell>
          <cell r="E1306">
            <v>1052</v>
          </cell>
          <cell r="F1306" t="str">
            <v>IDF단자반           (실내용)</v>
          </cell>
          <cell r="G1306" t="str">
            <v>IN:50P,OUT:75P</v>
          </cell>
          <cell r="H1306" t="str">
            <v>면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 t="str">
            <v>대신정보</v>
          </cell>
          <cell r="P1306">
            <v>180000</v>
          </cell>
          <cell r="Q1306" t="str">
            <v>우정전자</v>
          </cell>
          <cell r="R1306">
            <v>230000</v>
          </cell>
          <cell r="S1306" t="str">
            <v>무궁화전자</v>
          </cell>
          <cell r="T1306">
            <v>240000</v>
          </cell>
          <cell r="U1306">
            <v>0</v>
          </cell>
          <cell r="V1306">
            <v>180000</v>
          </cell>
          <cell r="W1306">
            <v>0</v>
          </cell>
          <cell r="X1306">
            <v>0</v>
          </cell>
          <cell r="Y1306" t="str">
            <v>통내</v>
          </cell>
          <cell r="Z1306">
            <v>0.69</v>
          </cell>
          <cell r="AA1306" t="str">
            <v>보인</v>
          </cell>
          <cell r="AB1306">
            <v>0.49</v>
          </cell>
        </row>
        <row r="1307">
          <cell r="D1307">
            <v>1307</v>
          </cell>
          <cell r="E1307">
            <v>1053</v>
          </cell>
          <cell r="F1307" t="str">
            <v>정온식감지기</v>
          </cell>
          <cell r="G1307" t="str">
            <v>(방폭형)</v>
          </cell>
          <cell r="H1307" t="str">
            <v>EA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</row>
        <row r="1308">
          <cell r="D1308">
            <v>1308</v>
          </cell>
          <cell r="E1308">
            <v>1054</v>
          </cell>
          <cell r="F1308" t="str">
            <v>TV유니트</v>
          </cell>
          <cell r="G1308" t="str">
            <v>단말 75Ω</v>
          </cell>
          <cell r="H1308" t="str">
            <v>EA</v>
          </cell>
          <cell r="I1308">
            <v>0</v>
          </cell>
          <cell r="J1308">
            <v>0</v>
          </cell>
          <cell r="K1308">
            <v>892</v>
          </cell>
          <cell r="L1308">
            <v>2600</v>
          </cell>
          <cell r="M1308">
            <v>934</v>
          </cell>
          <cell r="N1308">
            <v>2340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2340</v>
          </cell>
          <cell r="W1308">
            <v>0</v>
          </cell>
          <cell r="X1308">
            <v>0</v>
          </cell>
          <cell r="Y1308" t="str">
            <v>통내</v>
          </cell>
          <cell r="Z1308">
            <v>0.08</v>
          </cell>
        </row>
        <row r="1309">
          <cell r="D1309">
            <v>1309</v>
          </cell>
          <cell r="E1309">
            <v>1055</v>
          </cell>
          <cell r="F1309" t="str">
            <v>TV유니트</v>
          </cell>
          <cell r="G1309" t="str">
            <v>직열용 75Ω</v>
          </cell>
          <cell r="H1309" t="str">
            <v>EA</v>
          </cell>
          <cell r="I1309">
            <v>0</v>
          </cell>
          <cell r="J1309">
            <v>0</v>
          </cell>
          <cell r="K1309">
            <v>892</v>
          </cell>
          <cell r="L1309">
            <v>2730</v>
          </cell>
          <cell r="M1309">
            <v>934</v>
          </cell>
          <cell r="N1309">
            <v>2450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2450</v>
          </cell>
          <cell r="W1309">
            <v>0</v>
          </cell>
          <cell r="X1309">
            <v>0</v>
          </cell>
          <cell r="Y1309" t="str">
            <v>통내</v>
          </cell>
          <cell r="Z1309">
            <v>0.08</v>
          </cell>
        </row>
        <row r="1310">
          <cell r="D1310">
            <v>1310</v>
          </cell>
          <cell r="E1310">
            <v>1056</v>
          </cell>
          <cell r="F1310" t="str">
            <v>TV유니트</v>
          </cell>
          <cell r="G1310" t="str">
            <v>병렬용 75Ω</v>
          </cell>
          <cell r="H1310" t="str">
            <v>EA</v>
          </cell>
          <cell r="I1310">
            <v>0</v>
          </cell>
          <cell r="J1310">
            <v>0</v>
          </cell>
          <cell r="K1310">
            <v>892</v>
          </cell>
          <cell r="L1310">
            <v>2860</v>
          </cell>
          <cell r="M1310">
            <v>934</v>
          </cell>
          <cell r="N1310">
            <v>2570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2570</v>
          </cell>
          <cell r="W1310">
            <v>0</v>
          </cell>
          <cell r="X1310">
            <v>0</v>
          </cell>
          <cell r="Y1310" t="str">
            <v>통내</v>
          </cell>
          <cell r="Z1310">
            <v>0.08</v>
          </cell>
        </row>
        <row r="1311">
          <cell r="D1311">
            <v>1311</v>
          </cell>
          <cell r="E1311">
            <v>1057</v>
          </cell>
          <cell r="F1311" t="str">
            <v>쌍방향 TV            유니트</v>
          </cell>
          <cell r="G1311" t="str">
            <v>직렬, 종단형</v>
          </cell>
          <cell r="H1311" t="str">
            <v>EA</v>
          </cell>
          <cell r="I1311">
            <v>0</v>
          </cell>
          <cell r="J1311">
            <v>0</v>
          </cell>
          <cell r="K1311">
            <v>936</v>
          </cell>
          <cell r="L1311">
            <v>3500</v>
          </cell>
          <cell r="M1311">
            <v>976</v>
          </cell>
          <cell r="N1311">
            <v>3500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3500</v>
          </cell>
          <cell r="W1311">
            <v>0</v>
          </cell>
          <cell r="X1311">
            <v>0</v>
          </cell>
          <cell r="Y1311" t="str">
            <v>통내</v>
          </cell>
          <cell r="Z1311">
            <v>0.08</v>
          </cell>
        </row>
        <row r="1312">
          <cell r="D1312">
            <v>1312</v>
          </cell>
          <cell r="E1312">
            <v>1058</v>
          </cell>
          <cell r="F1312" t="str">
            <v>공청용안테나</v>
          </cell>
          <cell r="G1312" t="str">
            <v>U/V</v>
          </cell>
          <cell r="H1312" t="str">
            <v>SET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</row>
        <row r="1313">
          <cell r="D1313">
            <v>1313</v>
          </cell>
          <cell r="E1313">
            <v>1059</v>
          </cell>
          <cell r="F1313" t="str">
            <v>위성 안테나</v>
          </cell>
          <cell r="G1313" t="str">
            <v>NHK,STAR,무궁화</v>
          </cell>
          <cell r="H1313" t="str">
            <v>SET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</row>
        <row r="1314">
          <cell r="D1314">
            <v>1314</v>
          </cell>
          <cell r="E1314">
            <v>1060</v>
          </cell>
          <cell r="F1314" t="str">
            <v>공청용안테나</v>
          </cell>
          <cell r="G1314" t="str">
            <v>SUS VHF LOW CH</v>
          </cell>
          <cell r="H1314" t="str">
            <v>SET</v>
          </cell>
          <cell r="I1314">
            <v>0</v>
          </cell>
          <cell r="J1314">
            <v>0</v>
          </cell>
          <cell r="K1314">
            <v>936</v>
          </cell>
          <cell r="L1314">
            <v>160000</v>
          </cell>
          <cell r="M1314">
            <v>976</v>
          </cell>
          <cell r="N1314">
            <v>170000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160000</v>
          </cell>
          <cell r="W1314">
            <v>0</v>
          </cell>
          <cell r="X1314">
            <v>0</v>
          </cell>
          <cell r="Y1314" t="str">
            <v>무안</v>
          </cell>
          <cell r="Z1314">
            <v>0.5</v>
          </cell>
          <cell r="AA1314" t="str">
            <v>통설</v>
          </cell>
          <cell r="AB1314">
            <v>0.68</v>
          </cell>
        </row>
        <row r="1315">
          <cell r="D1315">
            <v>1315</v>
          </cell>
          <cell r="E1315">
            <v>1061</v>
          </cell>
          <cell r="F1315" t="str">
            <v>공청용안테나</v>
          </cell>
          <cell r="G1315" t="str">
            <v>SUS VHF HIGH CH</v>
          </cell>
          <cell r="H1315" t="str">
            <v>SET</v>
          </cell>
          <cell r="I1315">
            <v>0</v>
          </cell>
          <cell r="J1315">
            <v>0</v>
          </cell>
          <cell r="K1315">
            <v>936</v>
          </cell>
          <cell r="L1315">
            <v>150000</v>
          </cell>
          <cell r="M1315">
            <v>976</v>
          </cell>
          <cell r="N1315">
            <v>160000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150000</v>
          </cell>
          <cell r="W1315">
            <v>0</v>
          </cell>
          <cell r="X1315">
            <v>0</v>
          </cell>
          <cell r="Y1315" t="str">
            <v>무안</v>
          </cell>
          <cell r="Z1315">
            <v>0.5</v>
          </cell>
          <cell r="AA1315" t="str">
            <v>통설</v>
          </cell>
          <cell r="AB1315">
            <v>0.68</v>
          </cell>
        </row>
        <row r="1316">
          <cell r="D1316">
            <v>1316</v>
          </cell>
          <cell r="E1316">
            <v>1062</v>
          </cell>
          <cell r="F1316" t="str">
            <v>공청용안테나</v>
          </cell>
          <cell r="G1316" t="str">
            <v>SUS UHF CH</v>
          </cell>
          <cell r="H1316" t="str">
            <v>SET</v>
          </cell>
          <cell r="I1316">
            <v>0</v>
          </cell>
          <cell r="J1316">
            <v>0</v>
          </cell>
          <cell r="K1316">
            <v>936</v>
          </cell>
          <cell r="L1316">
            <v>140000</v>
          </cell>
          <cell r="M1316">
            <v>976</v>
          </cell>
          <cell r="N1316">
            <v>150000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140000</v>
          </cell>
          <cell r="W1316">
            <v>0</v>
          </cell>
          <cell r="X1316">
            <v>0</v>
          </cell>
          <cell r="Y1316" t="str">
            <v>무안</v>
          </cell>
          <cell r="Z1316">
            <v>0.5</v>
          </cell>
          <cell r="AA1316" t="str">
            <v>통설</v>
          </cell>
          <cell r="AB1316">
            <v>0.68</v>
          </cell>
        </row>
        <row r="1317">
          <cell r="D1317">
            <v>1317</v>
          </cell>
          <cell r="E1317">
            <v>1063</v>
          </cell>
          <cell r="F1317" t="str">
            <v>공청용혼합기</v>
          </cell>
          <cell r="G1317" t="str">
            <v>VHF H/L</v>
          </cell>
          <cell r="H1317" t="str">
            <v>EA</v>
          </cell>
          <cell r="I1317">
            <v>0</v>
          </cell>
          <cell r="J1317">
            <v>0</v>
          </cell>
          <cell r="K1317">
            <v>936</v>
          </cell>
          <cell r="L1317">
            <v>6000</v>
          </cell>
          <cell r="M1317">
            <v>976</v>
          </cell>
          <cell r="N1317">
            <v>6000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6000</v>
          </cell>
        </row>
        <row r="1318">
          <cell r="D1318">
            <v>1318</v>
          </cell>
          <cell r="E1318">
            <v>1064</v>
          </cell>
          <cell r="F1318" t="str">
            <v>공청용혼합기</v>
          </cell>
          <cell r="G1318" t="str">
            <v>VHF U/V</v>
          </cell>
          <cell r="H1318" t="str">
            <v>EA</v>
          </cell>
          <cell r="I1318">
            <v>0</v>
          </cell>
          <cell r="J1318">
            <v>0</v>
          </cell>
          <cell r="K1318">
            <v>936</v>
          </cell>
          <cell r="L1318">
            <v>6000</v>
          </cell>
          <cell r="M1318">
            <v>976</v>
          </cell>
          <cell r="N1318">
            <v>6000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6000</v>
          </cell>
        </row>
        <row r="1319">
          <cell r="D1319">
            <v>1319</v>
          </cell>
          <cell r="E1319">
            <v>1065</v>
          </cell>
          <cell r="F1319" t="str">
            <v>쌍방향증폭기</v>
          </cell>
          <cell r="G1319" t="str">
            <v>공청,CATV</v>
          </cell>
          <cell r="H1319" t="str">
            <v>EA</v>
          </cell>
          <cell r="I1319">
            <v>0</v>
          </cell>
          <cell r="J1319">
            <v>0</v>
          </cell>
          <cell r="K1319">
            <v>936</v>
          </cell>
          <cell r="L1319">
            <v>350000</v>
          </cell>
          <cell r="M1319">
            <v>976</v>
          </cell>
          <cell r="N1319">
            <v>350000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350000</v>
          </cell>
          <cell r="W1319">
            <v>0</v>
          </cell>
          <cell r="X1319">
            <v>0</v>
          </cell>
          <cell r="Y1319" t="str">
            <v>무안</v>
          </cell>
          <cell r="Z1319">
            <v>0.78</v>
          </cell>
          <cell r="AA1319" t="str">
            <v>통내</v>
          </cell>
          <cell r="AB1319">
            <v>0.31</v>
          </cell>
        </row>
        <row r="1320">
          <cell r="D1320">
            <v>1320</v>
          </cell>
          <cell r="E1320">
            <v>1066</v>
          </cell>
          <cell r="F1320" t="str">
            <v>분배기 쌍방향</v>
          </cell>
          <cell r="G1320" t="str">
            <v>4분배기</v>
          </cell>
          <cell r="H1320" t="str">
            <v>EA</v>
          </cell>
          <cell r="I1320">
            <v>0</v>
          </cell>
          <cell r="J1320">
            <v>0</v>
          </cell>
          <cell r="K1320">
            <v>936</v>
          </cell>
          <cell r="L1320">
            <v>7000</v>
          </cell>
          <cell r="M1320">
            <v>976</v>
          </cell>
          <cell r="N1320">
            <v>8000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7000</v>
          </cell>
          <cell r="W1320">
            <v>0</v>
          </cell>
          <cell r="X1320">
            <v>0</v>
          </cell>
          <cell r="Y1320" t="str">
            <v>무안</v>
          </cell>
          <cell r="Z1320">
            <v>0.12</v>
          </cell>
          <cell r="AA1320" t="str">
            <v>통내</v>
          </cell>
          <cell r="AB1320">
            <v>0.23</v>
          </cell>
        </row>
        <row r="1321">
          <cell r="D1321">
            <v>1321</v>
          </cell>
          <cell r="E1321">
            <v>1067</v>
          </cell>
          <cell r="F1321" t="str">
            <v xml:space="preserve">방송단자함 </v>
          </cell>
          <cell r="G1321" t="str">
            <v>10P</v>
          </cell>
          <cell r="H1321" t="str">
            <v>면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</row>
        <row r="1322">
          <cell r="D1322">
            <v>1322</v>
          </cell>
          <cell r="E1322">
            <v>1068</v>
          </cell>
          <cell r="F1322" t="str">
            <v xml:space="preserve">방송단자함 </v>
          </cell>
          <cell r="G1322" t="str">
            <v>20P</v>
          </cell>
          <cell r="H1322" t="str">
            <v>면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</row>
        <row r="1323">
          <cell r="D1323">
            <v>1323</v>
          </cell>
          <cell r="E1323">
            <v>1069</v>
          </cell>
          <cell r="F1323" t="str">
            <v>TV증폭기함</v>
          </cell>
          <cell r="G1323" t="str">
            <v>SUS (400×400×150)</v>
          </cell>
          <cell r="H1323" t="str">
            <v>대</v>
          </cell>
          <cell r="I1323">
            <v>0</v>
          </cell>
          <cell r="J1323">
            <v>0</v>
          </cell>
          <cell r="K1323">
            <v>0</v>
          </cell>
          <cell r="L1323">
            <v>22000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22000</v>
          </cell>
          <cell r="W1323">
            <v>0</v>
          </cell>
          <cell r="X1323">
            <v>0</v>
          </cell>
          <cell r="Y1323" t="str">
            <v>내선</v>
          </cell>
          <cell r="Z1323">
            <v>0.66</v>
          </cell>
        </row>
        <row r="1324">
          <cell r="D1324">
            <v>1324</v>
          </cell>
          <cell r="E1324">
            <v>1070</v>
          </cell>
          <cell r="F1324" t="str">
            <v>전관방송 AMP</v>
          </cell>
          <cell r="G1324" t="str">
            <v>120W</v>
          </cell>
          <cell r="H1324" t="str">
            <v>면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</row>
        <row r="1325">
          <cell r="D1325">
            <v>1325</v>
          </cell>
          <cell r="E1325">
            <v>1071</v>
          </cell>
          <cell r="F1325" t="str">
            <v>LOCAL AMP</v>
          </cell>
          <cell r="G1325" t="str">
            <v>240W</v>
          </cell>
          <cell r="H1325" t="str">
            <v>면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 t="str">
            <v>하나로 정보통신</v>
          </cell>
          <cell r="P1325">
            <v>900000</v>
          </cell>
          <cell r="Q1325" t="str">
            <v>삼형전자㈜</v>
          </cell>
          <cell r="R1325">
            <v>836000</v>
          </cell>
          <cell r="S1325" t="str">
            <v>신영 전자통신</v>
          </cell>
          <cell r="T1325">
            <v>920000</v>
          </cell>
          <cell r="U1325">
            <v>0</v>
          </cell>
          <cell r="V1325">
            <v>836000</v>
          </cell>
          <cell r="W1325">
            <v>0</v>
          </cell>
          <cell r="X1325">
            <v>0</v>
          </cell>
          <cell r="Y1325" t="str">
            <v>통내</v>
          </cell>
          <cell r="Z1325">
            <v>9</v>
          </cell>
        </row>
        <row r="1326">
          <cell r="D1326">
            <v>1326</v>
          </cell>
          <cell r="E1326">
            <v>1072</v>
          </cell>
          <cell r="F1326" t="str">
            <v>스피커</v>
          </cell>
          <cell r="G1326" t="str">
            <v>3W  천정형</v>
          </cell>
          <cell r="H1326" t="str">
            <v>EA</v>
          </cell>
          <cell r="I1326">
            <v>0</v>
          </cell>
          <cell r="J1326">
            <v>0</v>
          </cell>
          <cell r="K1326">
            <v>935</v>
          </cell>
          <cell r="L1326">
            <v>22000</v>
          </cell>
          <cell r="M1326">
            <v>968</v>
          </cell>
          <cell r="N1326">
            <v>15000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15000</v>
          </cell>
          <cell r="W1326">
            <v>0</v>
          </cell>
          <cell r="X1326">
            <v>0</v>
          </cell>
          <cell r="Y1326" t="str">
            <v>통내</v>
          </cell>
          <cell r="Z1326">
            <v>0.45</v>
          </cell>
        </row>
        <row r="1327">
          <cell r="D1327">
            <v>1327</v>
          </cell>
          <cell r="E1327">
            <v>1073</v>
          </cell>
          <cell r="F1327" t="str">
            <v>스피커</v>
          </cell>
          <cell r="G1327" t="str">
            <v>3W 벽부형</v>
          </cell>
          <cell r="H1327" t="str">
            <v>EA</v>
          </cell>
          <cell r="I1327">
            <v>0</v>
          </cell>
          <cell r="J1327">
            <v>0</v>
          </cell>
          <cell r="K1327">
            <v>935</v>
          </cell>
          <cell r="L1327">
            <v>15400</v>
          </cell>
          <cell r="M1327">
            <v>968</v>
          </cell>
          <cell r="N1327">
            <v>15000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15000</v>
          </cell>
          <cell r="W1327">
            <v>0</v>
          </cell>
          <cell r="X1327">
            <v>0</v>
          </cell>
          <cell r="Y1327" t="str">
            <v>통내</v>
          </cell>
          <cell r="Z1327">
            <v>0.45</v>
          </cell>
        </row>
        <row r="1328">
          <cell r="D1328">
            <v>1328</v>
          </cell>
          <cell r="E1328">
            <v>1074</v>
          </cell>
          <cell r="F1328" t="str">
            <v>스피커</v>
          </cell>
          <cell r="G1328" t="str">
            <v>10W칼럼형</v>
          </cell>
          <cell r="H1328" t="str">
            <v>EA</v>
          </cell>
          <cell r="I1328">
            <v>0</v>
          </cell>
          <cell r="J1328">
            <v>0</v>
          </cell>
          <cell r="K1328">
            <v>935</v>
          </cell>
          <cell r="L1328">
            <v>49500</v>
          </cell>
          <cell r="M1328">
            <v>968</v>
          </cell>
          <cell r="N1328">
            <v>50000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49500</v>
          </cell>
          <cell r="W1328">
            <v>0</v>
          </cell>
          <cell r="X1328">
            <v>0</v>
          </cell>
          <cell r="Y1328" t="str">
            <v>통내</v>
          </cell>
          <cell r="Z1328">
            <v>1</v>
          </cell>
        </row>
        <row r="1329">
          <cell r="D1329">
            <v>1329</v>
          </cell>
          <cell r="E1329">
            <v>1075</v>
          </cell>
          <cell r="F1329" t="str">
            <v>컬럼 스피커</v>
          </cell>
          <cell r="G1329" t="str">
            <v xml:space="preserve">HORN형 10W  </v>
          </cell>
          <cell r="H1329" t="str">
            <v>EA</v>
          </cell>
          <cell r="I1329">
            <v>0</v>
          </cell>
          <cell r="J1329">
            <v>0</v>
          </cell>
          <cell r="K1329">
            <v>935</v>
          </cell>
          <cell r="L1329">
            <v>44000</v>
          </cell>
          <cell r="M1329">
            <v>968</v>
          </cell>
          <cell r="N1329">
            <v>13000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13000</v>
          </cell>
          <cell r="W1329">
            <v>0</v>
          </cell>
          <cell r="X1329">
            <v>0</v>
          </cell>
          <cell r="Y1329" t="str">
            <v>통내</v>
          </cell>
          <cell r="Z1329">
            <v>0.6</v>
          </cell>
        </row>
        <row r="1330">
          <cell r="D1330">
            <v>1330</v>
          </cell>
          <cell r="E1330">
            <v>1076</v>
          </cell>
          <cell r="F1330" t="str">
            <v>스피커</v>
          </cell>
          <cell r="G1330" t="str">
            <v xml:space="preserve">HORN형 30W  </v>
          </cell>
          <cell r="H1330" t="str">
            <v>EA</v>
          </cell>
          <cell r="I1330">
            <v>0</v>
          </cell>
          <cell r="J1330">
            <v>0</v>
          </cell>
          <cell r="K1330">
            <v>935</v>
          </cell>
          <cell r="L1330">
            <v>88000</v>
          </cell>
          <cell r="M1330">
            <v>968</v>
          </cell>
          <cell r="N1330">
            <v>50000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50000</v>
          </cell>
          <cell r="W1330">
            <v>0</v>
          </cell>
          <cell r="X1330">
            <v>0</v>
          </cell>
          <cell r="Y1330" t="str">
            <v>통내</v>
          </cell>
          <cell r="Z1330">
            <v>1</v>
          </cell>
        </row>
        <row r="1331">
          <cell r="D1331">
            <v>1331</v>
          </cell>
          <cell r="E1331">
            <v>1077</v>
          </cell>
          <cell r="F1331" t="str">
            <v>음량조절기</v>
          </cell>
          <cell r="G1331" t="str">
            <v>ATT</v>
          </cell>
          <cell r="H1331" t="str">
            <v>EA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</row>
        <row r="1332">
          <cell r="D1332">
            <v>1332</v>
          </cell>
          <cell r="E1332">
            <v>1078</v>
          </cell>
          <cell r="F1332" t="str">
            <v>상호식인터폰</v>
          </cell>
          <cell r="G1332" t="str">
            <v>6회로용 벽괘형</v>
          </cell>
          <cell r="H1332" t="str">
            <v>EA</v>
          </cell>
          <cell r="I1332">
            <v>0</v>
          </cell>
          <cell r="J1332">
            <v>0</v>
          </cell>
          <cell r="K1332">
            <v>954</v>
          </cell>
          <cell r="L1332">
            <v>22000</v>
          </cell>
          <cell r="M1332">
            <v>962</v>
          </cell>
          <cell r="N1332">
            <v>24000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22000</v>
          </cell>
          <cell r="W1332">
            <v>0</v>
          </cell>
          <cell r="X1332">
            <v>0</v>
          </cell>
          <cell r="Y1332" t="str">
            <v>통내</v>
          </cell>
          <cell r="Z1332">
            <v>1</v>
          </cell>
          <cell r="AA1332" t="str">
            <v>통설</v>
          </cell>
          <cell r="AB1332">
            <v>1</v>
          </cell>
        </row>
        <row r="1333">
          <cell r="D1333">
            <v>1333</v>
          </cell>
          <cell r="E1333">
            <v>1079</v>
          </cell>
          <cell r="F1333" t="str">
            <v>전자연립식인터폰</v>
          </cell>
          <cell r="G1333" t="str">
            <v>30회로용</v>
          </cell>
          <cell r="H1333" t="str">
            <v>EA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>
            <v>0</v>
          </cell>
          <cell r="Y1333" t="str">
            <v>통내</v>
          </cell>
          <cell r="Z1333">
            <v>1</v>
          </cell>
          <cell r="AA1333" t="str">
            <v>통설</v>
          </cell>
          <cell r="AB1333">
            <v>2</v>
          </cell>
        </row>
        <row r="1334">
          <cell r="D1334">
            <v>1334</v>
          </cell>
          <cell r="E1334">
            <v>1080</v>
          </cell>
          <cell r="F1334" t="str">
            <v>TV분배기함</v>
          </cell>
          <cell r="G1334" t="str">
            <v>TYPE "A"</v>
          </cell>
          <cell r="H1334" t="str">
            <v>면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</row>
        <row r="1335">
          <cell r="D1335">
            <v>1335</v>
          </cell>
          <cell r="E1335">
            <v>1081</v>
          </cell>
          <cell r="F1335" t="str">
            <v>TV분배기함</v>
          </cell>
          <cell r="G1335" t="str">
            <v>TYPE "B"</v>
          </cell>
          <cell r="H1335" t="str">
            <v>면</v>
          </cell>
          <cell r="I1335">
            <v>0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</row>
        <row r="1336">
          <cell r="D1336">
            <v>1336</v>
          </cell>
          <cell r="E1336">
            <v>1082</v>
          </cell>
          <cell r="F1336" t="str">
            <v>차동식 스포트감지기</v>
          </cell>
          <cell r="G1336" t="str">
            <v>2종</v>
          </cell>
          <cell r="H1336" t="str">
            <v>EA</v>
          </cell>
          <cell r="I1336">
            <v>0</v>
          </cell>
          <cell r="J1336">
            <v>0</v>
          </cell>
          <cell r="K1336">
            <v>698</v>
          </cell>
          <cell r="L1336">
            <v>5000</v>
          </cell>
          <cell r="M1336">
            <v>989</v>
          </cell>
          <cell r="N1336">
            <v>5000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5000</v>
          </cell>
          <cell r="W1336">
            <v>0</v>
          </cell>
          <cell r="X1336">
            <v>0</v>
          </cell>
          <cell r="Y1336" t="str">
            <v>내선</v>
          </cell>
          <cell r="Z1336">
            <v>0.14300000000000002</v>
          </cell>
        </row>
        <row r="1337">
          <cell r="D1337">
            <v>1337</v>
          </cell>
          <cell r="E1337">
            <v>1083</v>
          </cell>
          <cell r="F1337" t="str">
            <v>이온화식 연감지기</v>
          </cell>
          <cell r="G1337" t="str">
            <v>2종</v>
          </cell>
          <cell r="H1337" t="str">
            <v>EA</v>
          </cell>
          <cell r="I1337">
            <v>0</v>
          </cell>
          <cell r="J1337">
            <v>0</v>
          </cell>
          <cell r="K1337">
            <v>698</v>
          </cell>
          <cell r="L1337">
            <v>20000</v>
          </cell>
          <cell r="M1337">
            <v>989</v>
          </cell>
          <cell r="N1337">
            <v>18000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18000</v>
          </cell>
          <cell r="W1337">
            <v>0</v>
          </cell>
          <cell r="X1337">
            <v>0</v>
          </cell>
          <cell r="Y1337" t="str">
            <v>내선</v>
          </cell>
          <cell r="Z1337">
            <v>0.14300000000000002</v>
          </cell>
        </row>
        <row r="1338">
          <cell r="D1338">
            <v>1338</v>
          </cell>
          <cell r="E1338">
            <v>1084</v>
          </cell>
          <cell r="F1338" t="str">
            <v>정온식감지기</v>
          </cell>
          <cell r="G1338" t="str">
            <v>1종</v>
          </cell>
          <cell r="H1338" t="str">
            <v>EA</v>
          </cell>
          <cell r="I1338">
            <v>0</v>
          </cell>
          <cell r="J1338">
            <v>0</v>
          </cell>
          <cell r="K1338">
            <v>698</v>
          </cell>
          <cell r="L1338">
            <v>5000</v>
          </cell>
          <cell r="M1338">
            <v>989</v>
          </cell>
          <cell r="N1338">
            <v>5000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5000</v>
          </cell>
          <cell r="W1338">
            <v>0</v>
          </cell>
          <cell r="X1338">
            <v>0</v>
          </cell>
          <cell r="Y1338" t="str">
            <v>내선</v>
          </cell>
          <cell r="Z1338">
            <v>0.14300000000000002</v>
          </cell>
        </row>
        <row r="1339">
          <cell r="D1339">
            <v>1339</v>
          </cell>
          <cell r="E1339">
            <v>1085</v>
          </cell>
          <cell r="F1339" t="str">
            <v>유도등</v>
          </cell>
          <cell r="G1339" t="str">
            <v>통로유도등</v>
          </cell>
          <cell r="H1339" t="str">
            <v>EA</v>
          </cell>
          <cell r="I1339">
            <v>0</v>
          </cell>
          <cell r="J1339">
            <v>0</v>
          </cell>
          <cell r="K1339">
            <v>698</v>
          </cell>
          <cell r="L1339">
            <v>35000</v>
          </cell>
          <cell r="M1339">
            <v>989</v>
          </cell>
          <cell r="N1339">
            <v>32000</v>
          </cell>
          <cell r="O1339">
            <v>0</v>
          </cell>
          <cell r="P1339">
            <v>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32000</v>
          </cell>
          <cell r="W1339">
            <v>0</v>
          </cell>
          <cell r="X1339">
            <v>0</v>
          </cell>
          <cell r="Y1339" t="str">
            <v>내선</v>
          </cell>
          <cell r="Z1339">
            <v>0.19500000000000001</v>
          </cell>
        </row>
        <row r="1340">
          <cell r="D1340">
            <v>1340</v>
          </cell>
          <cell r="E1340">
            <v>1086</v>
          </cell>
          <cell r="F1340" t="str">
            <v>유도등</v>
          </cell>
          <cell r="G1340" t="str">
            <v>피난구유도등(소형)</v>
          </cell>
          <cell r="H1340" t="str">
            <v>EA</v>
          </cell>
          <cell r="I1340">
            <v>0</v>
          </cell>
          <cell r="J1340">
            <v>0</v>
          </cell>
          <cell r="K1340">
            <v>698</v>
          </cell>
          <cell r="L1340">
            <v>35000</v>
          </cell>
          <cell r="M1340">
            <v>989</v>
          </cell>
          <cell r="N1340">
            <v>30000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30000</v>
          </cell>
          <cell r="W1340">
            <v>0</v>
          </cell>
          <cell r="X1340">
            <v>0</v>
          </cell>
          <cell r="Y1340" t="str">
            <v>내선</v>
          </cell>
          <cell r="Z1340">
            <v>0.13500000000000001</v>
          </cell>
        </row>
        <row r="1341">
          <cell r="D1341">
            <v>1341</v>
          </cell>
          <cell r="E1341">
            <v>1087</v>
          </cell>
          <cell r="F1341" t="str">
            <v>발신기</v>
          </cell>
          <cell r="G1341" t="str">
            <v>P형1급</v>
          </cell>
          <cell r="H1341" t="str">
            <v>SET</v>
          </cell>
          <cell r="I1341">
            <v>0</v>
          </cell>
          <cell r="J1341">
            <v>0</v>
          </cell>
          <cell r="K1341">
            <v>698</v>
          </cell>
          <cell r="L1341">
            <v>4500</v>
          </cell>
          <cell r="M1341">
            <v>989</v>
          </cell>
          <cell r="N1341">
            <v>5000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4500</v>
          </cell>
          <cell r="W1341">
            <v>0</v>
          </cell>
          <cell r="X1341">
            <v>0</v>
          </cell>
          <cell r="Y1341" t="str">
            <v>내선</v>
          </cell>
          <cell r="Z1341">
            <v>0.3</v>
          </cell>
        </row>
        <row r="1342">
          <cell r="D1342">
            <v>1342</v>
          </cell>
          <cell r="E1342">
            <v>1088</v>
          </cell>
          <cell r="F1342" t="str">
            <v>경종</v>
          </cell>
          <cell r="G1342" t="str">
            <v>DC24V</v>
          </cell>
          <cell r="H1342" t="str">
            <v>EA</v>
          </cell>
          <cell r="I1342">
            <v>0</v>
          </cell>
          <cell r="J1342">
            <v>0</v>
          </cell>
          <cell r="K1342">
            <v>698</v>
          </cell>
          <cell r="L1342">
            <v>7500</v>
          </cell>
          <cell r="M1342">
            <v>989</v>
          </cell>
          <cell r="N1342">
            <v>5000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5000</v>
          </cell>
          <cell r="W1342">
            <v>0</v>
          </cell>
          <cell r="X1342">
            <v>0</v>
          </cell>
          <cell r="Y1342" t="str">
            <v>내선</v>
          </cell>
          <cell r="Z1342">
            <v>0.15</v>
          </cell>
        </row>
        <row r="1343">
          <cell r="D1343">
            <v>1343</v>
          </cell>
          <cell r="E1343">
            <v>1089</v>
          </cell>
          <cell r="F1343" t="str">
            <v>표시등</v>
          </cell>
          <cell r="G1343" t="str">
            <v>DC24V</v>
          </cell>
          <cell r="H1343" t="str">
            <v>EA</v>
          </cell>
          <cell r="I1343">
            <v>0</v>
          </cell>
          <cell r="J1343">
            <v>0</v>
          </cell>
          <cell r="K1343">
            <v>698</v>
          </cell>
          <cell r="L1343">
            <v>2000</v>
          </cell>
          <cell r="M1343">
            <v>989</v>
          </cell>
          <cell r="N1343">
            <v>1000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1000</v>
          </cell>
          <cell r="W1343">
            <v>0</v>
          </cell>
          <cell r="X1343">
            <v>0</v>
          </cell>
          <cell r="Y1343" t="str">
            <v>내선</v>
          </cell>
          <cell r="Z1343">
            <v>0.2</v>
          </cell>
        </row>
        <row r="1344">
          <cell r="D1344">
            <v>1344</v>
          </cell>
          <cell r="E1344">
            <v>1090</v>
          </cell>
          <cell r="F1344" t="str">
            <v>수동발신기 함</v>
          </cell>
          <cell r="G1344" t="str">
            <v xml:space="preserve">Steel 250 × 650 × </v>
          </cell>
          <cell r="H1344" t="str">
            <v>EA</v>
          </cell>
          <cell r="I1344">
            <v>0</v>
          </cell>
          <cell r="J1344">
            <v>0</v>
          </cell>
          <cell r="K1344">
            <v>698</v>
          </cell>
          <cell r="L1344">
            <v>13000</v>
          </cell>
          <cell r="M1344">
            <v>990</v>
          </cell>
          <cell r="N1344">
            <v>30000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13000</v>
          </cell>
          <cell r="W1344">
            <v>0</v>
          </cell>
          <cell r="X1344">
            <v>0</v>
          </cell>
          <cell r="Y1344" t="str">
            <v>내선</v>
          </cell>
          <cell r="Z1344">
            <v>0.66</v>
          </cell>
        </row>
        <row r="1345">
          <cell r="D1345">
            <v>1345</v>
          </cell>
          <cell r="E1345">
            <v>1091</v>
          </cell>
          <cell r="F1345" t="str">
            <v>유도등</v>
          </cell>
          <cell r="G1345" t="str">
            <v>피난구유도등(중형)</v>
          </cell>
          <cell r="H1345" t="str">
            <v>EA</v>
          </cell>
          <cell r="I1345">
            <v>0</v>
          </cell>
          <cell r="J1345">
            <v>0</v>
          </cell>
          <cell r="K1345">
            <v>698</v>
          </cell>
          <cell r="L1345">
            <v>45000</v>
          </cell>
          <cell r="M1345">
            <v>989</v>
          </cell>
          <cell r="N1345">
            <v>45000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45000</v>
          </cell>
          <cell r="W1345">
            <v>0</v>
          </cell>
          <cell r="X1345">
            <v>0</v>
          </cell>
          <cell r="Y1345" t="str">
            <v>내선</v>
          </cell>
          <cell r="Z1345">
            <v>0.155</v>
          </cell>
        </row>
        <row r="1346">
          <cell r="D1346">
            <v>1346</v>
          </cell>
          <cell r="E1346">
            <v>1092</v>
          </cell>
          <cell r="F1346" t="str">
            <v>유도등</v>
          </cell>
          <cell r="G1346" t="str">
            <v>피난구유도등(대형)</v>
          </cell>
          <cell r="H1346" t="str">
            <v>EA</v>
          </cell>
          <cell r="I1346">
            <v>0</v>
          </cell>
          <cell r="J1346">
            <v>0</v>
          </cell>
          <cell r="K1346">
            <v>698</v>
          </cell>
          <cell r="L1346">
            <v>35000</v>
          </cell>
          <cell r="M1346">
            <v>989</v>
          </cell>
          <cell r="N1346">
            <v>30000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30000</v>
          </cell>
          <cell r="W1346">
            <v>0</v>
          </cell>
          <cell r="X1346">
            <v>0</v>
          </cell>
          <cell r="Y1346" t="str">
            <v>내선</v>
          </cell>
          <cell r="Z1346">
            <v>0.13500000000000001</v>
          </cell>
        </row>
        <row r="1347">
          <cell r="D1347">
            <v>1347</v>
          </cell>
          <cell r="E1347">
            <v>1093</v>
          </cell>
          <cell r="F1347" t="str">
            <v>수신기</v>
          </cell>
          <cell r="G1347" t="str">
            <v>P형1급   5회로용</v>
          </cell>
          <cell r="H1347" t="str">
            <v>SET</v>
          </cell>
          <cell r="I1347">
            <v>0</v>
          </cell>
          <cell r="J1347">
            <v>0</v>
          </cell>
          <cell r="K1347">
            <v>698</v>
          </cell>
          <cell r="L1347">
            <v>450000</v>
          </cell>
          <cell r="M1347">
            <v>990</v>
          </cell>
          <cell r="N1347">
            <v>350000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350000</v>
          </cell>
          <cell r="W1347">
            <v>0</v>
          </cell>
          <cell r="X1347">
            <v>0</v>
          </cell>
          <cell r="Y1347" t="str">
            <v>내선</v>
          </cell>
          <cell r="Z1347">
            <v>9</v>
          </cell>
        </row>
        <row r="1348">
          <cell r="D1348">
            <v>1348</v>
          </cell>
          <cell r="E1348">
            <v>1094</v>
          </cell>
          <cell r="F1348" t="str">
            <v>부표시기BATT내장</v>
          </cell>
          <cell r="G1348" t="str">
            <v xml:space="preserve"> 10회로용</v>
          </cell>
          <cell r="H1348" t="str">
            <v>대</v>
          </cell>
          <cell r="I1348">
            <v>0</v>
          </cell>
          <cell r="J1348">
            <v>0</v>
          </cell>
          <cell r="K1348">
            <v>698</v>
          </cell>
          <cell r="L1348">
            <v>350000</v>
          </cell>
          <cell r="M1348">
            <v>990</v>
          </cell>
          <cell r="N1348">
            <v>350000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350000</v>
          </cell>
          <cell r="W1348">
            <v>0</v>
          </cell>
          <cell r="X1348">
            <v>0</v>
          </cell>
          <cell r="Y1348" t="str">
            <v>내선</v>
          </cell>
          <cell r="Z1348">
            <v>4</v>
          </cell>
        </row>
        <row r="1349">
          <cell r="D1349">
            <v>1349</v>
          </cell>
          <cell r="E1349">
            <v>1095</v>
          </cell>
          <cell r="F1349" t="str">
            <v>스프링쿨러수동조작함</v>
          </cell>
          <cell r="G1349">
            <v>0</v>
          </cell>
          <cell r="H1349" t="str">
            <v>EA</v>
          </cell>
          <cell r="I1349">
            <v>0</v>
          </cell>
          <cell r="J1349">
            <v>0</v>
          </cell>
          <cell r="K1349">
            <v>698</v>
          </cell>
          <cell r="L1349">
            <v>60000</v>
          </cell>
          <cell r="M1349">
            <v>990</v>
          </cell>
          <cell r="N1349">
            <v>60000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60000</v>
          </cell>
          <cell r="W1349">
            <v>0</v>
          </cell>
          <cell r="X1349">
            <v>0</v>
          </cell>
          <cell r="Y1349" t="str">
            <v>내선</v>
          </cell>
          <cell r="Z1349">
            <v>0.66</v>
          </cell>
        </row>
        <row r="1350">
          <cell r="D1350">
            <v>1350</v>
          </cell>
          <cell r="E1350">
            <v>1096</v>
          </cell>
          <cell r="F1350" t="str">
            <v>전자 싸이렌</v>
          </cell>
          <cell r="G1350">
            <v>0</v>
          </cell>
          <cell r="H1350" t="str">
            <v>EA</v>
          </cell>
          <cell r="I1350">
            <v>0</v>
          </cell>
          <cell r="J1350">
            <v>0</v>
          </cell>
          <cell r="K1350">
            <v>698</v>
          </cell>
          <cell r="L1350">
            <v>30000</v>
          </cell>
          <cell r="M1350">
            <v>990</v>
          </cell>
          <cell r="N1350">
            <v>30000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30000</v>
          </cell>
          <cell r="W1350">
            <v>0</v>
          </cell>
          <cell r="X1350">
            <v>0</v>
          </cell>
          <cell r="Y1350" t="str">
            <v>통내</v>
          </cell>
          <cell r="Z1350">
            <v>1.6</v>
          </cell>
        </row>
        <row r="1351">
          <cell r="D1351">
            <v>1351</v>
          </cell>
          <cell r="E1351">
            <v>1097</v>
          </cell>
          <cell r="F1351" t="str">
            <v>HEAD END장치</v>
          </cell>
          <cell r="G1351">
            <v>0</v>
          </cell>
          <cell r="H1351" t="str">
            <v>SET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</row>
        <row r="1352">
          <cell r="D1352">
            <v>1352</v>
          </cell>
          <cell r="E1352">
            <v>1098</v>
          </cell>
          <cell r="F1352" t="str">
            <v>유도등</v>
          </cell>
          <cell r="G1352" t="str">
            <v>객석 유도등</v>
          </cell>
          <cell r="H1352" t="str">
            <v>EA</v>
          </cell>
          <cell r="I1352">
            <v>0</v>
          </cell>
          <cell r="J1352">
            <v>0</v>
          </cell>
          <cell r="K1352">
            <v>698</v>
          </cell>
          <cell r="L1352">
            <v>500000</v>
          </cell>
          <cell r="M1352">
            <v>990</v>
          </cell>
          <cell r="N1352">
            <v>450000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450000</v>
          </cell>
          <cell r="W1352">
            <v>0</v>
          </cell>
          <cell r="X1352">
            <v>0</v>
          </cell>
          <cell r="Y1352" t="str">
            <v>내선</v>
          </cell>
          <cell r="Z1352">
            <v>12</v>
          </cell>
        </row>
        <row r="1353">
          <cell r="D1353">
            <v>1353</v>
          </cell>
          <cell r="E1353">
            <v>1099</v>
          </cell>
          <cell r="F1353" t="str">
            <v>수신기</v>
          </cell>
          <cell r="G1353" t="str">
            <v>P형1급   5회로용</v>
          </cell>
          <cell r="H1353" t="str">
            <v>set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990</v>
          </cell>
          <cell r="N1353">
            <v>200000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200000</v>
          </cell>
          <cell r="W1353">
            <v>0</v>
          </cell>
          <cell r="X1353">
            <v>0</v>
          </cell>
          <cell r="Y1353" t="str">
            <v>내선</v>
          </cell>
          <cell r="Z1353">
            <v>7.5</v>
          </cell>
        </row>
        <row r="1354">
          <cell r="D1354">
            <v>1354</v>
          </cell>
          <cell r="E1354">
            <v>1100</v>
          </cell>
          <cell r="F1354" t="str">
            <v>LCP-B1</v>
          </cell>
          <cell r="G1354" t="str">
            <v>조명 제어반</v>
          </cell>
          <cell r="H1354" t="str">
            <v>면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</row>
        <row r="1355">
          <cell r="D1355">
            <v>1355</v>
          </cell>
          <cell r="E1355">
            <v>1101</v>
          </cell>
          <cell r="F1355" t="str">
            <v>LCP-B2</v>
          </cell>
          <cell r="G1355" t="str">
            <v>조명 제어반</v>
          </cell>
          <cell r="H1355" t="str">
            <v>면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</row>
        <row r="1356">
          <cell r="D1356">
            <v>1356</v>
          </cell>
          <cell r="E1356">
            <v>1102</v>
          </cell>
          <cell r="F1356" t="str">
            <v>LCP-1B</v>
          </cell>
          <cell r="G1356" t="str">
            <v>조명 제어반</v>
          </cell>
          <cell r="H1356" t="str">
            <v>면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</row>
        <row r="1357">
          <cell r="D1357">
            <v>1357</v>
          </cell>
          <cell r="E1357">
            <v>1104</v>
          </cell>
          <cell r="F1357" t="str">
            <v>LCP-1C</v>
          </cell>
          <cell r="G1357" t="str">
            <v>조명 제어반</v>
          </cell>
          <cell r="H1357" t="str">
            <v>면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</row>
        <row r="1358">
          <cell r="D1358">
            <v>1358</v>
          </cell>
          <cell r="E1358">
            <v>0</v>
          </cell>
          <cell r="F1358" t="str">
            <v>L-J</v>
          </cell>
          <cell r="G1358" t="str">
            <v>조명 제어반</v>
          </cell>
          <cell r="H1358" t="str">
            <v>면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</row>
        <row r="1359">
          <cell r="D1359">
            <v>1359</v>
          </cell>
          <cell r="E1359">
            <v>0</v>
          </cell>
          <cell r="F1359" t="str">
            <v>LCP-2B</v>
          </cell>
          <cell r="G1359" t="str">
            <v>조명 제어반</v>
          </cell>
          <cell r="H1359" t="str">
            <v>면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 t="str">
            <v>내선</v>
          </cell>
          <cell r="Z1359">
            <v>0.44</v>
          </cell>
        </row>
        <row r="1360">
          <cell r="D1360">
            <v>1360</v>
          </cell>
          <cell r="E1360">
            <v>0</v>
          </cell>
          <cell r="F1360" t="str">
            <v>LCP-B1</v>
          </cell>
          <cell r="G1360" t="str">
            <v>조명 제어반</v>
          </cell>
          <cell r="H1360" t="str">
            <v>면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  <cell r="X1360">
            <v>0</v>
          </cell>
          <cell r="Y1360" t="str">
            <v>내선</v>
          </cell>
          <cell r="Z1360">
            <v>0.495</v>
          </cell>
        </row>
        <row r="1361">
          <cell r="D1361">
            <v>1361</v>
          </cell>
          <cell r="E1361">
            <v>0</v>
          </cell>
          <cell r="F1361" t="str">
            <v>LCP-B1</v>
          </cell>
          <cell r="G1361" t="str">
            <v>조명 제어반</v>
          </cell>
          <cell r="H1361" t="str">
            <v>면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X1361">
            <v>0</v>
          </cell>
          <cell r="Y1361" t="str">
            <v>내선</v>
          </cell>
          <cell r="Z1361">
            <v>0.44</v>
          </cell>
        </row>
        <row r="1362">
          <cell r="D1362">
            <v>1362</v>
          </cell>
          <cell r="E1362">
            <v>0</v>
          </cell>
          <cell r="F1362" t="str">
            <v>LCP-B1</v>
          </cell>
          <cell r="G1362" t="str">
            <v>조명 제어반</v>
          </cell>
          <cell r="H1362" t="str">
            <v>면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  <cell r="X1362">
            <v>0</v>
          </cell>
          <cell r="Y1362" t="str">
            <v>내선</v>
          </cell>
          <cell r="Z1362">
            <v>0.495</v>
          </cell>
        </row>
        <row r="1363">
          <cell r="D1363">
            <v>1363</v>
          </cell>
          <cell r="E1363">
            <v>0</v>
          </cell>
          <cell r="F1363" t="str">
            <v>LCP-B1</v>
          </cell>
          <cell r="G1363" t="str">
            <v>조명 제어반</v>
          </cell>
          <cell r="H1363" t="str">
            <v>면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  <cell r="X1363">
            <v>0</v>
          </cell>
          <cell r="Y1363" t="str">
            <v>내선</v>
          </cell>
          <cell r="Z1363">
            <v>0.53</v>
          </cell>
        </row>
        <row r="1364">
          <cell r="D1364">
            <v>1364</v>
          </cell>
          <cell r="E1364">
            <v>0</v>
          </cell>
          <cell r="F1364" t="str">
            <v>LCP-B1</v>
          </cell>
          <cell r="G1364" t="str">
            <v>조명 제어반</v>
          </cell>
          <cell r="H1364" t="str">
            <v>면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</row>
        <row r="1365">
          <cell r="D1365">
            <v>1365</v>
          </cell>
          <cell r="E1365">
            <v>0</v>
          </cell>
          <cell r="F1365" t="str">
            <v>LCP-B1</v>
          </cell>
          <cell r="G1365" t="str">
            <v>조명 제어반</v>
          </cell>
          <cell r="H1365" t="str">
            <v>면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</row>
        <row r="1366">
          <cell r="D1366">
            <v>1366</v>
          </cell>
          <cell r="E1366">
            <v>1122</v>
          </cell>
          <cell r="F1366" t="str">
            <v>터널등 제어반</v>
          </cell>
          <cell r="G1366" t="str">
            <v>ESS 제어 SET 포함</v>
          </cell>
          <cell r="H1366" t="str">
            <v>면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</row>
        <row r="1367">
          <cell r="D1367">
            <v>1367</v>
          </cell>
          <cell r="E1367">
            <v>1123</v>
          </cell>
          <cell r="F1367" t="str">
            <v>가로등 제어반</v>
          </cell>
          <cell r="G1367" t="str">
            <v>중앙집중제어식</v>
          </cell>
          <cell r="H1367" t="str">
            <v>면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935</v>
          </cell>
          <cell r="N1367">
            <v>4000000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4000000</v>
          </cell>
          <cell r="W1367">
            <v>0</v>
          </cell>
          <cell r="X1367">
            <v>0</v>
          </cell>
          <cell r="Y1367" t="str">
            <v>프전</v>
          </cell>
          <cell r="Z1367">
            <v>5.8</v>
          </cell>
          <cell r="AA1367" t="str">
            <v>보인</v>
          </cell>
          <cell r="AB1367">
            <v>1.9</v>
          </cell>
        </row>
        <row r="1368">
          <cell r="D1368">
            <v>1368</v>
          </cell>
          <cell r="E1368">
            <v>1124</v>
          </cell>
          <cell r="F1368" t="str">
            <v>터널등 원격 자동 점멸기</v>
          </cell>
          <cell r="G1368" t="str">
            <v>조도 내부 감응,8회로</v>
          </cell>
          <cell r="H1368" t="str">
            <v>면</v>
          </cell>
          <cell r="I1368">
            <v>0</v>
          </cell>
          <cell r="J1368">
            <v>0</v>
          </cell>
          <cell r="K1368">
            <v>907</v>
          </cell>
          <cell r="L1368">
            <v>12500000</v>
          </cell>
          <cell r="M1368">
            <v>936</v>
          </cell>
          <cell r="N1368">
            <v>12500000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12500000</v>
          </cell>
          <cell r="W1368">
            <v>0</v>
          </cell>
          <cell r="X1368">
            <v>0</v>
          </cell>
          <cell r="Y1368" t="str">
            <v>프전</v>
          </cell>
          <cell r="Z1368">
            <v>5.8</v>
          </cell>
          <cell r="AA1368" t="str">
            <v>보인</v>
          </cell>
          <cell r="AB1368">
            <v>1.9</v>
          </cell>
        </row>
        <row r="1369">
          <cell r="D1369">
            <v>1369</v>
          </cell>
          <cell r="E1369">
            <v>1125</v>
          </cell>
          <cell r="F1369" t="str">
            <v>조명용제어장치</v>
          </cell>
          <cell r="G1369" t="str">
            <v>1φESS-A형8KVA</v>
          </cell>
          <cell r="H1369" t="str">
            <v>대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</row>
        <row r="1370">
          <cell r="D1370">
            <v>1370</v>
          </cell>
          <cell r="E1370">
            <v>1126</v>
          </cell>
          <cell r="F1370" t="str">
            <v>가로등 집중제어기</v>
          </cell>
          <cell r="G1370" t="str">
            <v>CS-01MW EGJ철외함</v>
          </cell>
          <cell r="H1370" t="str">
            <v>대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 t="str">
            <v>프전</v>
          </cell>
          <cell r="Z1370">
            <v>5.8</v>
          </cell>
          <cell r="AA1370" t="str">
            <v>보인</v>
          </cell>
          <cell r="AB1370">
            <v>1.9</v>
          </cell>
        </row>
        <row r="1371">
          <cell r="D1371">
            <v>1371</v>
          </cell>
          <cell r="E1371">
            <v>1127</v>
          </cell>
          <cell r="F1371" t="str">
            <v>차광막</v>
          </cell>
          <cell r="G1371" t="str">
            <v>FRP</v>
          </cell>
          <cell r="H1371" t="str">
            <v>대</v>
          </cell>
          <cell r="I1371">
            <v>0</v>
          </cell>
          <cell r="J1371">
            <v>0</v>
          </cell>
          <cell r="K1371">
            <v>906</v>
          </cell>
          <cell r="L1371">
            <v>170000</v>
          </cell>
          <cell r="M1371">
            <v>935</v>
          </cell>
          <cell r="N1371">
            <v>165000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165000</v>
          </cell>
        </row>
        <row r="1372">
          <cell r="D1372">
            <v>1372</v>
          </cell>
          <cell r="E1372">
            <v>1128</v>
          </cell>
          <cell r="F1372" t="str">
            <v>가로등 번호표찰</v>
          </cell>
          <cell r="G1372" t="str">
            <v>고휘도</v>
          </cell>
          <cell r="H1372" t="str">
            <v>EA</v>
          </cell>
          <cell r="I1372">
            <v>0</v>
          </cell>
          <cell r="J1372">
            <v>0</v>
          </cell>
          <cell r="K1372">
            <v>914</v>
          </cell>
          <cell r="L1372">
            <v>5000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5000</v>
          </cell>
        </row>
        <row r="1373">
          <cell r="D1373">
            <v>1373</v>
          </cell>
          <cell r="E1373">
            <v>0</v>
          </cell>
          <cell r="F1373" t="str">
            <v>케이블 크리트</v>
          </cell>
          <cell r="G1373" t="str">
            <v>R45 헤드취부용</v>
          </cell>
          <cell r="H1373" t="str">
            <v>EA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</row>
        <row r="1374">
          <cell r="D1374">
            <v>1374</v>
          </cell>
          <cell r="E1374">
            <v>1129</v>
          </cell>
          <cell r="F1374" t="str">
            <v>원형가로등주, 4각  1 ARM</v>
          </cell>
          <cell r="G1374" t="str">
            <v>7 × 1.5 × 180 × 90 × 3.2t (도장품)</v>
          </cell>
          <cell r="H1374" t="str">
            <v>본</v>
          </cell>
          <cell r="I1374">
            <v>83</v>
          </cell>
          <cell r="J1374">
            <v>180980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180980</v>
          </cell>
        </row>
        <row r="1375">
          <cell r="D1375">
            <v>1375</v>
          </cell>
          <cell r="E1375">
            <v>0</v>
          </cell>
          <cell r="F1375" t="str">
            <v>원형가로등주, 4각  1 ARM</v>
          </cell>
          <cell r="G1375" t="str">
            <v>8 × 1.5 × 180 × 90 × 3.2t (도장품)</v>
          </cell>
          <cell r="H1375" t="str">
            <v>본</v>
          </cell>
          <cell r="I1375">
            <v>83</v>
          </cell>
          <cell r="J1375">
            <v>192000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192000</v>
          </cell>
        </row>
        <row r="1376">
          <cell r="D1376">
            <v>1376</v>
          </cell>
          <cell r="E1376">
            <v>0</v>
          </cell>
          <cell r="F1376" t="str">
            <v>원형가로등주, 4각  1 ARM</v>
          </cell>
          <cell r="G1376" t="str">
            <v>8 × 2 × 180 × 90 × 3.2t (도장품)</v>
          </cell>
          <cell r="H1376" t="str">
            <v>본</v>
          </cell>
          <cell r="I1376">
            <v>84</v>
          </cell>
          <cell r="J1376">
            <v>195570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195570</v>
          </cell>
        </row>
        <row r="1377">
          <cell r="D1377">
            <v>1377</v>
          </cell>
          <cell r="E1377">
            <v>0</v>
          </cell>
          <cell r="F1377" t="str">
            <v>원형가로등주, 4각  1 ARM</v>
          </cell>
          <cell r="G1377" t="str">
            <v>8.5×1.5 × 180×90 × 3.2t(도장품)</v>
          </cell>
          <cell r="H1377" t="str">
            <v>본</v>
          </cell>
          <cell r="I1377">
            <v>84</v>
          </cell>
          <cell r="J1377">
            <v>197520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197520</v>
          </cell>
        </row>
        <row r="1378">
          <cell r="D1378">
            <v>1378</v>
          </cell>
          <cell r="E1378">
            <v>0</v>
          </cell>
          <cell r="F1378" t="str">
            <v>원형가로등주, 4각  1 ARM</v>
          </cell>
          <cell r="G1378" t="str">
            <v>8.5×1.8 × 180×90 × 3.2t(도장품)</v>
          </cell>
          <cell r="H1378" t="str">
            <v>본</v>
          </cell>
          <cell r="I1378">
            <v>84</v>
          </cell>
          <cell r="J1378">
            <v>199650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199650</v>
          </cell>
        </row>
        <row r="1379">
          <cell r="D1379">
            <v>1379</v>
          </cell>
          <cell r="E1379">
            <v>0</v>
          </cell>
          <cell r="F1379" t="str">
            <v>원형가로등주, 4각  1 ARM</v>
          </cell>
          <cell r="G1379" t="str">
            <v>8.5×2 × 180×90 × 3.2t(도장품)</v>
          </cell>
          <cell r="H1379" t="str">
            <v>본</v>
          </cell>
          <cell r="I1379">
            <v>84</v>
          </cell>
          <cell r="J1379">
            <v>201100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201100</v>
          </cell>
        </row>
        <row r="1380">
          <cell r="D1380">
            <v>1380</v>
          </cell>
          <cell r="E1380">
            <v>0</v>
          </cell>
          <cell r="F1380" t="str">
            <v>원형가로등주, 4각  1 ARM</v>
          </cell>
          <cell r="G1380" t="str">
            <v>9×2 × 220×110 × 3.2t(도장품)</v>
          </cell>
          <cell r="H1380" t="str">
            <v>본</v>
          </cell>
          <cell r="I1380">
            <v>84</v>
          </cell>
          <cell r="J1380">
            <v>247140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247140</v>
          </cell>
        </row>
        <row r="1381">
          <cell r="D1381">
            <v>1381</v>
          </cell>
          <cell r="E1381">
            <v>0</v>
          </cell>
          <cell r="F1381" t="str">
            <v>원형가로등주, 4각  1 ARM</v>
          </cell>
          <cell r="G1381" t="str">
            <v>9×2.5 × 220×110 × 3.2t(도장품)</v>
          </cell>
          <cell r="H1381" t="str">
            <v>본</v>
          </cell>
          <cell r="I1381">
            <v>84</v>
          </cell>
          <cell r="J1381">
            <v>250660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250660</v>
          </cell>
        </row>
        <row r="1382">
          <cell r="D1382">
            <v>1382</v>
          </cell>
          <cell r="E1382">
            <v>0</v>
          </cell>
          <cell r="F1382" t="str">
            <v>원형가로등주, 4각  1 ARM</v>
          </cell>
          <cell r="G1382" t="str">
            <v>9×2.8 × 220×110 × 3.2t(도장품)</v>
          </cell>
          <cell r="H1382" t="str">
            <v>본</v>
          </cell>
          <cell r="I1382">
            <v>84</v>
          </cell>
          <cell r="J1382">
            <v>252390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252390</v>
          </cell>
        </row>
        <row r="1383">
          <cell r="D1383">
            <v>1383</v>
          </cell>
          <cell r="E1383">
            <v>0</v>
          </cell>
          <cell r="F1383" t="str">
            <v>원형가로등주, 4각  1 ARM</v>
          </cell>
          <cell r="G1383" t="str">
            <v>10×2 × 220×110 × 3.2t(도장품)</v>
          </cell>
          <cell r="H1383" t="str">
            <v>본</v>
          </cell>
          <cell r="I1383">
            <v>84</v>
          </cell>
          <cell r="J1383">
            <v>259430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259430</v>
          </cell>
        </row>
        <row r="1384">
          <cell r="D1384">
            <v>1384</v>
          </cell>
          <cell r="E1384">
            <v>0</v>
          </cell>
          <cell r="F1384" t="str">
            <v>원형가로등주, 4각  1 ARM</v>
          </cell>
          <cell r="G1384" t="str">
            <v>10×2.5 × 220×110 × 3.2t(도장품)</v>
          </cell>
          <cell r="H1384" t="str">
            <v>본</v>
          </cell>
          <cell r="I1384">
            <v>84</v>
          </cell>
          <cell r="J1384">
            <v>262970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262970</v>
          </cell>
        </row>
        <row r="1385">
          <cell r="D1385">
            <v>1385</v>
          </cell>
          <cell r="E1385">
            <v>0</v>
          </cell>
          <cell r="F1385" t="str">
            <v>원형가로등주, 4각  1 ARM</v>
          </cell>
          <cell r="G1385" t="str">
            <v>10×2.8 × 220×110 × 3.2t(도장품)</v>
          </cell>
          <cell r="H1385" t="str">
            <v>본</v>
          </cell>
          <cell r="I1385">
            <v>84</v>
          </cell>
          <cell r="J1385">
            <v>265060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265060</v>
          </cell>
          <cell r="W1385">
            <v>0</v>
          </cell>
          <cell r="X1385">
            <v>0</v>
          </cell>
          <cell r="Y1385" t="str">
            <v>내선</v>
          </cell>
          <cell r="Z1385">
            <v>2.1</v>
          </cell>
        </row>
        <row r="1386">
          <cell r="D1386">
            <v>1386</v>
          </cell>
          <cell r="E1386">
            <v>0</v>
          </cell>
          <cell r="F1386" t="str">
            <v>원형가로등주, 4각  1 ARM</v>
          </cell>
          <cell r="G1386" t="str">
            <v>11×2 × 220×110 × 3.2t(도장품)</v>
          </cell>
          <cell r="H1386" t="str">
            <v>본</v>
          </cell>
          <cell r="I1386">
            <v>85</v>
          </cell>
          <cell r="J1386">
            <v>271740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271740</v>
          </cell>
        </row>
        <row r="1387">
          <cell r="D1387">
            <v>1387</v>
          </cell>
          <cell r="E1387">
            <v>0</v>
          </cell>
          <cell r="F1387" t="str">
            <v>원형가로등주, 4각  1 ARM</v>
          </cell>
          <cell r="G1387" t="str">
            <v>11×2.5 × 220×110 × 3.2t(도장품)</v>
          </cell>
          <cell r="H1387" t="str">
            <v>본</v>
          </cell>
          <cell r="I1387">
            <v>85</v>
          </cell>
          <cell r="J1387">
            <v>275260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275260</v>
          </cell>
        </row>
        <row r="1388">
          <cell r="D1388">
            <v>1388</v>
          </cell>
          <cell r="E1388">
            <v>0</v>
          </cell>
          <cell r="F1388" t="str">
            <v>원형가로등주, 4각  1 ARM</v>
          </cell>
          <cell r="G1388" t="str">
            <v>11×2.8 × 220×110 × 3.2t(도장품)</v>
          </cell>
          <cell r="H1388" t="str">
            <v>본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</row>
        <row r="1389">
          <cell r="D1389">
            <v>1389</v>
          </cell>
          <cell r="E1389">
            <v>0</v>
          </cell>
          <cell r="F1389" t="str">
            <v>원형가로등주, 4각  1 ARM</v>
          </cell>
          <cell r="G1389" t="str">
            <v>12×2 × 220×110 × 3.2t(도장품)</v>
          </cell>
          <cell r="H1389" t="str">
            <v>본</v>
          </cell>
          <cell r="I1389">
            <v>85</v>
          </cell>
          <cell r="J1389">
            <v>284020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284020</v>
          </cell>
        </row>
        <row r="1390">
          <cell r="D1390">
            <v>1390</v>
          </cell>
          <cell r="E1390">
            <v>0</v>
          </cell>
          <cell r="F1390" t="str">
            <v>원형가로등주, 4각  1 ARM</v>
          </cell>
          <cell r="G1390" t="str">
            <v>12×2.5 × 220×110 × 3.2t(도장품)</v>
          </cell>
          <cell r="H1390" t="str">
            <v>본</v>
          </cell>
          <cell r="I1390">
            <v>85</v>
          </cell>
          <cell r="J1390">
            <v>287550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287550</v>
          </cell>
        </row>
        <row r="1391">
          <cell r="D1391">
            <v>1391</v>
          </cell>
          <cell r="E1391">
            <v>0</v>
          </cell>
          <cell r="F1391" t="str">
            <v>원형가로등주, 4각  1 ARM</v>
          </cell>
          <cell r="G1391" t="str">
            <v>12×2.8 × 220×110 × 3.2t(도장품)</v>
          </cell>
          <cell r="H1391" t="str">
            <v>본</v>
          </cell>
          <cell r="I1391">
            <v>85</v>
          </cell>
          <cell r="J1391">
            <v>289630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289630</v>
          </cell>
        </row>
        <row r="1392">
          <cell r="D1392">
            <v>1392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 t="str">
            <v/>
          </cell>
        </row>
        <row r="1393">
          <cell r="D1393">
            <v>1393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 t="str">
            <v/>
          </cell>
        </row>
        <row r="1394">
          <cell r="D1394">
            <v>1394</v>
          </cell>
          <cell r="E1394">
            <v>0</v>
          </cell>
          <cell r="F1394" t="str">
            <v>원형가로등주, 4각  2 ARM</v>
          </cell>
          <cell r="G1394" t="str">
            <v>7 × 1.5 × 180 × 90 × 3.2t (도장품)</v>
          </cell>
          <cell r="H1394" t="str">
            <v>본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</row>
        <row r="1395">
          <cell r="D1395">
            <v>1395</v>
          </cell>
          <cell r="E1395">
            <v>0</v>
          </cell>
          <cell r="F1395" t="str">
            <v>원형가로등주, 4각  2 ARM</v>
          </cell>
          <cell r="G1395" t="str">
            <v>8 × 1.5 × 180 × 90 × 3.2t (도장품)</v>
          </cell>
          <cell r="H1395" t="str">
            <v>본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</row>
        <row r="1396">
          <cell r="D1396">
            <v>1396</v>
          </cell>
          <cell r="E1396">
            <v>0</v>
          </cell>
          <cell r="F1396" t="str">
            <v>원형가로등주, 4각  2 ARM</v>
          </cell>
          <cell r="G1396" t="str">
            <v>8 × 2 × 180 × 90 × 3.2t (도장품)</v>
          </cell>
          <cell r="H1396" t="str">
            <v>본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</row>
        <row r="1397">
          <cell r="D1397">
            <v>1397</v>
          </cell>
          <cell r="E1397">
            <v>0</v>
          </cell>
          <cell r="F1397" t="str">
            <v>원형가로등주, 4각  2 ARM</v>
          </cell>
          <cell r="G1397" t="str">
            <v>8.5×1.5 × 180×90 × 3.2t(도장품)</v>
          </cell>
          <cell r="H1397" t="str">
            <v>본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</row>
        <row r="1398">
          <cell r="D1398">
            <v>1398</v>
          </cell>
          <cell r="E1398">
            <v>0</v>
          </cell>
          <cell r="F1398" t="str">
            <v>원형가로등주, 4각  2 ARM</v>
          </cell>
          <cell r="G1398" t="str">
            <v>8.5×1.8 × 180×90 × 3.2t(도장품)</v>
          </cell>
          <cell r="H1398" t="str">
            <v>본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</row>
        <row r="1399">
          <cell r="D1399">
            <v>1399</v>
          </cell>
          <cell r="E1399">
            <v>0</v>
          </cell>
          <cell r="F1399" t="str">
            <v>원형가로등주, 4각  2 ARM</v>
          </cell>
          <cell r="G1399" t="str">
            <v>8.5×2 × 180×90 × 3.2t(도장품)</v>
          </cell>
          <cell r="H1399" t="str">
            <v>본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</row>
        <row r="1400">
          <cell r="D1400">
            <v>1400</v>
          </cell>
          <cell r="E1400">
            <v>0</v>
          </cell>
          <cell r="F1400" t="str">
            <v>원형가로등주, 4각  2 ARM</v>
          </cell>
          <cell r="G1400" t="str">
            <v>9×2 × 220×110 × 3.2t(도장품)</v>
          </cell>
          <cell r="H1400" t="str">
            <v>본</v>
          </cell>
          <cell r="I1400">
            <v>85</v>
          </cell>
          <cell r="J1400">
            <v>288550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288550</v>
          </cell>
        </row>
        <row r="1401">
          <cell r="D1401">
            <v>1401</v>
          </cell>
          <cell r="E1401">
            <v>0</v>
          </cell>
          <cell r="F1401" t="str">
            <v>원형가로등주, 4각  2 ARM</v>
          </cell>
          <cell r="G1401" t="str">
            <v>9×2.5 × 220×110 × 3.2t(도장품)</v>
          </cell>
          <cell r="H1401" t="str">
            <v>본</v>
          </cell>
          <cell r="I1401">
            <v>85</v>
          </cell>
          <cell r="J1401">
            <v>295600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295600</v>
          </cell>
        </row>
        <row r="1402">
          <cell r="D1402">
            <v>1402</v>
          </cell>
          <cell r="E1402">
            <v>0</v>
          </cell>
          <cell r="F1402" t="str">
            <v>원형가로등주, 4각  2 ARM</v>
          </cell>
          <cell r="G1402" t="str">
            <v>9×2.8 × 220×110 × 3.2t(도장품)</v>
          </cell>
          <cell r="H1402" t="str">
            <v>본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</row>
        <row r="1403">
          <cell r="D1403">
            <v>1403</v>
          </cell>
          <cell r="E1403">
            <v>0</v>
          </cell>
          <cell r="F1403" t="str">
            <v>원형가로등주, 4각  2 ARM</v>
          </cell>
          <cell r="G1403" t="str">
            <v>10×2 × 220×110 × 3.2t(도장품)</v>
          </cell>
          <cell r="H1403" t="str">
            <v>본</v>
          </cell>
          <cell r="I1403">
            <v>85</v>
          </cell>
          <cell r="J1403">
            <v>300860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300860</v>
          </cell>
        </row>
        <row r="1404">
          <cell r="D1404">
            <v>1404</v>
          </cell>
          <cell r="E1404">
            <v>0</v>
          </cell>
          <cell r="F1404" t="str">
            <v>원형가로등주, 4각  2 ARM</v>
          </cell>
          <cell r="G1404" t="str">
            <v>10×2.5 × 220×110 × 3.2t(도장품)</v>
          </cell>
          <cell r="H1404" t="str">
            <v>본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</row>
        <row r="1405">
          <cell r="D1405">
            <v>1405</v>
          </cell>
          <cell r="E1405">
            <v>0</v>
          </cell>
          <cell r="F1405" t="str">
            <v>원형가로등주, 4각  2 ARM</v>
          </cell>
          <cell r="G1405" t="str">
            <v>10×2.8 × 220×110 × 3.2t(도장품)</v>
          </cell>
          <cell r="H1405" t="str">
            <v>본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</row>
        <row r="1406">
          <cell r="D1406">
            <v>1406</v>
          </cell>
          <cell r="E1406">
            <v>0</v>
          </cell>
          <cell r="F1406" t="str">
            <v>원형가로등주, 4각  2 ARM</v>
          </cell>
          <cell r="G1406" t="str">
            <v>11×2 × 220×110 × 3.2t(도장품)</v>
          </cell>
          <cell r="H1406" t="str">
            <v>본</v>
          </cell>
          <cell r="I1406">
            <v>85</v>
          </cell>
          <cell r="J1406">
            <v>313190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313190</v>
          </cell>
        </row>
        <row r="1407">
          <cell r="D1407">
            <v>1407</v>
          </cell>
          <cell r="E1407">
            <v>0</v>
          </cell>
          <cell r="F1407" t="str">
            <v>원형가로등주, 4각  2 ARM</v>
          </cell>
          <cell r="G1407" t="str">
            <v>11×2.5 × 220×110 × 3.2t(도장품)</v>
          </cell>
          <cell r="H1407" t="str">
            <v>본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</row>
        <row r="1408">
          <cell r="D1408">
            <v>1408</v>
          </cell>
          <cell r="E1408">
            <v>0</v>
          </cell>
          <cell r="F1408" t="str">
            <v>원형가로등주, 4각  2 ARM</v>
          </cell>
          <cell r="G1408" t="str">
            <v>11×2.8 × 220×110 × 3.2t(도장품)</v>
          </cell>
          <cell r="H1408" t="str">
            <v>본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</row>
        <row r="1409">
          <cell r="D1409">
            <v>1409</v>
          </cell>
          <cell r="E1409">
            <v>0</v>
          </cell>
          <cell r="F1409" t="str">
            <v>원형가로등주, 4각  2 ARM</v>
          </cell>
          <cell r="G1409" t="str">
            <v>12×2 × 220×110 × 3.2t(도장품)</v>
          </cell>
          <cell r="H1409" t="str">
            <v>본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</row>
        <row r="1410">
          <cell r="D1410">
            <v>1410</v>
          </cell>
          <cell r="E1410">
            <v>0</v>
          </cell>
          <cell r="F1410" t="str">
            <v>원형가로등주, 4각  2 ARM</v>
          </cell>
          <cell r="G1410" t="str">
            <v>12×2.5 × 220×110 × 3.2t(도장품)</v>
          </cell>
          <cell r="H1410" t="str">
            <v>본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</row>
        <row r="1411">
          <cell r="D1411">
            <v>1411</v>
          </cell>
          <cell r="E1411">
            <v>0</v>
          </cell>
          <cell r="F1411" t="str">
            <v>원형가로등주, 4각  2 ARM</v>
          </cell>
          <cell r="G1411" t="str">
            <v>12×2.8 × 220×110 × 3.2t(도장품)</v>
          </cell>
          <cell r="H1411" t="str">
            <v>본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</row>
        <row r="1412">
          <cell r="D1412">
            <v>1412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 t="str">
            <v/>
          </cell>
        </row>
        <row r="1413">
          <cell r="D1413">
            <v>1413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 t="str">
            <v/>
          </cell>
        </row>
        <row r="1414">
          <cell r="D1414">
            <v>1414</v>
          </cell>
          <cell r="E1414">
            <v>1130</v>
          </cell>
          <cell r="F1414" t="str">
            <v>팔각테파등주, 4각  1 ARM</v>
          </cell>
          <cell r="G1414" t="str">
            <v>7 × 1.5 × 180 × 90 × 3.2t (도장품)</v>
          </cell>
          <cell r="H1414" t="str">
            <v>본</v>
          </cell>
          <cell r="I1414">
            <v>85</v>
          </cell>
          <cell r="J1414">
            <v>184440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184440</v>
          </cell>
        </row>
        <row r="1415">
          <cell r="D1415">
            <v>1415</v>
          </cell>
          <cell r="E1415">
            <v>0</v>
          </cell>
          <cell r="F1415" t="str">
            <v>팔각테파등주, 4각  1 ARM</v>
          </cell>
          <cell r="G1415" t="str">
            <v>7 × 1.8 × 180 × 90 × 3.2t (도장품)</v>
          </cell>
          <cell r="H1415" t="str">
            <v>본</v>
          </cell>
          <cell r="I1415">
            <v>85</v>
          </cell>
          <cell r="J1415">
            <v>186570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186570</v>
          </cell>
        </row>
        <row r="1416">
          <cell r="D1416">
            <v>1416</v>
          </cell>
          <cell r="E1416">
            <v>0</v>
          </cell>
          <cell r="F1416" t="str">
            <v>팔각테파등주, 4각  1 ARM</v>
          </cell>
          <cell r="G1416" t="str">
            <v>7 × 2 × 180 × 90 × 3.2t (도장품)</v>
          </cell>
          <cell r="H1416" t="str">
            <v>본</v>
          </cell>
          <cell r="I1416">
            <v>86</v>
          </cell>
          <cell r="J1416">
            <v>187950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187950</v>
          </cell>
        </row>
        <row r="1417">
          <cell r="D1417">
            <v>1417</v>
          </cell>
          <cell r="E1417">
            <v>1132</v>
          </cell>
          <cell r="F1417" t="str">
            <v>팔각테파등주, 4각  1 ARM</v>
          </cell>
          <cell r="G1417" t="str">
            <v>8 × 1.5 × 180 × 90 × 3.2t (도장품)</v>
          </cell>
          <cell r="H1417" t="str">
            <v>본</v>
          </cell>
          <cell r="I1417">
            <v>86</v>
          </cell>
          <cell r="J1417">
            <v>195830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195830</v>
          </cell>
        </row>
        <row r="1418">
          <cell r="D1418">
            <v>1418</v>
          </cell>
          <cell r="E1418">
            <v>0</v>
          </cell>
          <cell r="F1418" t="str">
            <v>팔각테파등주, 4각  1 ARM</v>
          </cell>
          <cell r="G1418" t="str">
            <v>8 × 1.8 × 180 × 90 × 3.2t (도장품)</v>
          </cell>
          <cell r="H1418" t="str">
            <v>본</v>
          </cell>
          <cell r="I1418">
            <v>86</v>
          </cell>
          <cell r="J1418">
            <v>197960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197960</v>
          </cell>
        </row>
        <row r="1419">
          <cell r="D1419">
            <v>1419</v>
          </cell>
          <cell r="E1419">
            <v>0</v>
          </cell>
          <cell r="F1419" t="str">
            <v>팔각테파등주, 4각  1 ARM</v>
          </cell>
          <cell r="G1419" t="str">
            <v>8 × 2 × 180 × 90 × 3.2t (도장품)</v>
          </cell>
          <cell r="H1419" t="str">
            <v>본</v>
          </cell>
          <cell r="I1419">
            <v>86</v>
          </cell>
          <cell r="J1419">
            <v>199290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199290</v>
          </cell>
        </row>
        <row r="1420">
          <cell r="D1420">
            <v>1420</v>
          </cell>
          <cell r="E1420">
            <v>1134</v>
          </cell>
          <cell r="F1420" t="str">
            <v>팔각테파등주, 4각  1 ARM</v>
          </cell>
          <cell r="G1420" t="str">
            <v>8.5×1.5 × 180×90 × 3.2t(도장품)</v>
          </cell>
          <cell r="H1420" t="str">
            <v>본</v>
          </cell>
          <cell r="I1420">
            <v>86</v>
          </cell>
          <cell r="J1420">
            <v>201470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201470</v>
          </cell>
        </row>
        <row r="1421">
          <cell r="D1421">
            <v>1421</v>
          </cell>
          <cell r="E1421">
            <v>0</v>
          </cell>
          <cell r="F1421" t="str">
            <v>팔각테파등주, 4각  1 ARM</v>
          </cell>
          <cell r="G1421" t="str">
            <v>8.5×1.8 × 180×90 × 3.2t(도장품)</v>
          </cell>
          <cell r="H1421" t="str">
            <v>본</v>
          </cell>
          <cell r="I1421">
            <v>86</v>
          </cell>
          <cell r="J1421">
            <v>203570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203570</v>
          </cell>
        </row>
        <row r="1422">
          <cell r="D1422">
            <v>1422</v>
          </cell>
          <cell r="E1422">
            <v>0</v>
          </cell>
          <cell r="F1422" t="str">
            <v>팔각테파등주, 4각  1 ARM</v>
          </cell>
          <cell r="G1422" t="str">
            <v>8.5×2 × 180×90 × 3.2t(도장품)</v>
          </cell>
          <cell r="H1422" t="str">
            <v>본</v>
          </cell>
          <cell r="I1422">
            <v>86</v>
          </cell>
          <cell r="J1422">
            <v>206110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206110</v>
          </cell>
        </row>
        <row r="1423">
          <cell r="D1423">
            <v>1423</v>
          </cell>
          <cell r="E1423">
            <v>1136</v>
          </cell>
          <cell r="F1423" t="str">
            <v>팔각테파등주, 4각  1 ARM</v>
          </cell>
          <cell r="G1423" t="str">
            <v>9×2 × 220×110 × 3.2t(도장품)</v>
          </cell>
          <cell r="H1423" t="str">
            <v>본</v>
          </cell>
          <cell r="I1423">
            <v>86</v>
          </cell>
          <cell r="J1423">
            <v>256120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256120</v>
          </cell>
        </row>
        <row r="1424">
          <cell r="D1424">
            <v>1424</v>
          </cell>
          <cell r="E1424">
            <v>0</v>
          </cell>
          <cell r="F1424" t="str">
            <v>팔각테파등주, 4각  1 ARM</v>
          </cell>
          <cell r="G1424" t="str">
            <v>9×2.5 × 220×110 × 3.2t(도장품)</v>
          </cell>
          <cell r="H1424" t="str">
            <v>본</v>
          </cell>
          <cell r="I1424">
            <v>86</v>
          </cell>
          <cell r="J1424">
            <v>259610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259610</v>
          </cell>
        </row>
        <row r="1425">
          <cell r="D1425">
            <v>1425</v>
          </cell>
          <cell r="E1425">
            <v>0</v>
          </cell>
          <cell r="F1425" t="str">
            <v>팔각테파등주, 4각  1 ARM</v>
          </cell>
          <cell r="G1425" t="str">
            <v>9×2.8 × 220×110 × 3.2t(도장품)</v>
          </cell>
          <cell r="H1425" t="str">
            <v>본</v>
          </cell>
          <cell r="I1425">
            <v>86</v>
          </cell>
          <cell r="J1425">
            <v>261710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261710</v>
          </cell>
        </row>
        <row r="1426">
          <cell r="D1426">
            <v>1426</v>
          </cell>
          <cell r="E1426">
            <v>1138</v>
          </cell>
          <cell r="F1426" t="str">
            <v>팔각테파등주, 4각  1 ARM</v>
          </cell>
          <cell r="G1426" t="str">
            <v>10×2 × 220×110 × 3.2t(도장품)</v>
          </cell>
          <cell r="H1426" t="str">
            <v>본</v>
          </cell>
          <cell r="I1426">
            <v>86</v>
          </cell>
          <cell r="J1426">
            <v>270130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270130</v>
          </cell>
        </row>
        <row r="1427">
          <cell r="D1427">
            <v>1427</v>
          </cell>
          <cell r="E1427">
            <v>0</v>
          </cell>
          <cell r="F1427" t="str">
            <v>팔각테파등주, 4각  1 ARM</v>
          </cell>
          <cell r="G1427" t="str">
            <v>10×2.5 × 220×110 × 3.2t(도장품)</v>
          </cell>
          <cell r="H1427" t="str">
            <v>본</v>
          </cell>
          <cell r="I1427">
            <v>86</v>
          </cell>
          <cell r="J1427">
            <v>273580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273580</v>
          </cell>
        </row>
        <row r="1428">
          <cell r="D1428">
            <v>1428</v>
          </cell>
          <cell r="E1428">
            <v>0</v>
          </cell>
          <cell r="F1428" t="str">
            <v>팔각테파등주, 4각  1 ARM</v>
          </cell>
          <cell r="G1428" t="str">
            <v>10×2.8 × 220×110 × 3.2t(도장품)</v>
          </cell>
          <cell r="H1428" t="str">
            <v>본</v>
          </cell>
          <cell r="I1428">
            <v>87</v>
          </cell>
          <cell r="J1428">
            <v>275750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275750</v>
          </cell>
        </row>
        <row r="1429">
          <cell r="D1429">
            <v>1429</v>
          </cell>
          <cell r="E1429">
            <v>0</v>
          </cell>
          <cell r="F1429" t="str">
            <v>팔각테파등주, 4각  1 ARM</v>
          </cell>
          <cell r="G1429" t="str">
            <v>11×2 × 220×110 × 3.2t(도장품)</v>
          </cell>
          <cell r="H1429" t="str">
            <v>본</v>
          </cell>
          <cell r="I1429">
            <v>87</v>
          </cell>
          <cell r="J1429">
            <v>283560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283560</v>
          </cell>
        </row>
        <row r="1430">
          <cell r="D1430">
            <v>1430</v>
          </cell>
          <cell r="E1430">
            <v>0</v>
          </cell>
          <cell r="F1430" t="str">
            <v>팔각테파등주, 4각  1 ARM</v>
          </cell>
          <cell r="G1430" t="str">
            <v>11×2.5 × 220×110 × 3.2t(도장품)</v>
          </cell>
          <cell r="H1430" t="str">
            <v>본</v>
          </cell>
          <cell r="I1430">
            <v>87</v>
          </cell>
          <cell r="J1430">
            <v>287130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287130</v>
          </cell>
        </row>
        <row r="1431">
          <cell r="D1431">
            <v>1431</v>
          </cell>
          <cell r="E1431">
            <v>0</v>
          </cell>
          <cell r="F1431" t="str">
            <v>팔각테파등주, 4각  1 ARM</v>
          </cell>
          <cell r="G1431" t="str">
            <v>11×2.8 × 220×110 × 3.2t(도장품)</v>
          </cell>
          <cell r="H1431" t="str">
            <v>본</v>
          </cell>
          <cell r="I1431">
            <v>87</v>
          </cell>
          <cell r="J1431">
            <v>289200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289200</v>
          </cell>
        </row>
        <row r="1432">
          <cell r="D1432">
            <v>1432</v>
          </cell>
          <cell r="E1432">
            <v>0</v>
          </cell>
          <cell r="F1432" t="str">
            <v>팔각테파등주, 4각  1 ARM</v>
          </cell>
          <cell r="G1432" t="str">
            <v>12×2 × 220×110 × 3.2t(도장품)</v>
          </cell>
          <cell r="H1432" t="str">
            <v>본</v>
          </cell>
          <cell r="I1432">
            <v>87</v>
          </cell>
          <cell r="J1432">
            <v>296940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296940</v>
          </cell>
        </row>
        <row r="1433">
          <cell r="D1433">
            <v>1433</v>
          </cell>
          <cell r="E1433">
            <v>0</v>
          </cell>
          <cell r="F1433" t="str">
            <v>팔각테파등주, 4각  1 ARM</v>
          </cell>
          <cell r="G1433" t="str">
            <v>12×2.5 × 220×110 × 3.2t(도장품)</v>
          </cell>
          <cell r="H1433" t="str">
            <v>본</v>
          </cell>
          <cell r="I1433">
            <v>87</v>
          </cell>
          <cell r="J1433">
            <v>300470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300470</v>
          </cell>
        </row>
        <row r="1434">
          <cell r="D1434">
            <v>1434</v>
          </cell>
          <cell r="E1434">
            <v>0</v>
          </cell>
          <cell r="F1434" t="str">
            <v>팔각테파등주, 4각  1 ARM</v>
          </cell>
          <cell r="G1434" t="str">
            <v>12×2.8 × 220×110 × 3.2t(도장품)</v>
          </cell>
          <cell r="H1434" t="str">
            <v>본</v>
          </cell>
          <cell r="I1434">
            <v>87</v>
          </cell>
          <cell r="J1434">
            <v>302630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302630</v>
          </cell>
        </row>
        <row r="1435">
          <cell r="D1435">
            <v>1435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 t="str">
            <v/>
          </cell>
        </row>
        <row r="1436">
          <cell r="D1436">
            <v>1436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 t="str">
            <v/>
          </cell>
        </row>
        <row r="1437">
          <cell r="D1437">
            <v>1437</v>
          </cell>
          <cell r="E1437">
            <v>1131</v>
          </cell>
          <cell r="F1437" t="str">
            <v>팔각테파등주, 4각  2 ARM</v>
          </cell>
          <cell r="G1437" t="str">
            <v>7 × 1.5 × 180 × 90 × 3.2t (도장품)</v>
          </cell>
          <cell r="H1437" t="str">
            <v>본</v>
          </cell>
          <cell r="I1437">
            <v>87</v>
          </cell>
          <cell r="J1437">
            <v>218970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218970</v>
          </cell>
        </row>
        <row r="1438">
          <cell r="D1438">
            <v>1438</v>
          </cell>
          <cell r="E1438">
            <v>1133</v>
          </cell>
          <cell r="F1438" t="str">
            <v>팔각테파등주, 4각  2 ARM</v>
          </cell>
          <cell r="G1438" t="str">
            <v>8 × 1.5 × 180 × 90 × 3.2t (도장품)</v>
          </cell>
          <cell r="H1438" t="str">
            <v>본</v>
          </cell>
          <cell r="I1438">
            <v>87</v>
          </cell>
          <cell r="J1438">
            <v>221470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221470</v>
          </cell>
        </row>
        <row r="1439">
          <cell r="D1439">
            <v>1439</v>
          </cell>
          <cell r="E1439">
            <v>0</v>
          </cell>
          <cell r="F1439" t="str">
            <v>팔각테파등주, 4각  2 ARM</v>
          </cell>
          <cell r="G1439" t="str">
            <v>8 × 2 × 180 × 90 × 3.2t (도장품)</v>
          </cell>
          <cell r="H1439" t="str">
            <v>본</v>
          </cell>
          <cell r="I1439">
            <v>87</v>
          </cell>
          <cell r="J1439">
            <v>231750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231750</v>
          </cell>
        </row>
        <row r="1440">
          <cell r="D1440">
            <v>1440</v>
          </cell>
          <cell r="E1440">
            <v>1135</v>
          </cell>
          <cell r="F1440" t="str">
            <v>팔각테파등주, 4각  2 ARM</v>
          </cell>
          <cell r="G1440" t="str">
            <v>8.5×1.5 × 180×90 × 3.2t(도장품)</v>
          </cell>
          <cell r="H1440" t="str">
            <v>본</v>
          </cell>
          <cell r="I1440">
            <v>87</v>
          </cell>
          <cell r="J1440">
            <v>235790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235790</v>
          </cell>
        </row>
        <row r="1441">
          <cell r="D1441">
            <v>1441</v>
          </cell>
          <cell r="E1441">
            <v>0</v>
          </cell>
          <cell r="F1441" t="str">
            <v>팔각테파등주, 4각  2 ARM</v>
          </cell>
          <cell r="G1441" t="str">
            <v>8.5×1.8 × 180×90 × 3.2t(도장품)</v>
          </cell>
          <cell r="H1441" t="str">
            <v>본</v>
          </cell>
          <cell r="I1441">
            <v>87</v>
          </cell>
          <cell r="J1441">
            <v>240080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240080</v>
          </cell>
        </row>
        <row r="1442">
          <cell r="D1442">
            <v>1442</v>
          </cell>
          <cell r="E1442">
            <v>0</v>
          </cell>
          <cell r="F1442" t="str">
            <v>팔각테파등주, 4각  2 ARM</v>
          </cell>
          <cell r="G1442" t="str">
            <v>8.5×2 × 180×90 × 3.2t(도장품)</v>
          </cell>
          <cell r="H1442" t="str">
            <v>본</v>
          </cell>
          <cell r="I1442">
            <v>87</v>
          </cell>
          <cell r="J1442">
            <v>244040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244040</v>
          </cell>
        </row>
        <row r="1443">
          <cell r="D1443">
            <v>1443</v>
          </cell>
          <cell r="E1443">
            <v>1137</v>
          </cell>
          <cell r="F1443" t="str">
            <v>팔각테파등주, 4각  2 ARM</v>
          </cell>
          <cell r="G1443" t="str">
            <v>9×2 × 220×110 × 3.2t(도장품)</v>
          </cell>
          <cell r="H1443" t="str">
            <v>본</v>
          </cell>
          <cell r="I1443">
            <v>88</v>
          </cell>
          <cell r="J1443">
            <v>297180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297180</v>
          </cell>
        </row>
        <row r="1444">
          <cell r="D1444">
            <v>1444</v>
          </cell>
          <cell r="E1444">
            <v>0</v>
          </cell>
          <cell r="F1444" t="str">
            <v>팔각테파등주, 4각  2 ARM</v>
          </cell>
          <cell r="G1444" t="str">
            <v>9×2.5 × 220×110 × 3.2t(도장품)</v>
          </cell>
          <cell r="H1444" t="str">
            <v>본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</row>
        <row r="1445">
          <cell r="D1445">
            <v>1445</v>
          </cell>
          <cell r="E1445">
            <v>0</v>
          </cell>
          <cell r="F1445" t="str">
            <v>팔각테파등주, 4각  2 ARM</v>
          </cell>
          <cell r="G1445" t="str">
            <v>9×2.8 × 220×110 × 3.2t(도장품)</v>
          </cell>
          <cell r="H1445" t="str">
            <v>본</v>
          </cell>
          <cell r="I1445">
            <v>0</v>
          </cell>
          <cell r="J1445">
            <v>308620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308620</v>
          </cell>
        </row>
        <row r="1446">
          <cell r="D1446">
            <v>1446</v>
          </cell>
          <cell r="E1446">
            <v>0</v>
          </cell>
          <cell r="F1446" t="str">
            <v>팔각테파등주, 4각  2 ARM</v>
          </cell>
          <cell r="G1446" t="str">
            <v>10×2 × 220×110 × 3.2t(도장품)</v>
          </cell>
          <cell r="H1446" t="str">
            <v>본</v>
          </cell>
          <cell r="I1446">
            <v>0</v>
          </cell>
          <cell r="J1446">
            <v>309080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309080</v>
          </cell>
        </row>
        <row r="1447">
          <cell r="D1447">
            <v>1447</v>
          </cell>
          <cell r="E1447">
            <v>1139</v>
          </cell>
          <cell r="F1447" t="str">
            <v>팔각테파등주, 4각  2 ARM</v>
          </cell>
          <cell r="G1447" t="str">
            <v>10×2.5 × 220×110 × 3.2t(도장품)</v>
          </cell>
          <cell r="H1447" t="str">
            <v>본</v>
          </cell>
          <cell r="I1447">
            <v>0</v>
          </cell>
          <cell r="J1447">
            <v>311260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311260</v>
          </cell>
        </row>
        <row r="1448">
          <cell r="D1448">
            <v>1448</v>
          </cell>
          <cell r="E1448">
            <v>0</v>
          </cell>
          <cell r="F1448" t="str">
            <v>팔각테파등주, 4각  2 ARM</v>
          </cell>
          <cell r="G1448" t="str">
            <v>10×2.8 × 220×110 × 3.2t(도장품)</v>
          </cell>
          <cell r="H1448" t="str">
            <v>본</v>
          </cell>
          <cell r="I1448">
            <v>0</v>
          </cell>
          <cell r="J1448">
            <v>322550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322550</v>
          </cell>
        </row>
        <row r="1449">
          <cell r="D1449">
            <v>1449</v>
          </cell>
          <cell r="E1449">
            <v>0</v>
          </cell>
          <cell r="F1449" t="str">
            <v>팔각테파등주, 4각  2 ARM</v>
          </cell>
          <cell r="G1449" t="str">
            <v>11×2 × 220×110 × 3.2t(도장품)</v>
          </cell>
          <cell r="H1449" t="str">
            <v>본</v>
          </cell>
          <cell r="I1449">
            <v>0</v>
          </cell>
          <cell r="J1449">
            <v>324070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324070</v>
          </cell>
        </row>
        <row r="1450">
          <cell r="D1450">
            <v>1450</v>
          </cell>
          <cell r="E1450">
            <v>0</v>
          </cell>
          <cell r="F1450" t="str">
            <v>팔각테파등주, 4각  2 ARM</v>
          </cell>
          <cell r="G1450" t="str">
            <v>11×2.5 × 220×110 × 3.2t(도장품)</v>
          </cell>
          <cell r="H1450" t="str">
            <v>본</v>
          </cell>
          <cell r="I1450">
            <v>0</v>
          </cell>
          <cell r="J1450">
            <v>331030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331030</v>
          </cell>
        </row>
        <row r="1451">
          <cell r="D1451">
            <v>1451</v>
          </cell>
          <cell r="E1451">
            <v>0</v>
          </cell>
          <cell r="F1451" t="str">
            <v>팔각테파등주, 4각  2 ARM</v>
          </cell>
          <cell r="G1451" t="str">
            <v>11×2.8 × 220×110 × 3.2t(도장품)</v>
          </cell>
          <cell r="H1451" t="str">
            <v>본</v>
          </cell>
          <cell r="I1451">
            <v>0</v>
          </cell>
          <cell r="J1451">
            <v>335940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335940</v>
          </cell>
        </row>
        <row r="1452">
          <cell r="D1452">
            <v>1452</v>
          </cell>
          <cell r="E1452">
            <v>0</v>
          </cell>
          <cell r="F1452" t="str">
            <v>팔각테파등주, 4각  2 ARM</v>
          </cell>
          <cell r="G1452" t="str">
            <v>12×2 × 220×110 × 3.2t(도장품)</v>
          </cell>
          <cell r="H1452" t="str">
            <v>본</v>
          </cell>
          <cell r="I1452">
            <v>0</v>
          </cell>
          <cell r="J1452">
            <v>338040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338040</v>
          </cell>
        </row>
        <row r="1453">
          <cell r="D1453">
            <v>1453</v>
          </cell>
          <cell r="E1453">
            <v>0</v>
          </cell>
          <cell r="F1453" t="str">
            <v>팔각테파등주, 4각  2 ARM</v>
          </cell>
          <cell r="G1453" t="str">
            <v>12×2.5 × 220×110 × 3.2t(도장품)</v>
          </cell>
          <cell r="H1453" t="str">
            <v>본</v>
          </cell>
          <cell r="I1453">
            <v>0</v>
          </cell>
          <cell r="J1453">
            <v>345530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345530</v>
          </cell>
        </row>
        <row r="1454">
          <cell r="D1454">
            <v>1454</v>
          </cell>
          <cell r="E1454">
            <v>0</v>
          </cell>
          <cell r="F1454" t="str">
            <v>팔각테파등주, 4각  2 ARM</v>
          </cell>
          <cell r="G1454" t="str">
            <v>12×2.8 × 220×110 × 3.2t(도장품)</v>
          </cell>
          <cell r="H1454" t="str">
            <v>본</v>
          </cell>
          <cell r="I1454">
            <v>0</v>
          </cell>
          <cell r="J1454">
            <v>349380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349380</v>
          </cell>
        </row>
        <row r="1455">
          <cell r="D1455">
            <v>1455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 t="str">
            <v/>
          </cell>
        </row>
        <row r="1456">
          <cell r="D1456">
            <v>1456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 t="str">
            <v/>
          </cell>
        </row>
        <row r="1457">
          <cell r="D1457">
            <v>1457</v>
          </cell>
          <cell r="E1457">
            <v>1181</v>
          </cell>
          <cell r="F1457" t="str">
            <v>스텐 원형테파 가로등주</v>
          </cell>
          <cell r="G1457" t="str">
            <v>10m Pole-2.5m 1Arm</v>
          </cell>
          <cell r="H1457" t="str">
            <v>본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 t="str">
            <v>길성조명</v>
          </cell>
          <cell r="P1457">
            <v>1200000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1200000</v>
          </cell>
        </row>
        <row r="1458">
          <cell r="D1458">
            <v>1458</v>
          </cell>
          <cell r="E1458">
            <v>1182</v>
          </cell>
          <cell r="F1458" t="str">
            <v>스텐 원형테파 가로등주</v>
          </cell>
          <cell r="G1458" t="str">
            <v>10m Pole-2.5m 2Arm</v>
          </cell>
          <cell r="H1458" t="str">
            <v>본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 t="str">
            <v>길성조명</v>
          </cell>
          <cell r="P1458">
            <v>1400000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1400000</v>
          </cell>
        </row>
        <row r="1459">
          <cell r="D1459">
            <v>1459</v>
          </cell>
          <cell r="E1459">
            <v>1183</v>
          </cell>
          <cell r="F1459" t="str">
            <v>스텐 원형테파 가로등주</v>
          </cell>
          <cell r="G1459" t="str">
            <v>5m Pole-1.5m 1Arm</v>
          </cell>
          <cell r="H1459" t="str">
            <v>본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 t="str">
            <v>길성조명</v>
          </cell>
          <cell r="P1459">
            <v>900000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900000</v>
          </cell>
        </row>
        <row r="1460">
          <cell r="D1460">
            <v>1460</v>
          </cell>
          <cell r="E1460">
            <v>1184</v>
          </cell>
          <cell r="F1460" t="str">
            <v>스텐 원형테파 가로등주</v>
          </cell>
          <cell r="G1460" t="str">
            <v>10m Pole-2.5m+1.5m Arm</v>
          </cell>
          <cell r="H1460" t="str">
            <v>본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 t="str">
            <v>길성조명</v>
          </cell>
          <cell r="P1460">
            <v>1350000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1350000</v>
          </cell>
        </row>
        <row r="1461">
          <cell r="D1461">
            <v>1461</v>
          </cell>
          <cell r="E1461">
            <v>1185</v>
          </cell>
          <cell r="F1461" t="str">
            <v>스텐 8각테파 원형3단 등주</v>
          </cell>
          <cell r="G1461" t="str">
            <v>10m Pole-2.5m 1Arm</v>
          </cell>
          <cell r="H1461" t="str">
            <v>본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 t="str">
            <v>길성조명</v>
          </cell>
          <cell r="P1461">
            <v>1050000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1050000</v>
          </cell>
        </row>
        <row r="1462">
          <cell r="D1462">
            <v>1462</v>
          </cell>
          <cell r="E1462">
            <v>1186</v>
          </cell>
          <cell r="F1462" t="str">
            <v>스텐 8각테파 원형3단 등주</v>
          </cell>
          <cell r="G1462" t="str">
            <v>10m Pole-2.5m 2Arm</v>
          </cell>
          <cell r="H1462" t="str">
            <v>본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 t="str">
            <v>길성조명</v>
          </cell>
          <cell r="P1462">
            <v>1250000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1250000</v>
          </cell>
        </row>
        <row r="1463">
          <cell r="D1463">
            <v>1463</v>
          </cell>
          <cell r="E1463">
            <v>1187</v>
          </cell>
          <cell r="F1463" t="str">
            <v>스텐 8각테파 원형3단 등주</v>
          </cell>
          <cell r="G1463" t="str">
            <v>5m Pole-1.5m 1Arm</v>
          </cell>
          <cell r="H1463" t="str">
            <v>본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 t="str">
            <v>길성조명</v>
          </cell>
          <cell r="P1463">
            <v>750000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750000</v>
          </cell>
        </row>
        <row r="1464">
          <cell r="D1464">
            <v>1464</v>
          </cell>
          <cell r="E1464">
            <v>1188</v>
          </cell>
          <cell r="F1464" t="str">
            <v>스텐 8각테파 원형3단 등주</v>
          </cell>
          <cell r="G1464" t="str">
            <v>10m Pole-2.5m+1.5m Arm</v>
          </cell>
          <cell r="H1464" t="str">
            <v>본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 t="str">
            <v>길성조명</v>
          </cell>
          <cell r="P1464">
            <v>1200000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1200000</v>
          </cell>
        </row>
        <row r="1465">
          <cell r="D1465">
            <v>1465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 t="str">
            <v/>
          </cell>
        </row>
        <row r="1466">
          <cell r="D1466">
            <v>1466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 t="str">
            <v/>
          </cell>
        </row>
        <row r="1467">
          <cell r="D1467">
            <v>1467</v>
          </cell>
          <cell r="E1467">
            <v>1426</v>
          </cell>
          <cell r="F1467" t="str">
            <v>가로등주</v>
          </cell>
          <cell r="G1467" t="str">
            <v>SUS 2.5t 12M POLE  1등용</v>
          </cell>
          <cell r="H1467" t="str">
            <v>주</v>
          </cell>
          <cell r="I1467">
            <v>0</v>
          </cell>
          <cell r="J1467">
            <v>0</v>
          </cell>
          <cell r="K1467">
            <v>763</v>
          </cell>
          <cell r="L1467">
            <v>827327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827327</v>
          </cell>
        </row>
        <row r="1468">
          <cell r="D1468">
            <v>1468</v>
          </cell>
          <cell r="E1468">
            <v>1427</v>
          </cell>
          <cell r="F1468" t="str">
            <v>가로등주</v>
          </cell>
          <cell r="G1468" t="str">
            <v>SUS 2.5t 12M POLE  2등용</v>
          </cell>
          <cell r="H1468" t="str">
            <v>주</v>
          </cell>
          <cell r="I1468">
            <v>0</v>
          </cell>
          <cell r="J1468">
            <v>0</v>
          </cell>
          <cell r="K1468">
            <v>763</v>
          </cell>
          <cell r="L1468">
            <v>941418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941418</v>
          </cell>
        </row>
        <row r="1469">
          <cell r="D1469">
            <v>1469</v>
          </cell>
          <cell r="E1469">
            <v>0</v>
          </cell>
          <cell r="F1469" t="str">
            <v>NAF-3 주수신반</v>
          </cell>
          <cell r="G1469" t="str">
            <v>(6CCT)</v>
          </cell>
          <cell r="H1469" t="str">
            <v>SET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</row>
        <row r="1470">
          <cell r="D1470">
            <v>1470</v>
          </cell>
          <cell r="E1470">
            <v>0</v>
          </cell>
          <cell r="F1470" t="str">
            <v>댐파수동주작함</v>
          </cell>
          <cell r="G1470">
            <v>0</v>
          </cell>
          <cell r="H1470" t="str">
            <v>SET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</row>
        <row r="1471">
          <cell r="D1471">
            <v>1471</v>
          </cell>
          <cell r="E1471">
            <v>0</v>
          </cell>
          <cell r="F1471" t="str">
            <v>NAF-3 수동조작함</v>
          </cell>
          <cell r="G1471">
            <v>0</v>
          </cell>
          <cell r="H1471" t="str">
            <v>SET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</row>
        <row r="1472">
          <cell r="D1472">
            <v>1472</v>
          </cell>
          <cell r="E1472">
            <v>0</v>
          </cell>
          <cell r="F1472" t="str">
            <v>방출 표시등</v>
          </cell>
          <cell r="G1472">
            <v>0</v>
          </cell>
          <cell r="H1472" t="str">
            <v>EA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</row>
        <row r="1473">
          <cell r="D1473">
            <v>1473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 t="str">
            <v/>
          </cell>
        </row>
        <row r="1474">
          <cell r="D1474">
            <v>1474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 t="str">
            <v/>
          </cell>
        </row>
        <row r="1475">
          <cell r="D1475">
            <v>1475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 t="str">
            <v/>
          </cell>
        </row>
        <row r="1476">
          <cell r="D1476">
            <v>1476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 t="str">
            <v/>
          </cell>
        </row>
        <row r="1477">
          <cell r="D1477">
            <v>1477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 t="str">
            <v/>
          </cell>
        </row>
        <row r="1478">
          <cell r="D1478">
            <v>1478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 t="str">
            <v/>
          </cell>
        </row>
        <row r="1479">
          <cell r="D1479">
            <v>1479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 t="str">
            <v/>
          </cell>
        </row>
        <row r="1480">
          <cell r="D1480">
            <v>1480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 t="str">
            <v/>
          </cell>
        </row>
        <row r="1481">
          <cell r="D1481">
            <v>1481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 t="str">
            <v/>
          </cell>
        </row>
        <row r="1482">
          <cell r="D1482">
            <v>1482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 t="str">
            <v/>
          </cell>
        </row>
        <row r="1483">
          <cell r="D1483">
            <v>1483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 t="str">
            <v/>
          </cell>
        </row>
        <row r="1484">
          <cell r="D1484">
            <v>1484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 t="str">
            <v/>
          </cell>
        </row>
        <row r="1485">
          <cell r="D1485">
            <v>1485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 t="str">
            <v/>
          </cell>
        </row>
        <row r="1486">
          <cell r="D1486">
            <v>1486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 t="str">
            <v/>
          </cell>
        </row>
        <row r="1487">
          <cell r="D1487">
            <v>1487</v>
          </cell>
          <cell r="E1487">
            <v>1147</v>
          </cell>
          <cell r="F1487" t="str">
            <v>가로등 NH등기구</v>
          </cell>
          <cell r="G1487" t="str">
            <v>세종로대형</v>
          </cell>
          <cell r="H1487" t="str">
            <v>EA</v>
          </cell>
          <cell r="I1487">
            <v>0</v>
          </cell>
          <cell r="J1487">
            <v>0</v>
          </cell>
          <cell r="K1487">
            <v>895</v>
          </cell>
          <cell r="L1487">
            <v>70000</v>
          </cell>
          <cell r="M1487">
            <v>937</v>
          </cell>
          <cell r="N1487">
            <v>72500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70000</v>
          </cell>
          <cell r="W1487">
            <v>0</v>
          </cell>
          <cell r="X1487">
            <v>0</v>
          </cell>
          <cell r="Y1487" t="str">
            <v>내선</v>
          </cell>
          <cell r="Z1487">
            <v>0.52800000000000002</v>
          </cell>
        </row>
        <row r="1488">
          <cell r="D1488">
            <v>1488</v>
          </cell>
          <cell r="E1488">
            <v>1148</v>
          </cell>
          <cell r="F1488" t="str">
            <v>가로등 NH등기구</v>
          </cell>
          <cell r="G1488" t="str">
            <v>세종로중형</v>
          </cell>
          <cell r="H1488" t="str">
            <v>EA</v>
          </cell>
          <cell r="I1488">
            <v>0</v>
          </cell>
          <cell r="J1488">
            <v>0</v>
          </cell>
          <cell r="K1488">
            <v>895</v>
          </cell>
          <cell r="L1488">
            <v>62500</v>
          </cell>
          <cell r="M1488">
            <v>937</v>
          </cell>
          <cell r="N1488">
            <v>70000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62500</v>
          </cell>
          <cell r="W1488">
            <v>0</v>
          </cell>
          <cell r="X1488">
            <v>0</v>
          </cell>
          <cell r="Y1488" t="str">
            <v>내선</v>
          </cell>
          <cell r="Z1488">
            <v>0.49500000000000005</v>
          </cell>
        </row>
        <row r="1489">
          <cell r="D1489">
            <v>1489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 t="str">
            <v/>
          </cell>
        </row>
        <row r="1490">
          <cell r="D1490">
            <v>1490</v>
          </cell>
          <cell r="E1490">
            <v>1146</v>
          </cell>
          <cell r="F1490" t="str">
            <v>고압나트륨등기구</v>
          </cell>
          <cell r="G1490" t="str">
            <v xml:space="preserve">NH  100W  </v>
          </cell>
          <cell r="H1490" t="str">
            <v>EA</v>
          </cell>
          <cell r="I1490">
            <v>0</v>
          </cell>
          <cell r="J1490">
            <v>0</v>
          </cell>
          <cell r="K1490">
            <v>895</v>
          </cell>
          <cell r="L1490">
            <v>58000</v>
          </cell>
          <cell r="M1490">
            <v>937</v>
          </cell>
          <cell r="N1490">
            <v>51250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51250</v>
          </cell>
          <cell r="W1490">
            <v>0</v>
          </cell>
          <cell r="X1490">
            <v>0</v>
          </cell>
          <cell r="Y1490" t="str">
            <v>내선</v>
          </cell>
          <cell r="Z1490">
            <v>0.38500000000000001</v>
          </cell>
        </row>
        <row r="1491">
          <cell r="D1491">
            <v>1491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 t="str">
            <v/>
          </cell>
        </row>
        <row r="1492">
          <cell r="D1492">
            <v>1492</v>
          </cell>
          <cell r="E1492">
            <v>1149</v>
          </cell>
          <cell r="F1492" t="str">
            <v>고압나트륨등기구</v>
          </cell>
          <cell r="G1492" t="str">
            <v xml:space="preserve">NH250W  </v>
          </cell>
          <cell r="H1492" t="str">
            <v>EA</v>
          </cell>
          <cell r="I1492">
            <v>0</v>
          </cell>
          <cell r="J1492">
            <v>0</v>
          </cell>
          <cell r="K1492">
            <v>895</v>
          </cell>
          <cell r="L1492">
            <v>72000</v>
          </cell>
          <cell r="M1492">
            <v>937</v>
          </cell>
          <cell r="N1492">
            <v>66250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66250</v>
          </cell>
          <cell r="W1492">
            <v>0</v>
          </cell>
          <cell r="X1492">
            <v>0</v>
          </cell>
          <cell r="Y1492" t="str">
            <v>내선</v>
          </cell>
          <cell r="Z1492">
            <v>0.495</v>
          </cell>
        </row>
        <row r="1493">
          <cell r="D1493">
            <v>1493</v>
          </cell>
          <cell r="E1493">
            <v>1150</v>
          </cell>
          <cell r="F1493" t="str">
            <v>고압나트륨등기구</v>
          </cell>
          <cell r="G1493" t="str">
            <v>NH400W</v>
          </cell>
          <cell r="H1493" t="str">
            <v>EA</v>
          </cell>
          <cell r="I1493">
            <v>0</v>
          </cell>
          <cell r="J1493">
            <v>0</v>
          </cell>
          <cell r="K1493">
            <v>895</v>
          </cell>
          <cell r="L1493">
            <v>78000</v>
          </cell>
          <cell r="M1493">
            <v>937</v>
          </cell>
          <cell r="N1493">
            <v>80000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78000</v>
          </cell>
          <cell r="W1493">
            <v>0</v>
          </cell>
          <cell r="X1493">
            <v>0</v>
          </cell>
          <cell r="Y1493" t="str">
            <v>내선</v>
          </cell>
          <cell r="Z1493">
            <v>0.53</v>
          </cell>
        </row>
        <row r="1494">
          <cell r="D1494">
            <v>1494</v>
          </cell>
          <cell r="E1494">
            <v>1193</v>
          </cell>
          <cell r="F1494" t="str">
            <v>가로등 NH등기구</v>
          </cell>
          <cell r="G1494" t="str">
            <v>김포 대형(AL)</v>
          </cell>
          <cell r="H1494" t="str">
            <v>EA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 t="str">
            <v>길성조명</v>
          </cell>
          <cell r="P1494">
            <v>215000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215000</v>
          </cell>
          <cell r="W1494">
            <v>0</v>
          </cell>
          <cell r="X1494">
            <v>0</v>
          </cell>
          <cell r="Y1494" t="str">
            <v>내선</v>
          </cell>
          <cell r="Z1494">
            <v>0.52800000000000002</v>
          </cell>
        </row>
        <row r="1495">
          <cell r="D1495">
            <v>1495</v>
          </cell>
          <cell r="E1495">
            <v>1194</v>
          </cell>
          <cell r="F1495" t="str">
            <v>가로등 NH등기구</v>
          </cell>
          <cell r="G1495" t="str">
            <v>김포 중형(SUS)</v>
          </cell>
          <cell r="H1495" t="str">
            <v>EA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 t="str">
            <v>길성조명</v>
          </cell>
          <cell r="P1495">
            <v>185000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185000</v>
          </cell>
          <cell r="W1495">
            <v>0</v>
          </cell>
          <cell r="X1495">
            <v>0</v>
          </cell>
          <cell r="Y1495" t="str">
            <v>내선</v>
          </cell>
          <cell r="Z1495">
            <v>0.49500000000000005</v>
          </cell>
        </row>
        <row r="1496">
          <cell r="D1496">
            <v>1496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 t="str">
            <v/>
          </cell>
        </row>
        <row r="1497">
          <cell r="D1497">
            <v>1497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 t="str">
            <v/>
          </cell>
        </row>
        <row r="1498">
          <cell r="D1498">
            <v>1498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 t="str">
            <v/>
          </cell>
        </row>
        <row r="1499">
          <cell r="D1499">
            <v>1499</v>
          </cell>
          <cell r="E1499">
            <v>1151</v>
          </cell>
          <cell r="F1499" t="str">
            <v>터널등기구(AL판)</v>
          </cell>
          <cell r="G1499" t="str">
            <v>NXT 35W</v>
          </cell>
          <cell r="H1499" t="str">
            <v>EA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>
            <v>0</v>
          </cell>
          <cell r="Y1499" t="str">
            <v>내선</v>
          </cell>
          <cell r="Z1499">
            <v>0.38</v>
          </cell>
        </row>
        <row r="1500">
          <cell r="D1500">
            <v>1500</v>
          </cell>
          <cell r="E1500">
            <v>1152</v>
          </cell>
          <cell r="F1500" t="str">
            <v>터널등기구(AL판)</v>
          </cell>
          <cell r="G1500" t="str">
            <v>NXT 90W</v>
          </cell>
          <cell r="H1500" t="str">
            <v>EA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>
            <v>0</v>
          </cell>
          <cell r="Y1500" t="str">
            <v>내선</v>
          </cell>
          <cell r="Z1500">
            <v>0.38</v>
          </cell>
        </row>
        <row r="1501">
          <cell r="D1501">
            <v>1501</v>
          </cell>
          <cell r="E1501">
            <v>1153</v>
          </cell>
          <cell r="F1501" t="str">
            <v>터널등기구(AL판)</v>
          </cell>
          <cell r="G1501" t="str">
            <v>NXT 135W</v>
          </cell>
          <cell r="H1501" t="str">
            <v>EA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 t="str">
            <v>내선</v>
          </cell>
          <cell r="Z1501">
            <v>0.44</v>
          </cell>
        </row>
        <row r="1502">
          <cell r="D1502">
            <v>1502</v>
          </cell>
          <cell r="E1502">
            <v>1154</v>
          </cell>
          <cell r="F1502" t="str">
            <v>터널등기구(AL판)</v>
          </cell>
          <cell r="G1502" t="str">
            <v>NXT 180W</v>
          </cell>
          <cell r="H1502" t="str">
            <v>EA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 t="str">
            <v>내선</v>
          </cell>
          <cell r="Z1502">
            <v>0.44</v>
          </cell>
        </row>
        <row r="1503">
          <cell r="D1503">
            <v>1503</v>
          </cell>
          <cell r="E1503">
            <v>1155</v>
          </cell>
          <cell r="F1503" t="str">
            <v>내압방폭백열등</v>
          </cell>
          <cell r="G1503" t="str">
            <v>IL 220V/200W</v>
          </cell>
          <cell r="H1503" t="str">
            <v>EA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 t="str">
            <v>내선</v>
          </cell>
          <cell r="Z1503">
            <v>0.38</v>
          </cell>
        </row>
        <row r="1504">
          <cell r="D1504">
            <v>1504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 t="str">
            <v/>
          </cell>
        </row>
        <row r="1505">
          <cell r="D1505">
            <v>1505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 t="str">
            <v/>
          </cell>
        </row>
        <row r="1506">
          <cell r="D1506">
            <v>1506</v>
          </cell>
          <cell r="E1506">
            <v>1141</v>
          </cell>
          <cell r="F1506" t="str">
            <v>고압나트륨램프</v>
          </cell>
          <cell r="G1506" t="str">
            <v>NH  50W</v>
          </cell>
          <cell r="H1506" t="str">
            <v>EA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</row>
        <row r="1507">
          <cell r="D1507">
            <v>1507</v>
          </cell>
          <cell r="E1507">
            <v>1157</v>
          </cell>
          <cell r="F1507" t="str">
            <v>고압나트륨램프</v>
          </cell>
          <cell r="G1507" t="str">
            <v>NH  100W</v>
          </cell>
          <cell r="H1507" t="str">
            <v>EA</v>
          </cell>
          <cell r="I1507">
            <v>0</v>
          </cell>
          <cell r="J1507">
            <v>0</v>
          </cell>
          <cell r="K1507">
            <v>898</v>
          </cell>
          <cell r="L1507">
            <v>16000</v>
          </cell>
          <cell r="M1507">
            <v>947</v>
          </cell>
          <cell r="N1507">
            <v>20000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16000</v>
          </cell>
        </row>
        <row r="1508">
          <cell r="D1508">
            <v>1508</v>
          </cell>
          <cell r="E1508">
            <v>1158</v>
          </cell>
          <cell r="F1508" t="str">
            <v>고압나트륨램프</v>
          </cell>
          <cell r="G1508" t="str">
            <v>NH  150W</v>
          </cell>
          <cell r="H1508" t="str">
            <v>EA</v>
          </cell>
          <cell r="I1508">
            <v>0</v>
          </cell>
          <cell r="J1508">
            <v>0</v>
          </cell>
          <cell r="K1508">
            <v>866</v>
          </cell>
          <cell r="L1508">
            <v>16500</v>
          </cell>
          <cell r="M1508">
            <v>947</v>
          </cell>
          <cell r="N1508">
            <v>21800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16500</v>
          </cell>
        </row>
        <row r="1509">
          <cell r="D1509">
            <v>1509</v>
          </cell>
          <cell r="E1509">
            <v>1159</v>
          </cell>
          <cell r="F1509" t="str">
            <v>고압나트륨램프</v>
          </cell>
          <cell r="G1509" t="str">
            <v>NH  200W</v>
          </cell>
          <cell r="H1509" t="str">
            <v>EA</v>
          </cell>
          <cell r="I1509">
            <v>0</v>
          </cell>
          <cell r="J1509">
            <v>0</v>
          </cell>
          <cell r="K1509">
            <v>866</v>
          </cell>
          <cell r="L1509">
            <v>17500</v>
          </cell>
          <cell r="M1509">
            <v>947</v>
          </cell>
          <cell r="N1509">
            <v>23100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17500</v>
          </cell>
        </row>
        <row r="1510">
          <cell r="D1510">
            <v>1510</v>
          </cell>
          <cell r="E1510">
            <v>1160</v>
          </cell>
          <cell r="F1510" t="str">
            <v>고압나트륨램프</v>
          </cell>
          <cell r="G1510" t="str">
            <v>NH  250W</v>
          </cell>
          <cell r="H1510" t="str">
            <v>EA</v>
          </cell>
          <cell r="I1510">
            <v>0</v>
          </cell>
          <cell r="J1510">
            <v>0</v>
          </cell>
          <cell r="K1510">
            <v>866</v>
          </cell>
          <cell r="L1510">
            <v>19500</v>
          </cell>
          <cell r="M1510">
            <v>947</v>
          </cell>
          <cell r="N1510">
            <v>25000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19500</v>
          </cell>
        </row>
        <row r="1511">
          <cell r="D1511">
            <v>1511</v>
          </cell>
          <cell r="E1511">
            <v>1161</v>
          </cell>
          <cell r="F1511" t="str">
            <v>고압나트륨램프</v>
          </cell>
          <cell r="G1511" t="str">
            <v>NH  400W</v>
          </cell>
          <cell r="H1511" t="str">
            <v>EA</v>
          </cell>
          <cell r="I1511">
            <v>0</v>
          </cell>
          <cell r="J1511">
            <v>0</v>
          </cell>
          <cell r="K1511">
            <v>866</v>
          </cell>
          <cell r="L1511">
            <v>21000</v>
          </cell>
          <cell r="M1511">
            <v>947</v>
          </cell>
          <cell r="N1511">
            <v>26200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21000</v>
          </cell>
        </row>
        <row r="1512">
          <cell r="D1512">
            <v>1512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 t="str">
            <v/>
          </cell>
        </row>
        <row r="1513">
          <cell r="D1513">
            <v>1513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 t="str">
            <v/>
          </cell>
        </row>
        <row r="1514">
          <cell r="D1514">
            <v>1514</v>
          </cell>
          <cell r="E1514">
            <v>1143</v>
          </cell>
          <cell r="F1514" t="str">
            <v>고압나트륨안정기</v>
          </cell>
          <cell r="G1514" t="str">
            <v>옥외용 CC-220V/50W</v>
          </cell>
          <cell r="H1514" t="str">
            <v>EA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</row>
        <row r="1515">
          <cell r="D1515">
            <v>1515</v>
          </cell>
          <cell r="E1515">
            <v>1162</v>
          </cell>
          <cell r="F1515" t="str">
            <v>고압나트륨안정기</v>
          </cell>
          <cell r="G1515" t="str">
            <v>옥외용 CC-220V/100W</v>
          </cell>
          <cell r="H1515" t="str">
            <v>EA</v>
          </cell>
          <cell r="I1515">
            <v>0</v>
          </cell>
          <cell r="J1515">
            <v>0</v>
          </cell>
          <cell r="K1515">
            <v>866</v>
          </cell>
          <cell r="L1515">
            <v>15000</v>
          </cell>
          <cell r="M1515">
            <v>949</v>
          </cell>
          <cell r="N1515">
            <v>22500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15000</v>
          </cell>
        </row>
        <row r="1516">
          <cell r="D1516">
            <v>1516</v>
          </cell>
          <cell r="E1516">
            <v>1163</v>
          </cell>
          <cell r="F1516" t="str">
            <v>고압나트륨안정기</v>
          </cell>
          <cell r="G1516" t="str">
            <v>옥외용 CC-220V/150W</v>
          </cell>
          <cell r="H1516" t="str">
            <v>EA</v>
          </cell>
          <cell r="I1516">
            <v>0</v>
          </cell>
          <cell r="J1516">
            <v>0</v>
          </cell>
          <cell r="K1516">
            <v>866</v>
          </cell>
          <cell r="L1516">
            <v>17000</v>
          </cell>
          <cell r="M1516">
            <v>949</v>
          </cell>
          <cell r="N1516">
            <v>23100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17000</v>
          </cell>
        </row>
        <row r="1517">
          <cell r="D1517">
            <v>1517</v>
          </cell>
          <cell r="E1517">
            <v>1164</v>
          </cell>
          <cell r="F1517" t="str">
            <v>고압나트륨안정기</v>
          </cell>
          <cell r="G1517" t="str">
            <v>옥외용 CC-220V/200W</v>
          </cell>
          <cell r="H1517" t="str">
            <v>EA</v>
          </cell>
          <cell r="I1517">
            <v>0</v>
          </cell>
          <cell r="J1517">
            <v>0</v>
          </cell>
          <cell r="K1517">
            <v>866</v>
          </cell>
          <cell r="L1517">
            <v>18000</v>
          </cell>
          <cell r="M1517">
            <v>949</v>
          </cell>
          <cell r="N1517">
            <v>25000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18000</v>
          </cell>
        </row>
        <row r="1518">
          <cell r="D1518">
            <v>1518</v>
          </cell>
          <cell r="E1518">
            <v>1165</v>
          </cell>
          <cell r="F1518" t="str">
            <v>고압나트륨안정기</v>
          </cell>
          <cell r="G1518" t="str">
            <v>옥외용 CC-220V/250W</v>
          </cell>
          <cell r="H1518" t="str">
            <v>EA</v>
          </cell>
          <cell r="I1518">
            <v>0</v>
          </cell>
          <cell r="J1518">
            <v>0</v>
          </cell>
          <cell r="K1518">
            <v>866</v>
          </cell>
          <cell r="L1518">
            <v>19500</v>
          </cell>
          <cell r="M1518">
            <v>949</v>
          </cell>
          <cell r="N1518">
            <v>27500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19500</v>
          </cell>
        </row>
        <row r="1519">
          <cell r="D1519">
            <v>1519</v>
          </cell>
          <cell r="E1519">
            <v>1166</v>
          </cell>
          <cell r="F1519" t="str">
            <v>고압나트륨안정기</v>
          </cell>
          <cell r="G1519" t="str">
            <v>옥외용 CC-220V/400W</v>
          </cell>
          <cell r="H1519" t="str">
            <v>EA</v>
          </cell>
          <cell r="I1519">
            <v>0</v>
          </cell>
          <cell r="J1519">
            <v>0</v>
          </cell>
          <cell r="K1519">
            <v>866</v>
          </cell>
          <cell r="L1519">
            <v>26000</v>
          </cell>
          <cell r="M1519">
            <v>949</v>
          </cell>
          <cell r="N1519">
            <v>31200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26000</v>
          </cell>
        </row>
        <row r="1520">
          <cell r="D1520">
            <v>1520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 t="str">
            <v/>
          </cell>
        </row>
        <row r="1521">
          <cell r="D1521">
            <v>1521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 t="str">
            <v/>
          </cell>
        </row>
        <row r="1522">
          <cell r="D1522">
            <v>1522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 t="str">
            <v/>
          </cell>
        </row>
        <row r="1523">
          <cell r="D1523">
            <v>1523</v>
          </cell>
          <cell r="E1523">
            <v>1111</v>
          </cell>
          <cell r="F1523" t="str">
            <v>메탈할라이드 램프</v>
          </cell>
          <cell r="G1523" t="str">
            <v>MH 100W</v>
          </cell>
          <cell r="H1523" t="str">
            <v>EA</v>
          </cell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</row>
        <row r="1524">
          <cell r="D1524">
            <v>1524</v>
          </cell>
          <cell r="E1524">
            <v>1112</v>
          </cell>
          <cell r="F1524" t="str">
            <v>메탈할라이드 램프</v>
          </cell>
          <cell r="G1524" t="str">
            <v>MH 175W</v>
          </cell>
          <cell r="H1524" t="str">
            <v>EA</v>
          </cell>
          <cell r="I1524">
            <v>0</v>
          </cell>
          <cell r="J1524">
            <v>0</v>
          </cell>
          <cell r="K1524">
            <v>898</v>
          </cell>
          <cell r="L1524">
            <v>16500</v>
          </cell>
          <cell r="M1524">
            <v>947</v>
          </cell>
          <cell r="N1524">
            <v>29300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16500</v>
          </cell>
        </row>
        <row r="1525">
          <cell r="D1525">
            <v>1525</v>
          </cell>
          <cell r="E1525">
            <v>1113</v>
          </cell>
          <cell r="F1525" t="str">
            <v>메탈할라이드 램프</v>
          </cell>
          <cell r="G1525" t="str">
            <v>MH 250W</v>
          </cell>
          <cell r="H1525" t="str">
            <v>EA</v>
          </cell>
          <cell r="I1525">
            <v>0</v>
          </cell>
          <cell r="J1525">
            <v>0</v>
          </cell>
          <cell r="K1525">
            <v>898</v>
          </cell>
          <cell r="L1525">
            <v>17000</v>
          </cell>
          <cell r="M1525">
            <v>947</v>
          </cell>
          <cell r="N1525">
            <v>35000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17000</v>
          </cell>
        </row>
        <row r="1526">
          <cell r="D1526">
            <v>1526</v>
          </cell>
          <cell r="E1526">
            <v>1114</v>
          </cell>
          <cell r="F1526" t="str">
            <v>메탈할라이드 램프</v>
          </cell>
          <cell r="G1526" t="str">
            <v>MH 400W</v>
          </cell>
          <cell r="H1526" t="str">
            <v>EA</v>
          </cell>
          <cell r="I1526">
            <v>0</v>
          </cell>
          <cell r="J1526">
            <v>0</v>
          </cell>
          <cell r="K1526">
            <v>898</v>
          </cell>
          <cell r="L1526">
            <v>20000</v>
          </cell>
          <cell r="M1526">
            <v>947</v>
          </cell>
          <cell r="N1526">
            <v>36200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20000</v>
          </cell>
        </row>
        <row r="1527">
          <cell r="D1527">
            <v>1527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 t="str">
            <v/>
          </cell>
        </row>
        <row r="1528">
          <cell r="D1528">
            <v>1528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 t="str">
            <v/>
          </cell>
        </row>
        <row r="1529">
          <cell r="D1529">
            <v>1529</v>
          </cell>
          <cell r="E1529">
            <v>1116</v>
          </cell>
          <cell r="F1529" t="str">
            <v>메탈할라이드 안정기</v>
          </cell>
          <cell r="G1529" t="str">
            <v>RC-220V/100W</v>
          </cell>
          <cell r="H1529" t="str">
            <v>EA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</row>
        <row r="1530">
          <cell r="D1530">
            <v>1530</v>
          </cell>
          <cell r="E1530">
            <v>1117</v>
          </cell>
          <cell r="F1530" t="str">
            <v>메탈할라이드 안정기</v>
          </cell>
          <cell r="G1530" t="str">
            <v>RC-220V/175W</v>
          </cell>
          <cell r="H1530" t="str">
            <v>EA</v>
          </cell>
          <cell r="I1530">
            <v>0</v>
          </cell>
          <cell r="J1530">
            <v>0</v>
          </cell>
          <cell r="K1530">
            <v>898</v>
          </cell>
          <cell r="L1530">
            <v>16500</v>
          </cell>
          <cell r="M1530">
            <v>951</v>
          </cell>
          <cell r="N1530">
            <v>19500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16500</v>
          </cell>
        </row>
        <row r="1531">
          <cell r="D1531">
            <v>1531</v>
          </cell>
          <cell r="E1531">
            <v>1118</v>
          </cell>
          <cell r="F1531" t="str">
            <v>메탈할라이드 안정기</v>
          </cell>
          <cell r="G1531" t="str">
            <v>RC-220V/250W</v>
          </cell>
          <cell r="H1531" t="str">
            <v>EA</v>
          </cell>
          <cell r="I1531">
            <v>0</v>
          </cell>
          <cell r="J1531">
            <v>0</v>
          </cell>
          <cell r="K1531">
            <v>898</v>
          </cell>
          <cell r="L1531">
            <v>17500</v>
          </cell>
          <cell r="M1531">
            <v>951</v>
          </cell>
          <cell r="N1531">
            <v>21400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17500</v>
          </cell>
        </row>
        <row r="1532">
          <cell r="D1532">
            <v>1532</v>
          </cell>
          <cell r="E1532">
            <v>1119</v>
          </cell>
          <cell r="F1532" t="str">
            <v>메탈할라이드 안정기</v>
          </cell>
          <cell r="G1532" t="str">
            <v>RC-220V/400W</v>
          </cell>
          <cell r="H1532" t="str">
            <v>EA</v>
          </cell>
          <cell r="I1532">
            <v>0</v>
          </cell>
          <cell r="J1532">
            <v>0</v>
          </cell>
          <cell r="K1532">
            <v>898</v>
          </cell>
          <cell r="L1532">
            <v>20000</v>
          </cell>
          <cell r="M1532">
            <v>951</v>
          </cell>
          <cell r="N1532">
            <v>24700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20000</v>
          </cell>
        </row>
        <row r="1533">
          <cell r="D1533">
            <v>1533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 t="str">
            <v/>
          </cell>
        </row>
        <row r="1534">
          <cell r="D1534">
            <v>1534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 t="str">
            <v/>
          </cell>
        </row>
        <row r="1535">
          <cell r="D1535">
            <v>1535</v>
          </cell>
          <cell r="E1535">
            <v>1168</v>
          </cell>
          <cell r="F1535" t="str">
            <v>저압나트륨램프</v>
          </cell>
          <cell r="G1535" t="str">
            <v>NXT 36W</v>
          </cell>
          <cell r="H1535" t="str">
            <v>EA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</row>
        <row r="1536">
          <cell r="D1536">
            <v>1536</v>
          </cell>
          <cell r="E1536">
            <v>1169</v>
          </cell>
          <cell r="F1536" t="str">
            <v>저압나트륨램프</v>
          </cell>
          <cell r="G1536" t="str">
            <v>NXT 66W</v>
          </cell>
          <cell r="H1536" t="str">
            <v>EA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</row>
        <row r="1537">
          <cell r="D1537">
            <v>1537</v>
          </cell>
          <cell r="E1537">
            <v>1170</v>
          </cell>
          <cell r="F1537" t="str">
            <v>저압나트륨램프</v>
          </cell>
          <cell r="G1537" t="str">
            <v>NXT 91W</v>
          </cell>
          <cell r="H1537" t="str">
            <v>EA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</row>
        <row r="1538">
          <cell r="D1538">
            <v>1538</v>
          </cell>
          <cell r="E1538">
            <v>1171</v>
          </cell>
          <cell r="F1538" t="str">
            <v>저압나트륨램프</v>
          </cell>
          <cell r="G1538" t="str">
            <v>NXT 131W</v>
          </cell>
          <cell r="H1538" t="str">
            <v>EA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</row>
        <row r="1539">
          <cell r="D1539">
            <v>1539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 t="str">
            <v/>
          </cell>
        </row>
        <row r="1540">
          <cell r="D1540">
            <v>1540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 t="str">
            <v/>
          </cell>
        </row>
        <row r="1541">
          <cell r="D1541">
            <v>1541</v>
          </cell>
          <cell r="E1541">
            <v>1174</v>
          </cell>
          <cell r="F1541" t="str">
            <v>저압나트륨안정기</v>
          </cell>
          <cell r="G1541" t="str">
            <v>NXT 36W</v>
          </cell>
          <cell r="H1541" t="str">
            <v>EA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</row>
        <row r="1542">
          <cell r="D1542">
            <v>1542</v>
          </cell>
          <cell r="E1542">
            <v>1175</v>
          </cell>
          <cell r="F1542" t="str">
            <v>저압나트륨안정기</v>
          </cell>
          <cell r="G1542" t="str">
            <v>NXT 66W</v>
          </cell>
          <cell r="H1542" t="str">
            <v>EA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</row>
        <row r="1543">
          <cell r="D1543">
            <v>1543</v>
          </cell>
          <cell r="E1543">
            <v>1176</v>
          </cell>
          <cell r="F1543" t="str">
            <v>저압나트륨안정기</v>
          </cell>
          <cell r="G1543" t="str">
            <v>NXT 91W</v>
          </cell>
          <cell r="H1543" t="str">
            <v>EA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</row>
        <row r="1544">
          <cell r="D1544">
            <v>1544</v>
          </cell>
          <cell r="E1544">
            <v>1177</v>
          </cell>
          <cell r="F1544" t="str">
            <v>저압나트륨안정기</v>
          </cell>
          <cell r="G1544" t="str">
            <v>NXT 131W</v>
          </cell>
          <cell r="H1544" t="str">
            <v>EA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</row>
        <row r="1545">
          <cell r="D1545">
            <v>1545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 t="str">
            <v/>
          </cell>
        </row>
        <row r="1546">
          <cell r="D1546">
            <v>1546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 t="str">
            <v/>
          </cell>
        </row>
        <row r="1547">
          <cell r="D1547">
            <v>1547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 t="str">
            <v/>
          </cell>
        </row>
        <row r="1548">
          <cell r="D1548">
            <v>1548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 t="str">
            <v/>
          </cell>
        </row>
        <row r="1549">
          <cell r="D1549">
            <v>1549</v>
          </cell>
          <cell r="E1549">
            <v>1190</v>
          </cell>
          <cell r="F1549" t="str">
            <v>가로등주 설치비(기계화)</v>
          </cell>
          <cell r="G1549" t="str">
            <v xml:space="preserve"> 4~7m폴 </v>
          </cell>
          <cell r="H1549" t="str">
            <v>본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 t="e">
            <v>#REF!</v>
          </cell>
          <cell r="V1549" t="e">
            <v>#REF!</v>
          </cell>
          <cell r="W1549" t="e">
            <v>#REF!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 t="str">
            <v>제24호표</v>
          </cell>
        </row>
        <row r="1550">
          <cell r="D1550">
            <v>1550</v>
          </cell>
          <cell r="E1550">
            <v>1191</v>
          </cell>
          <cell r="F1550" t="str">
            <v>가로등주 설치비(기계화)</v>
          </cell>
          <cell r="G1550" t="str">
            <v xml:space="preserve"> 8~9m폴 </v>
          </cell>
          <cell r="H1550" t="str">
            <v>본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 t="e">
            <v>#REF!</v>
          </cell>
          <cell r="V1550" t="e">
            <v>#REF!</v>
          </cell>
          <cell r="W1550" t="e">
            <v>#REF!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 t="str">
            <v>제23호표</v>
          </cell>
        </row>
        <row r="1551">
          <cell r="D1551">
            <v>1551</v>
          </cell>
          <cell r="E1551">
            <v>1192</v>
          </cell>
          <cell r="F1551" t="str">
            <v>가로등주 설치비(기계화)</v>
          </cell>
          <cell r="G1551" t="str">
            <v xml:space="preserve"> 10~12m폴 </v>
          </cell>
          <cell r="H1551" t="str">
            <v>본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 t="e">
            <v>#REF!</v>
          </cell>
          <cell r="V1551" t="e">
            <v>#REF!</v>
          </cell>
          <cell r="W1551" t="e">
            <v>#REF!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 t="str">
            <v>제22호표</v>
          </cell>
        </row>
        <row r="1552">
          <cell r="D1552">
            <v>1552</v>
          </cell>
          <cell r="E1552">
            <v>0</v>
          </cell>
          <cell r="F1552" t="str">
            <v>가로등주 철거비(이설시)</v>
          </cell>
          <cell r="G1552" t="str">
            <v xml:space="preserve"> 4~7m폴 </v>
          </cell>
          <cell r="H1552" t="str">
            <v>본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 t="e">
            <v>#REF!</v>
          </cell>
          <cell r="V1552" t="e">
            <v>#REF!</v>
          </cell>
          <cell r="W1552" t="e">
            <v>#REF!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 t="str">
            <v>제24호표</v>
          </cell>
        </row>
        <row r="1553">
          <cell r="D1553">
            <v>1553</v>
          </cell>
          <cell r="E1553">
            <v>1195</v>
          </cell>
          <cell r="F1553" t="str">
            <v>가로등주 철거비(이설시)</v>
          </cell>
          <cell r="G1553" t="str">
            <v xml:space="preserve"> 8~9m폴 </v>
          </cell>
          <cell r="H1553" t="str">
            <v>본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 t="e">
            <v>#REF!</v>
          </cell>
          <cell r="V1553" t="e">
            <v>#REF!</v>
          </cell>
          <cell r="W1553" t="e">
            <v>#REF!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 t="str">
            <v>제23호표</v>
          </cell>
        </row>
        <row r="1554">
          <cell r="D1554">
            <v>1554</v>
          </cell>
          <cell r="E1554">
            <v>0</v>
          </cell>
          <cell r="F1554" t="str">
            <v>가로등주 철거비(이설시)</v>
          </cell>
          <cell r="G1554" t="str">
            <v xml:space="preserve"> 10~12m폴 </v>
          </cell>
          <cell r="H1554" t="str">
            <v>본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 t="e">
            <v>#REF!</v>
          </cell>
          <cell r="V1554" t="e">
            <v>#REF!</v>
          </cell>
          <cell r="W1554" t="e">
            <v>#REF!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 t="str">
            <v>제22호표</v>
          </cell>
        </row>
        <row r="1555">
          <cell r="D1555">
            <v>1555</v>
          </cell>
          <cell r="E1555">
            <v>0</v>
          </cell>
          <cell r="F1555" t="str">
            <v>가로등주 철거비(철거시)</v>
          </cell>
          <cell r="G1555" t="str">
            <v xml:space="preserve"> 4~7m폴 </v>
          </cell>
          <cell r="H1555" t="str">
            <v>본</v>
          </cell>
          <cell r="I1555">
            <v>0</v>
          </cell>
          <cell r="J1555">
            <v>0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0</v>
          </cell>
          <cell r="T1555">
            <v>0</v>
          </cell>
          <cell r="U1555" t="e">
            <v>#REF!</v>
          </cell>
          <cell r="V1555" t="e">
            <v>#REF!</v>
          </cell>
          <cell r="W1555" t="e">
            <v>#REF!</v>
          </cell>
          <cell r="X1555">
            <v>0</v>
          </cell>
          <cell r="Y1555">
            <v>0</v>
          </cell>
          <cell r="Z1555">
            <v>0</v>
          </cell>
          <cell r="AA1555">
            <v>0</v>
          </cell>
          <cell r="AB1555">
            <v>0</v>
          </cell>
          <cell r="AC1555">
            <v>0</v>
          </cell>
          <cell r="AD1555">
            <v>0</v>
          </cell>
          <cell r="AE1555">
            <v>0</v>
          </cell>
          <cell r="AF1555">
            <v>0</v>
          </cell>
          <cell r="AG1555" t="str">
            <v>제24호표</v>
          </cell>
        </row>
        <row r="1556">
          <cell r="D1556">
            <v>1556</v>
          </cell>
          <cell r="E1556">
            <v>0</v>
          </cell>
          <cell r="F1556" t="str">
            <v>가로등주 철거비(철거시)</v>
          </cell>
          <cell r="G1556" t="str">
            <v xml:space="preserve"> 8~9m폴 </v>
          </cell>
          <cell r="H1556" t="str">
            <v>본</v>
          </cell>
          <cell r="I1556">
            <v>0</v>
          </cell>
          <cell r="J1556">
            <v>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0</v>
          </cell>
          <cell r="T1556">
            <v>0</v>
          </cell>
          <cell r="U1556" t="e">
            <v>#REF!</v>
          </cell>
          <cell r="V1556" t="e">
            <v>#REF!</v>
          </cell>
          <cell r="W1556" t="e">
            <v>#REF!</v>
          </cell>
          <cell r="X1556">
            <v>0</v>
          </cell>
          <cell r="Y1556">
            <v>0</v>
          </cell>
          <cell r="Z1556">
            <v>0</v>
          </cell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  <cell r="AG1556" t="str">
            <v>제23호표</v>
          </cell>
        </row>
        <row r="1557">
          <cell r="D1557">
            <v>1557</v>
          </cell>
          <cell r="E1557">
            <v>0</v>
          </cell>
          <cell r="F1557" t="str">
            <v>가로등주 철거비(철거시)</v>
          </cell>
          <cell r="G1557" t="str">
            <v xml:space="preserve"> 10~12m폴 </v>
          </cell>
          <cell r="H1557" t="str">
            <v>본</v>
          </cell>
          <cell r="I1557">
            <v>0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 t="e">
            <v>#REF!</v>
          </cell>
          <cell r="V1557" t="e">
            <v>#REF!</v>
          </cell>
          <cell r="W1557" t="e">
            <v>#REF!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  <cell r="AC1557">
            <v>0</v>
          </cell>
          <cell r="AD1557">
            <v>0</v>
          </cell>
          <cell r="AE1557">
            <v>0</v>
          </cell>
          <cell r="AF1557">
            <v>0</v>
          </cell>
          <cell r="AG1557" t="str">
            <v>제22호표</v>
          </cell>
        </row>
        <row r="1558">
          <cell r="D1558">
            <v>1558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 t="str">
            <v/>
          </cell>
        </row>
        <row r="1559">
          <cell r="D1559">
            <v>1559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 t="str">
            <v/>
          </cell>
        </row>
        <row r="1560">
          <cell r="D1560">
            <v>1560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 t="str">
            <v/>
          </cell>
        </row>
        <row r="1561">
          <cell r="D1561">
            <v>1561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 t="str">
            <v/>
          </cell>
        </row>
        <row r="1562">
          <cell r="D1562">
            <v>1562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 t="str">
            <v/>
          </cell>
        </row>
        <row r="1563">
          <cell r="D1563">
            <v>1563</v>
          </cell>
          <cell r="E1563">
            <v>1197</v>
          </cell>
          <cell r="F1563" t="str">
            <v>STRAIGHT TRAY(H.D.G)</v>
          </cell>
          <cell r="G1563" t="str">
            <v>150W×100H</v>
          </cell>
          <cell r="H1563" t="str">
            <v>m</v>
          </cell>
          <cell r="I1563">
            <v>0</v>
          </cell>
          <cell r="J1563">
            <v>0</v>
          </cell>
          <cell r="K1563">
            <v>831</v>
          </cell>
          <cell r="L1563">
            <v>12000</v>
          </cell>
          <cell r="M1563">
            <v>880</v>
          </cell>
          <cell r="N1563">
            <v>10250</v>
          </cell>
          <cell r="O1563">
            <v>0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10250</v>
          </cell>
          <cell r="W1563">
            <v>0</v>
          </cell>
          <cell r="X1563">
            <v>0</v>
          </cell>
          <cell r="Y1563" t="str">
            <v>내선</v>
          </cell>
          <cell r="Z1563">
            <v>0.22500000000000001</v>
          </cell>
        </row>
        <row r="1564">
          <cell r="D1564">
            <v>1564</v>
          </cell>
          <cell r="E1564">
            <v>1198</v>
          </cell>
          <cell r="F1564" t="str">
            <v>STRAIGHT TRAY(H.D.G)</v>
          </cell>
          <cell r="G1564" t="str">
            <v>150W×100H</v>
          </cell>
          <cell r="H1564" t="str">
            <v>m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X1564">
            <v>0</v>
          </cell>
          <cell r="Y1564" t="str">
            <v>내선</v>
          </cell>
          <cell r="Z1564">
            <v>0.22500000000000001</v>
          </cell>
        </row>
        <row r="1565">
          <cell r="D1565">
            <v>1565</v>
          </cell>
          <cell r="E1565">
            <v>1199</v>
          </cell>
          <cell r="F1565" t="str">
            <v>STRAIGHT TRAY(H.D.G)</v>
          </cell>
          <cell r="G1565" t="str">
            <v>200W×100H</v>
          </cell>
          <cell r="H1565" t="str">
            <v>m</v>
          </cell>
          <cell r="I1565">
            <v>0</v>
          </cell>
          <cell r="J1565">
            <v>0</v>
          </cell>
          <cell r="K1565">
            <v>831</v>
          </cell>
          <cell r="L1565">
            <v>13500</v>
          </cell>
          <cell r="M1565">
            <v>880</v>
          </cell>
          <cell r="N1565">
            <v>10600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10600</v>
          </cell>
          <cell r="W1565">
            <v>0</v>
          </cell>
          <cell r="X1565">
            <v>0</v>
          </cell>
          <cell r="Y1565" t="str">
            <v>내선</v>
          </cell>
          <cell r="Z1565">
            <v>0.22500000000000001</v>
          </cell>
        </row>
        <row r="1566">
          <cell r="D1566">
            <v>1566</v>
          </cell>
          <cell r="E1566">
            <v>1200</v>
          </cell>
          <cell r="F1566" t="str">
            <v>STRAIGHT TRAY(H.D.G)</v>
          </cell>
          <cell r="G1566" t="str">
            <v>200W×100H</v>
          </cell>
          <cell r="H1566" t="str">
            <v>m</v>
          </cell>
          <cell r="I1566">
            <v>0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 t="str">
            <v>내선</v>
          </cell>
          <cell r="Z1566">
            <v>0.22500000000000001</v>
          </cell>
        </row>
        <row r="1567">
          <cell r="D1567">
            <v>1567</v>
          </cell>
          <cell r="E1567">
            <v>1201</v>
          </cell>
          <cell r="F1567" t="str">
            <v>CABLE TRAY</v>
          </cell>
          <cell r="G1567" t="str">
            <v>300W×100H</v>
          </cell>
          <cell r="H1567" t="str">
            <v>m</v>
          </cell>
          <cell r="I1567">
            <v>0</v>
          </cell>
          <cell r="J1567">
            <v>0</v>
          </cell>
          <cell r="K1567">
            <v>831</v>
          </cell>
          <cell r="L1567">
            <v>16700</v>
          </cell>
          <cell r="M1567">
            <v>880</v>
          </cell>
          <cell r="N1567">
            <v>11300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11300</v>
          </cell>
          <cell r="W1567">
            <v>0</v>
          </cell>
          <cell r="X1567">
            <v>0</v>
          </cell>
          <cell r="Y1567" t="str">
            <v>내선</v>
          </cell>
          <cell r="Z1567">
            <v>0.28499999999999998</v>
          </cell>
        </row>
        <row r="1568">
          <cell r="D1568">
            <v>1568</v>
          </cell>
          <cell r="E1568">
            <v>1202</v>
          </cell>
          <cell r="F1568" t="str">
            <v>STRAIGHT TRAY(H.D.G)</v>
          </cell>
          <cell r="G1568" t="str">
            <v>300W×100H</v>
          </cell>
          <cell r="H1568" t="str">
            <v>m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  <cell r="X1568">
            <v>0</v>
          </cell>
          <cell r="Y1568" t="str">
            <v>내선</v>
          </cell>
          <cell r="Z1568">
            <v>0.28499999999999998</v>
          </cell>
        </row>
        <row r="1569">
          <cell r="D1569">
            <v>1569</v>
          </cell>
          <cell r="E1569">
            <v>1203</v>
          </cell>
          <cell r="F1569" t="str">
            <v>STRAIGHT TRAY(H.D.G)</v>
          </cell>
          <cell r="G1569" t="str">
            <v>400W×100H</v>
          </cell>
          <cell r="H1569" t="str">
            <v>m</v>
          </cell>
          <cell r="I1569">
            <v>0</v>
          </cell>
          <cell r="J1569">
            <v>0</v>
          </cell>
          <cell r="K1569">
            <v>833</v>
          </cell>
          <cell r="L1569">
            <v>11520</v>
          </cell>
          <cell r="M1569">
            <v>881</v>
          </cell>
          <cell r="N1569">
            <v>19230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11520</v>
          </cell>
          <cell r="W1569">
            <v>0</v>
          </cell>
          <cell r="X1569">
            <v>0</v>
          </cell>
          <cell r="Y1569" t="str">
            <v>내선</v>
          </cell>
          <cell r="Z1569">
            <v>0.33500000000000002</v>
          </cell>
        </row>
        <row r="1570">
          <cell r="D1570">
            <v>1570</v>
          </cell>
          <cell r="E1570">
            <v>1204</v>
          </cell>
          <cell r="F1570" t="str">
            <v>STRAIGHT TRAY(H.D.G)</v>
          </cell>
          <cell r="G1570" t="str">
            <v>400W×100H</v>
          </cell>
          <cell r="H1570" t="str">
            <v>m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 t="str">
            <v>내선</v>
          </cell>
          <cell r="Z1570">
            <v>0.33500000000000002</v>
          </cell>
        </row>
        <row r="1571">
          <cell r="D1571">
            <v>1571</v>
          </cell>
          <cell r="E1571">
            <v>1205</v>
          </cell>
          <cell r="F1571" t="str">
            <v>STRAIGHT TRAY(H.D.G)</v>
          </cell>
          <cell r="G1571" t="str">
            <v>500W×100H</v>
          </cell>
          <cell r="H1571" t="str">
            <v>m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881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 t="str">
            <v>내선</v>
          </cell>
          <cell r="Z1571">
            <v>0.44500000000000001</v>
          </cell>
        </row>
        <row r="1572">
          <cell r="D1572">
            <v>1572</v>
          </cell>
          <cell r="E1572">
            <v>1206</v>
          </cell>
          <cell r="F1572" t="str">
            <v>STRAIGHT TRAY(H.D.G)</v>
          </cell>
          <cell r="G1572" t="str">
            <v>500W×100H</v>
          </cell>
          <cell r="H1572" t="str">
            <v>m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 t="str">
            <v>내선</v>
          </cell>
          <cell r="Z1572">
            <v>0.44500000000000001</v>
          </cell>
        </row>
        <row r="1573">
          <cell r="D1573">
            <v>1573</v>
          </cell>
          <cell r="E1573">
            <v>1207</v>
          </cell>
          <cell r="F1573" t="str">
            <v>STRAIGHT TRAY(H.D.G)</v>
          </cell>
          <cell r="G1573" t="str">
            <v>600W×100H</v>
          </cell>
          <cell r="H1573" t="str">
            <v>m</v>
          </cell>
          <cell r="I1573">
            <v>0</v>
          </cell>
          <cell r="J1573">
            <v>0</v>
          </cell>
          <cell r="K1573">
            <v>831</v>
          </cell>
          <cell r="L1573">
            <v>29500</v>
          </cell>
          <cell r="M1573">
            <v>880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29500</v>
          </cell>
          <cell r="W1573">
            <v>0</v>
          </cell>
          <cell r="X1573">
            <v>0</v>
          </cell>
          <cell r="Y1573" t="str">
            <v>내선</v>
          </cell>
          <cell r="Z1573">
            <v>0.52</v>
          </cell>
        </row>
        <row r="1574">
          <cell r="D1574">
            <v>1574</v>
          </cell>
          <cell r="E1574">
            <v>1208</v>
          </cell>
          <cell r="F1574" t="str">
            <v>STRAIGHT TRAY(H.D.G)</v>
          </cell>
          <cell r="G1574" t="str">
            <v>600W×100H</v>
          </cell>
          <cell r="H1574" t="str">
            <v>m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 t="str">
            <v>내선</v>
          </cell>
          <cell r="Z1574">
            <v>0.52</v>
          </cell>
        </row>
        <row r="1575">
          <cell r="D1575">
            <v>1575</v>
          </cell>
          <cell r="E1575">
            <v>1209</v>
          </cell>
          <cell r="F1575" t="str">
            <v>STRAIGHT TRAY(H.D.G)</v>
          </cell>
          <cell r="G1575" t="str">
            <v>750W×100H</v>
          </cell>
          <cell r="H1575" t="str">
            <v>m</v>
          </cell>
          <cell r="I1575">
            <v>0</v>
          </cell>
          <cell r="J1575">
            <v>0</v>
          </cell>
          <cell r="K1575">
            <v>831</v>
          </cell>
          <cell r="L1575">
            <v>34500</v>
          </cell>
          <cell r="M1575">
            <v>880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34500</v>
          </cell>
          <cell r="W1575">
            <v>0</v>
          </cell>
          <cell r="X1575">
            <v>0</v>
          </cell>
          <cell r="Y1575" t="str">
            <v>내선</v>
          </cell>
          <cell r="Z1575">
            <v>0.52</v>
          </cell>
        </row>
        <row r="1576">
          <cell r="D1576">
            <v>1576</v>
          </cell>
          <cell r="E1576">
            <v>1210</v>
          </cell>
          <cell r="F1576" t="str">
            <v>STRAIGHT TRAY(H.D.G)</v>
          </cell>
          <cell r="G1576" t="str">
            <v>450W×100H</v>
          </cell>
          <cell r="H1576" t="str">
            <v>m</v>
          </cell>
          <cell r="I1576">
            <v>0</v>
          </cell>
          <cell r="J1576">
            <v>0</v>
          </cell>
          <cell r="K1576">
            <v>831</v>
          </cell>
          <cell r="L1576">
            <v>21500</v>
          </cell>
          <cell r="M1576">
            <v>880</v>
          </cell>
          <cell r="N1576">
            <v>12400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12400</v>
          </cell>
          <cell r="W1576">
            <v>0</v>
          </cell>
          <cell r="X1576">
            <v>0</v>
          </cell>
          <cell r="Y1576" t="str">
            <v>내선</v>
          </cell>
          <cell r="Z1576">
            <v>0.44500000000000001</v>
          </cell>
        </row>
        <row r="1577">
          <cell r="D1577">
            <v>1577</v>
          </cell>
          <cell r="E1577">
            <v>1211</v>
          </cell>
          <cell r="F1577" t="str">
            <v>STRAIGHT TRAY(H.D.G)</v>
          </cell>
          <cell r="G1577" t="str">
            <v>450W×100H</v>
          </cell>
          <cell r="H1577" t="str">
            <v>m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0</v>
          </cell>
          <cell r="Y1577" t="str">
            <v>내선</v>
          </cell>
          <cell r="Z1577">
            <v>0.44500000000000001</v>
          </cell>
        </row>
        <row r="1578">
          <cell r="D1578">
            <v>1578</v>
          </cell>
          <cell r="E1578">
            <v>1212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 t="str">
            <v/>
          </cell>
        </row>
        <row r="1579">
          <cell r="D1579">
            <v>1579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 t="str">
            <v/>
          </cell>
        </row>
        <row r="1580">
          <cell r="D1580">
            <v>1580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 t="str">
            <v/>
          </cell>
        </row>
        <row r="1581">
          <cell r="D1581">
            <v>1581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 t="str">
            <v/>
          </cell>
        </row>
        <row r="1582">
          <cell r="D1582">
            <v>1582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 t="str">
            <v/>
          </cell>
        </row>
        <row r="1583">
          <cell r="D1583">
            <v>1583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 t="str">
            <v/>
          </cell>
        </row>
        <row r="1584">
          <cell r="D1584">
            <v>1584</v>
          </cell>
          <cell r="E1584">
            <v>1213</v>
          </cell>
          <cell r="F1584" t="str">
            <v>HOR-ELBOW (H.D.G)</v>
          </cell>
          <cell r="G1584" t="str">
            <v>150W×100H</v>
          </cell>
          <cell r="H1584" t="str">
            <v>EA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880</v>
          </cell>
          <cell r="N1584">
            <v>14700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14700</v>
          </cell>
          <cell r="W1584">
            <v>0</v>
          </cell>
          <cell r="X1584">
            <v>0</v>
          </cell>
          <cell r="Y1584" t="str">
            <v>내선</v>
          </cell>
          <cell r="Z1584">
            <v>0.22500000000000001</v>
          </cell>
        </row>
        <row r="1585">
          <cell r="D1585">
            <v>1585</v>
          </cell>
          <cell r="E1585">
            <v>1214</v>
          </cell>
          <cell r="F1585" t="str">
            <v>HOR-ELBOW (H.D.G)</v>
          </cell>
          <cell r="G1585" t="str">
            <v>150W×100H</v>
          </cell>
          <cell r="H1585" t="str">
            <v>EA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 t="str">
            <v>내선</v>
          </cell>
          <cell r="Z1585">
            <v>0.22500000000000001</v>
          </cell>
        </row>
        <row r="1586">
          <cell r="D1586">
            <v>1586</v>
          </cell>
          <cell r="E1586">
            <v>1215</v>
          </cell>
          <cell r="F1586" t="str">
            <v>HOR-ELBOW (H.D.G)</v>
          </cell>
          <cell r="G1586" t="str">
            <v>200W×100H</v>
          </cell>
          <cell r="H1586" t="str">
            <v>EA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880</v>
          </cell>
          <cell r="N1586">
            <v>17000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17000</v>
          </cell>
          <cell r="W1586">
            <v>0</v>
          </cell>
          <cell r="X1586">
            <v>0</v>
          </cell>
          <cell r="Y1586" t="str">
            <v>내선</v>
          </cell>
          <cell r="Z1586">
            <v>0.22500000000000001</v>
          </cell>
        </row>
        <row r="1587">
          <cell r="D1587">
            <v>1587</v>
          </cell>
          <cell r="E1587">
            <v>1216</v>
          </cell>
          <cell r="F1587" t="str">
            <v>HOR-ELBOW (H.D.G)</v>
          </cell>
          <cell r="G1587" t="str">
            <v>200W×100H</v>
          </cell>
          <cell r="H1587" t="str">
            <v>EA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 t="str">
            <v>내선</v>
          </cell>
          <cell r="Z1587">
            <v>0.22500000000000001</v>
          </cell>
        </row>
        <row r="1588">
          <cell r="D1588">
            <v>1588</v>
          </cell>
          <cell r="E1588">
            <v>1217</v>
          </cell>
          <cell r="F1588" t="str">
            <v>ELBOW</v>
          </cell>
          <cell r="G1588" t="str">
            <v>300W</v>
          </cell>
          <cell r="H1588" t="str">
            <v>EA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880</v>
          </cell>
          <cell r="N1588">
            <v>18000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18000</v>
          </cell>
          <cell r="W1588">
            <v>0</v>
          </cell>
          <cell r="X1588">
            <v>0</v>
          </cell>
          <cell r="Y1588" t="str">
            <v>내선</v>
          </cell>
          <cell r="Z1588">
            <v>0.28499999999999998</v>
          </cell>
        </row>
        <row r="1589">
          <cell r="D1589">
            <v>1589</v>
          </cell>
          <cell r="E1589">
            <v>1218</v>
          </cell>
          <cell r="F1589" t="str">
            <v>HOR-ELBOW (H.D.G)</v>
          </cell>
          <cell r="G1589" t="str">
            <v>300W×100H</v>
          </cell>
          <cell r="H1589" t="str">
            <v>EA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 t="str">
            <v>내선</v>
          </cell>
          <cell r="Z1589">
            <v>0.28499999999999998</v>
          </cell>
        </row>
        <row r="1590">
          <cell r="D1590">
            <v>1590</v>
          </cell>
          <cell r="E1590">
            <v>1219</v>
          </cell>
          <cell r="F1590" t="str">
            <v>HOR-ELBOW (H.D.G)</v>
          </cell>
          <cell r="G1590" t="str">
            <v>400W×100H</v>
          </cell>
          <cell r="H1590" t="str">
            <v>EA</v>
          </cell>
          <cell r="I1590">
            <v>0</v>
          </cell>
          <cell r="J1590">
            <v>0</v>
          </cell>
          <cell r="K1590">
            <v>833</v>
          </cell>
          <cell r="L1590">
            <v>22000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22000</v>
          </cell>
          <cell r="W1590">
            <v>0</v>
          </cell>
          <cell r="X1590">
            <v>0</v>
          </cell>
          <cell r="Y1590" t="str">
            <v>내선</v>
          </cell>
          <cell r="Z1590">
            <v>0.33500000000000002</v>
          </cell>
        </row>
        <row r="1591">
          <cell r="D1591">
            <v>1591</v>
          </cell>
          <cell r="E1591">
            <v>1220</v>
          </cell>
          <cell r="F1591" t="str">
            <v>HOR-ELBOW (H.D.G)</v>
          </cell>
          <cell r="G1591" t="str">
            <v>400W×100H</v>
          </cell>
          <cell r="H1591" t="str">
            <v>EA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 t="str">
            <v>내선</v>
          </cell>
          <cell r="Z1591">
            <v>0.33500000000000002</v>
          </cell>
        </row>
        <row r="1592">
          <cell r="D1592">
            <v>1592</v>
          </cell>
          <cell r="E1592">
            <v>1221</v>
          </cell>
          <cell r="F1592" t="str">
            <v>HOR-ELBOW (H.D.G)</v>
          </cell>
          <cell r="G1592" t="str">
            <v>500W×100H</v>
          </cell>
          <cell r="H1592" t="str">
            <v>EA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 t="str">
            <v>내선</v>
          </cell>
          <cell r="Z1592">
            <v>0.44500000000000001</v>
          </cell>
        </row>
        <row r="1593">
          <cell r="D1593">
            <v>1593</v>
          </cell>
          <cell r="E1593">
            <v>1222</v>
          </cell>
          <cell r="F1593" t="str">
            <v>HOR-ELBOW (H.D.G)</v>
          </cell>
          <cell r="G1593" t="str">
            <v>500W×100H</v>
          </cell>
          <cell r="H1593" t="str">
            <v>EA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 t="str">
            <v>내선</v>
          </cell>
          <cell r="Z1593">
            <v>0.44500000000000001</v>
          </cell>
        </row>
        <row r="1594">
          <cell r="D1594">
            <v>1594</v>
          </cell>
          <cell r="E1594">
            <v>1223</v>
          </cell>
          <cell r="F1594" t="str">
            <v>HOR-ELBOW (H.D.G)</v>
          </cell>
          <cell r="G1594" t="str">
            <v>600W×100H</v>
          </cell>
          <cell r="H1594" t="str">
            <v>EA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880</v>
          </cell>
          <cell r="N1594">
            <v>26300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26300</v>
          </cell>
          <cell r="W1594">
            <v>0</v>
          </cell>
          <cell r="X1594">
            <v>0</v>
          </cell>
          <cell r="Y1594" t="str">
            <v>내선</v>
          </cell>
          <cell r="Z1594">
            <v>0.52</v>
          </cell>
        </row>
        <row r="1595">
          <cell r="D1595">
            <v>1595</v>
          </cell>
          <cell r="E1595">
            <v>1224</v>
          </cell>
          <cell r="F1595" t="str">
            <v>HOR-ELBOW (H.D.G)</v>
          </cell>
          <cell r="G1595" t="str">
            <v>600W×100H</v>
          </cell>
          <cell r="H1595" t="str">
            <v>EA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 t="str">
            <v>내선</v>
          </cell>
          <cell r="Z1595">
            <v>0.52</v>
          </cell>
        </row>
        <row r="1596">
          <cell r="D1596">
            <v>1596</v>
          </cell>
          <cell r="E1596">
            <v>1225</v>
          </cell>
          <cell r="F1596" t="str">
            <v>HOR-ELBOW (H.D.G)</v>
          </cell>
          <cell r="G1596" t="str">
            <v>750W×100H</v>
          </cell>
          <cell r="H1596" t="str">
            <v>EA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880</v>
          </cell>
          <cell r="N1596">
            <v>28500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28500</v>
          </cell>
          <cell r="W1596">
            <v>0</v>
          </cell>
          <cell r="X1596">
            <v>0</v>
          </cell>
          <cell r="Y1596" t="str">
            <v>내선</v>
          </cell>
          <cell r="Z1596">
            <v>0.59499999999999997</v>
          </cell>
        </row>
        <row r="1597">
          <cell r="D1597">
            <v>1597</v>
          </cell>
          <cell r="E1597">
            <v>1226</v>
          </cell>
          <cell r="F1597" t="str">
            <v>HOR-ELBOW (H.D.G)</v>
          </cell>
          <cell r="G1597" t="str">
            <v>450W×100H</v>
          </cell>
          <cell r="H1597" t="str">
            <v>EA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880</v>
          </cell>
          <cell r="N1597">
            <v>25000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25000</v>
          </cell>
          <cell r="W1597">
            <v>0</v>
          </cell>
          <cell r="X1597">
            <v>0</v>
          </cell>
          <cell r="Y1597" t="str">
            <v>내선</v>
          </cell>
          <cell r="Z1597">
            <v>0.44500000000000001</v>
          </cell>
        </row>
        <row r="1598">
          <cell r="D1598">
            <v>1598</v>
          </cell>
          <cell r="E1598">
            <v>1227</v>
          </cell>
          <cell r="F1598" t="str">
            <v>HOR-ELBOW (H.D.G)</v>
          </cell>
          <cell r="G1598" t="str">
            <v>450W×100H</v>
          </cell>
          <cell r="H1598" t="str">
            <v>EA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 t="str">
            <v>내선</v>
          </cell>
          <cell r="Z1598">
            <v>0.44500000000000001</v>
          </cell>
        </row>
        <row r="1599">
          <cell r="D1599">
            <v>1599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 t="str">
            <v/>
          </cell>
        </row>
        <row r="1600">
          <cell r="D1600">
            <v>1600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 t="str">
            <v/>
          </cell>
        </row>
        <row r="1601">
          <cell r="D1601">
            <v>1601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 t="str">
            <v/>
          </cell>
        </row>
        <row r="1602">
          <cell r="D1602">
            <v>1602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 t="str">
            <v/>
          </cell>
        </row>
        <row r="1603">
          <cell r="D1603">
            <v>1603</v>
          </cell>
          <cell r="E1603">
            <v>1228</v>
          </cell>
          <cell r="F1603" t="str">
            <v>VER-ELBOW (H.D.G)</v>
          </cell>
          <cell r="G1603" t="str">
            <v>150W×100H</v>
          </cell>
          <cell r="H1603" t="str">
            <v>EA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880</v>
          </cell>
          <cell r="N1603">
            <v>12400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12400</v>
          </cell>
          <cell r="W1603">
            <v>0</v>
          </cell>
          <cell r="X1603">
            <v>0</v>
          </cell>
          <cell r="Y1603" t="str">
            <v>내선</v>
          </cell>
          <cell r="Z1603">
            <v>0.22500000000000001</v>
          </cell>
        </row>
        <row r="1604">
          <cell r="D1604">
            <v>1604</v>
          </cell>
          <cell r="E1604">
            <v>1229</v>
          </cell>
          <cell r="F1604" t="str">
            <v>VER-ELBOW (H.D.G)</v>
          </cell>
          <cell r="G1604" t="str">
            <v>150W×100H</v>
          </cell>
          <cell r="H1604" t="str">
            <v>EA</v>
          </cell>
          <cell r="I1604">
            <v>0</v>
          </cell>
          <cell r="J1604">
            <v>0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  <cell r="W1604">
            <v>0</v>
          </cell>
          <cell r="X1604">
            <v>0</v>
          </cell>
          <cell r="Y1604" t="str">
            <v>내선</v>
          </cell>
          <cell r="Z1604">
            <v>0.22500000000000001</v>
          </cell>
        </row>
        <row r="1605">
          <cell r="D1605">
            <v>1605</v>
          </cell>
          <cell r="E1605">
            <v>1230</v>
          </cell>
          <cell r="F1605" t="str">
            <v>VER-ELBOW (H.D.G)</v>
          </cell>
          <cell r="G1605" t="str">
            <v>200W×100H</v>
          </cell>
          <cell r="H1605" t="str">
            <v>EA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880</v>
          </cell>
          <cell r="N1605">
            <v>13000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13000</v>
          </cell>
          <cell r="W1605">
            <v>0</v>
          </cell>
          <cell r="X1605">
            <v>0</v>
          </cell>
          <cell r="Y1605" t="str">
            <v>내선</v>
          </cell>
          <cell r="Z1605">
            <v>0.22500000000000001</v>
          </cell>
        </row>
        <row r="1606">
          <cell r="D1606">
            <v>1606</v>
          </cell>
          <cell r="E1606">
            <v>1231</v>
          </cell>
          <cell r="F1606" t="str">
            <v>VER-ELBOW (H.D.G)</v>
          </cell>
          <cell r="G1606" t="str">
            <v>200W×100H</v>
          </cell>
          <cell r="H1606" t="str">
            <v>EA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X1606">
            <v>0</v>
          </cell>
          <cell r="Y1606" t="str">
            <v>내선</v>
          </cell>
          <cell r="Z1606">
            <v>0.22500000000000001</v>
          </cell>
        </row>
        <row r="1607">
          <cell r="D1607">
            <v>1607</v>
          </cell>
          <cell r="E1607">
            <v>1232</v>
          </cell>
          <cell r="F1607" t="str">
            <v>VER-ELBOW (H.D.G)</v>
          </cell>
          <cell r="G1607" t="str">
            <v>300W×100H</v>
          </cell>
          <cell r="H1607" t="str">
            <v>EA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880</v>
          </cell>
          <cell r="N1607">
            <v>13500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13500</v>
          </cell>
          <cell r="W1607">
            <v>0</v>
          </cell>
          <cell r="X1607">
            <v>0</v>
          </cell>
          <cell r="Y1607" t="str">
            <v>내선</v>
          </cell>
          <cell r="Z1607">
            <v>0.28499999999999998</v>
          </cell>
        </row>
        <row r="1608">
          <cell r="D1608">
            <v>1608</v>
          </cell>
          <cell r="E1608">
            <v>1233</v>
          </cell>
          <cell r="F1608" t="str">
            <v>VER-ELBOW (H.D.G)</v>
          </cell>
          <cell r="G1608" t="str">
            <v>300W×100H</v>
          </cell>
          <cell r="H1608" t="str">
            <v>EA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 t="str">
            <v>내선</v>
          </cell>
          <cell r="Z1608">
            <v>0.28499999999999998</v>
          </cell>
        </row>
        <row r="1609">
          <cell r="D1609">
            <v>1609</v>
          </cell>
          <cell r="E1609">
            <v>1234</v>
          </cell>
          <cell r="F1609" t="str">
            <v>VER-ELBOW (H.D.G)</v>
          </cell>
          <cell r="G1609" t="str">
            <v>400W×100H</v>
          </cell>
          <cell r="H1609" t="str">
            <v>EA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879</v>
          </cell>
          <cell r="N1609">
            <v>15200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15200</v>
          </cell>
          <cell r="W1609">
            <v>0</v>
          </cell>
          <cell r="X1609">
            <v>0</v>
          </cell>
          <cell r="Y1609" t="str">
            <v>내선</v>
          </cell>
          <cell r="Z1609">
            <v>0.33500000000000002</v>
          </cell>
        </row>
        <row r="1610">
          <cell r="D1610">
            <v>1610</v>
          </cell>
          <cell r="E1610">
            <v>1235</v>
          </cell>
          <cell r="F1610" t="str">
            <v>VER-ELBOW (H.D.G)</v>
          </cell>
          <cell r="G1610" t="str">
            <v>450W×100H</v>
          </cell>
          <cell r="H1610" t="str">
            <v>EA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 t="str">
            <v>내선</v>
          </cell>
          <cell r="Z1610">
            <v>0.33500000000000002</v>
          </cell>
        </row>
        <row r="1611">
          <cell r="D1611">
            <v>1611</v>
          </cell>
          <cell r="E1611">
            <v>1236</v>
          </cell>
          <cell r="F1611" t="str">
            <v>VER-ELBOW (H.D.G)</v>
          </cell>
          <cell r="G1611" t="str">
            <v>500W×100H</v>
          </cell>
          <cell r="H1611" t="str">
            <v>EA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</v>
          </cell>
          <cell r="Y1611" t="str">
            <v>내선</v>
          </cell>
          <cell r="Z1611">
            <v>0.44500000000000001</v>
          </cell>
        </row>
        <row r="1612">
          <cell r="D1612">
            <v>1612</v>
          </cell>
          <cell r="E1612">
            <v>1237</v>
          </cell>
          <cell r="F1612" t="str">
            <v>VER-ELBOW (H.D.G)</v>
          </cell>
          <cell r="G1612" t="str">
            <v>750W×100H</v>
          </cell>
          <cell r="H1612" t="str">
            <v>EA</v>
          </cell>
          <cell r="I1612">
            <v>0</v>
          </cell>
          <cell r="J1612">
            <v>0</v>
          </cell>
          <cell r="K1612">
            <v>833</v>
          </cell>
          <cell r="L1612">
            <v>22000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22000</v>
          </cell>
          <cell r="W1612">
            <v>0</v>
          </cell>
          <cell r="X1612">
            <v>0</v>
          </cell>
          <cell r="Y1612" t="str">
            <v>내선</v>
          </cell>
          <cell r="Z1612">
            <v>0.59499999999999997</v>
          </cell>
        </row>
        <row r="1613">
          <cell r="D1613">
            <v>1613</v>
          </cell>
          <cell r="E1613">
            <v>1238</v>
          </cell>
          <cell r="F1613" t="str">
            <v>VER-ELBOW (H.D.G)</v>
          </cell>
          <cell r="G1613" t="str">
            <v>600W×100H</v>
          </cell>
          <cell r="H1613" t="str">
            <v>EA</v>
          </cell>
          <cell r="I1613">
            <v>0</v>
          </cell>
          <cell r="J1613">
            <v>0</v>
          </cell>
          <cell r="K1613">
            <v>0</v>
          </cell>
          <cell r="L1613">
            <v>0</v>
          </cell>
          <cell r="M1613">
            <v>879</v>
          </cell>
          <cell r="N1613">
            <v>16200</v>
          </cell>
          <cell r="O1613">
            <v>0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16200</v>
          </cell>
          <cell r="W1613">
            <v>0</v>
          </cell>
          <cell r="X1613">
            <v>0</v>
          </cell>
          <cell r="Y1613" t="str">
            <v>내선</v>
          </cell>
          <cell r="Z1613">
            <v>0.52</v>
          </cell>
        </row>
        <row r="1614">
          <cell r="D1614">
            <v>1614</v>
          </cell>
          <cell r="E1614">
            <v>1239</v>
          </cell>
          <cell r="F1614" t="str">
            <v>VER-ELBOW (H.D.G)</v>
          </cell>
          <cell r="G1614" t="str">
            <v>600W×100H</v>
          </cell>
          <cell r="H1614" t="str">
            <v>EA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  <cell r="X1614">
            <v>0</v>
          </cell>
          <cell r="Y1614" t="str">
            <v>내선</v>
          </cell>
          <cell r="Z1614">
            <v>0.52</v>
          </cell>
        </row>
        <row r="1615">
          <cell r="D1615">
            <v>1615</v>
          </cell>
          <cell r="E1615">
            <v>1240</v>
          </cell>
          <cell r="F1615" t="str">
            <v>VER-ELBOW (H.D.G)</v>
          </cell>
          <cell r="G1615" t="str">
            <v>750W×100H</v>
          </cell>
          <cell r="H1615" t="str">
            <v>EA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879</v>
          </cell>
          <cell r="N1615">
            <v>16200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16200</v>
          </cell>
          <cell r="W1615">
            <v>0</v>
          </cell>
          <cell r="X1615">
            <v>0</v>
          </cell>
          <cell r="Y1615" t="str">
            <v>내선</v>
          </cell>
          <cell r="Z1615">
            <v>0.52</v>
          </cell>
        </row>
        <row r="1616">
          <cell r="D1616">
            <v>1616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 t="str">
            <v/>
          </cell>
        </row>
        <row r="1617">
          <cell r="D1617">
            <v>1617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 t="str">
            <v/>
          </cell>
        </row>
        <row r="1618">
          <cell r="D1618">
            <v>1618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 t="str">
            <v/>
          </cell>
        </row>
        <row r="1619">
          <cell r="D1619">
            <v>1619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 t="str">
            <v/>
          </cell>
        </row>
        <row r="1620">
          <cell r="D1620">
            <v>1620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  <cell r="N1620">
            <v>0</v>
          </cell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 t="str">
            <v/>
          </cell>
        </row>
        <row r="1621">
          <cell r="D1621">
            <v>1621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 t="str">
            <v/>
          </cell>
        </row>
        <row r="1622">
          <cell r="D1622">
            <v>1622</v>
          </cell>
          <cell r="E1622">
            <v>1241</v>
          </cell>
          <cell r="F1622" t="str">
            <v>HOR-TEE (H.D.G)</v>
          </cell>
          <cell r="G1622" t="str">
            <v>150W×100H</v>
          </cell>
          <cell r="H1622" t="str">
            <v>EA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0</v>
          </cell>
          <cell r="X1622">
            <v>0</v>
          </cell>
          <cell r="Y1622" t="str">
            <v>내선</v>
          </cell>
          <cell r="Z1622">
            <v>0.22500000000000001</v>
          </cell>
        </row>
        <row r="1623">
          <cell r="D1623">
            <v>1623</v>
          </cell>
          <cell r="E1623">
            <v>1242</v>
          </cell>
          <cell r="F1623" t="str">
            <v>HOR-TEE (H.D.G)</v>
          </cell>
          <cell r="G1623" t="str">
            <v>150W×100H</v>
          </cell>
          <cell r="H1623" t="str">
            <v>EA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</v>
          </cell>
          <cell r="Y1623" t="str">
            <v>내선</v>
          </cell>
          <cell r="Z1623">
            <v>0.22500000000000001</v>
          </cell>
        </row>
        <row r="1624">
          <cell r="D1624">
            <v>1624</v>
          </cell>
          <cell r="E1624">
            <v>1243</v>
          </cell>
          <cell r="F1624" t="str">
            <v>HOR-TEE (H.D.G)</v>
          </cell>
          <cell r="G1624" t="str">
            <v>200W×100H</v>
          </cell>
          <cell r="H1624" t="str">
            <v>EA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879</v>
          </cell>
          <cell r="N1624">
            <v>15500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15500</v>
          </cell>
          <cell r="W1624">
            <v>0</v>
          </cell>
          <cell r="X1624">
            <v>0</v>
          </cell>
          <cell r="Y1624" t="str">
            <v>내선</v>
          </cell>
          <cell r="Z1624">
            <v>0.22500000000000001</v>
          </cell>
        </row>
        <row r="1625">
          <cell r="D1625">
            <v>1625</v>
          </cell>
          <cell r="E1625">
            <v>1244</v>
          </cell>
          <cell r="F1625" t="str">
            <v>HOR-TEE (H.D.G)</v>
          </cell>
          <cell r="G1625" t="str">
            <v>200W×100H</v>
          </cell>
          <cell r="H1625" t="str">
            <v>EA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 t="str">
            <v>내선</v>
          </cell>
          <cell r="Z1625">
            <v>0.22500000000000001</v>
          </cell>
        </row>
        <row r="1626">
          <cell r="D1626">
            <v>1626</v>
          </cell>
          <cell r="E1626">
            <v>1245</v>
          </cell>
          <cell r="F1626" t="str">
            <v>HOR-TEE (H.D.G)</v>
          </cell>
          <cell r="G1626" t="str">
            <v>300W×100H</v>
          </cell>
          <cell r="H1626" t="str">
            <v>EA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879</v>
          </cell>
          <cell r="N1626">
            <v>17600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17600</v>
          </cell>
          <cell r="W1626">
            <v>0</v>
          </cell>
          <cell r="X1626">
            <v>0</v>
          </cell>
          <cell r="Y1626" t="str">
            <v>내선</v>
          </cell>
          <cell r="Z1626">
            <v>0.28499999999999998</v>
          </cell>
        </row>
        <row r="1627">
          <cell r="D1627">
            <v>1627</v>
          </cell>
          <cell r="E1627">
            <v>1246</v>
          </cell>
          <cell r="F1627" t="str">
            <v>HOR-TEE (H.D.G)</v>
          </cell>
          <cell r="G1627" t="str">
            <v>300W×100H</v>
          </cell>
          <cell r="H1627" t="str">
            <v>EA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X1627">
            <v>0</v>
          </cell>
          <cell r="Y1627" t="str">
            <v>내선</v>
          </cell>
          <cell r="Z1627">
            <v>0.28499999999999998</v>
          </cell>
        </row>
        <row r="1628">
          <cell r="D1628">
            <v>1628</v>
          </cell>
          <cell r="E1628">
            <v>1247</v>
          </cell>
          <cell r="F1628" t="str">
            <v>HOR-TEE (H.D.G)</v>
          </cell>
          <cell r="G1628" t="str">
            <v>400W×100H</v>
          </cell>
          <cell r="H1628" t="str">
            <v>EA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879</v>
          </cell>
          <cell r="N1628">
            <v>21100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21100</v>
          </cell>
          <cell r="W1628">
            <v>0</v>
          </cell>
          <cell r="X1628">
            <v>0</v>
          </cell>
          <cell r="Y1628" t="str">
            <v>내선</v>
          </cell>
          <cell r="Z1628">
            <v>0.33500000000000002</v>
          </cell>
        </row>
        <row r="1629">
          <cell r="D1629">
            <v>1629</v>
          </cell>
          <cell r="E1629">
            <v>1248</v>
          </cell>
          <cell r="F1629" t="str">
            <v>HOR-TEE (H.D.G)</v>
          </cell>
          <cell r="G1629" t="str">
            <v>400W×100H</v>
          </cell>
          <cell r="H1629" t="str">
            <v>EA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  <cell r="X1629">
            <v>0</v>
          </cell>
          <cell r="Y1629" t="str">
            <v>내선</v>
          </cell>
          <cell r="Z1629">
            <v>0.33500000000000002</v>
          </cell>
        </row>
        <row r="1630">
          <cell r="D1630">
            <v>1630</v>
          </cell>
          <cell r="E1630">
            <v>1249</v>
          </cell>
          <cell r="F1630" t="str">
            <v>HOR-TEE (H.D.G)</v>
          </cell>
          <cell r="G1630" t="str">
            <v>500W×100H</v>
          </cell>
          <cell r="H1630" t="str">
            <v>EA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0</v>
          </cell>
          <cell r="Y1630" t="str">
            <v>내선</v>
          </cell>
          <cell r="Z1630">
            <v>0.44500000000000001</v>
          </cell>
        </row>
        <row r="1631">
          <cell r="D1631">
            <v>1631</v>
          </cell>
          <cell r="E1631">
            <v>1250</v>
          </cell>
          <cell r="F1631" t="str">
            <v>HOR-TEE (H.D.G)</v>
          </cell>
          <cell r="G1631" t="str">
            <v>500W×100H</v>
          </cell>
          <cell r="H1631" t="str">
            <v>EA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 t="str">
            <v>내선</v>
          </cell>
          <cell r="Z1631">
            <v>0.44500000000000001</v>
          </cell>
        </row>
        <row r="1632">
          <cell r="D1632">
            <v>1632</v>
          </cell>
          <cell r="E1632">
            <v>1251</v>
          </cell>
          <cell r="F1632" t="str">
            <v>HOR-TEE (H.D.G)</v>
          </cell>
          <cell r="G1632" t="str">
            <v>600W×100H</v>
          </cell>
          <cell r="H1632" t="str">
            <v>EA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879</v>
          </cell>
          <cell r="N1632">
            <v>25000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25000</v>
          </cell>
          <cell r="W1632">
            <v>0</v>
          </cell>
          <cell r="X1632">
            <v>0</v>
          </cell>
          <cell r="Y1632" t="str">
            <v>내선</v>
          </cell>
          <cell r="Z1632">
            <v>0.52</v>
          </cell>
        </row>
        <row r="1633">
          <cell r="D1633">
            <v>1633</v>
          </cell>
          <cell r="E1633">
            <v>1252</v>
          </cell>
          <cell r="F1633" t="str">
            <v>HOR-TEE (H.D.G)</v>
          </cell>
          <cell r="G1633" t="str">
            <v>600W×100H</v>
          </cell>
          <cell r="H1633" t="str">
            <v>EA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 t="str">
            <v>내선</v>
          </cell>
          <cell r="Z1633">
            <v>0.52</v>
          </cell>
        </row>
        <row r="1634">
          <cell r="D1634">
            <v>1634</v>
          </cell>
          <cell r="E1634">
            <v>1253</v>
          </cell>
          <cell r="F1634" t="str">
            <v>HOR-TEE (H.D.G)</v>
          </cell>
          <cell r="G1634" t="str">
            <v>750W×100H</v>
          </cell>
          <cell r="H1634" t="str">
            <v>EA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880</v>
          </cell>
          <cell r="N1634">
            <v>28500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28500</v>
          </cell>
          <cell r="W1634">
            <v>0</v>
          </cell>
          <cell r="X1634">
            <v>0</v>
          </cell>
          <cell r="Y1634" t="str">
            <v>내선</v>
          </cell>
          <cell r="Z1634">
            <v>0.5575</v>
          </cell>
        </row>
        <row r="1635">
          <cell r="D1635">
            <v>1635</v>
          </cell>
          <cell r="E1635">
            <v>1254</v>
          </cell>
          <cell r="F1635" t="str">
            <v>VER-TEE (H.D.G)</v>
          </cell>
          <cell r="G1635" t="str">
            <v>300W×100H</v>
          </cell>
          <cell r="H1635" t="str">
            <v>EA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 t="str">
            <v>내선</v>
          </cell>
          <cell r="Z1635">
            <v>0.58750000000000002</v>
          </cell>
        </row>
        <row r="1636">
          <cell r="D1636">
            <v>1636</v>
          </cell>
          <cell r="E1636">
            <v>1255</v>
          </cell>
          <cell r="F1636" t="str">
            <v>VER-TEE (H.D.G)</v>
          </cell>
          <cell r="G1636" t="str">
            <v>600W×100H</v>
          </cell>
          <cell r="H1636" t="str">
            <v>EA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</row>
        <row r="1637">
          <cell r="D1637">
            <v>1637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 t="str">
            <v/>
          </cell>
        </row>
        <row r="1638">
          <cell r="D1638">
            <v>1638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 t="str">
            <v/>
          </cell>
        </row>
        <row r="1639">
          <cell r="D1639">
            <v>1639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 t="str">
            <v/>
          </cell>
        </row>
        <row r="1640">
          <cell r="D1640">
            <v>1640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>
            <v>0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 t="str">
            <v/>
          </cell>
        </row>
        <row r="1641">
          <cell r="D1641">
            <v>1641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 t="str">
            <v/>
          </cell>
        </row>
        <row r="1642">
          <cell r="D1642">
            <v>1642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 t="str">
            <v/>
          </cell>
        </row>
        <row r="1643">
          <cell r="D1643">
            <v>1643</v>
          </cell>
          <cell r="E1643">
            <v>1256</v>
          </cell>
          <cell r="F1643" t="str">
            <v>HOR-CROSS (H.D.G)</v>
          </cell>
          <cell r="G1643" t="str">
            <v>150W×100H</v>
          </cell>
          <cell r="H1643" t="str">
            <v>EA</v>
          </cell>
          <cell r="I1643">
            <v>0</v>
          </cell>
          <cell r="J1643">
            <v>0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0</v>
          </cell>
          <cell r="P1643">
            <v>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  <cell r="X1643">
            <v>0</v>
          </cell>
          <cell r="Y1643" t="str">
            <v>내선</v>
          </cell>
          <cell r="Z1643">
            <v>0.22500000000000001</v>
          </cell>
        </row>
        <row r="1644">
          <cell r="D1644">
            <v>1644</v>
          </cell>
          <cell r="E1644">
            <v>1257</v>
          </cell>
          <cell r="F1644" t="str">
            <v>HOR-CROSS (H.D.G)</v>
          </cell>
          <cell r="G1644" t="str">
            <v>150W×100H</v>
          </cell>
          <cell r="H1644" t="str">
            <v>EA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  <cell r="X1644">
            <v>0</v>
          </cell>
          <cell r="Y1644" t="str">
            <v>내선</v>
          </cell>
          <cell r="Z1644">
            <v>0.22500000000000001</v>
          </cell>
        </row>
        <row r="1645">
          <cell r="D1645">
            <v>1645</v>
          </cell>
          <cell r="E1645">
            <v>1258</v>
          </cell>
          <cell r="F1645" t="str">
            <v>HOR-CROSS (H.D.G)</v>
          </cell>
          <cell r="G1645" t="str">
            <v>200W×100H</v>
          </cell>
          <cell r="H1645" t="str">
            <v>EA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879</v>
          </cell>
          <cell r="N1645">
            <v>24900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24900</v>
          </cell>
          <cell r="W1645">
            <v>0</v>
          </cell>
          <cell r="X1645">
            <v>0</v>
          </cell>
          <cell r="Y1645" t="str">
            <v>내선</v>
          </cell>
          <cell r="Z1645">
            <v>0.22500000000000001</v>
          </cell>
        </row>
        <row r="1646">
          <cell r="D1646">
            <v>1646</v>
          </cell>
          <cell r="E1646">
            <v>1259</v>
          </cell>
          <cell r="F1646" t="str">
            <v>HOR-CROSS (H.D.G)</v>
          </cell>
          <cell r="G1646" t="str">
            <v>200W×100H</v>
          </cell>
          <cell r="H1646" t="str">
            <v>EA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 t="str">
            <v>내선</v>
          </cell>
          <cell r="Z1646">
            <v>0.22500000000000001</v>
          </cell>
        </row>
        <row r="1647">
          <cell r="D1647">
            <v>1647</v>
          </cell>
          <cell r="E1647">
            <v>1260</v>
          </cell>
          <cell r="F1647" t="str">
            <v>HOR-CROSS (H.D.G)</v>
          </cell>
          <cell r="G1647" t="str">
            <v>300W×100H</v>
          </cell>
          <cell r="H1647" t="str">
            <v>EA</v>
          </cell>
          <cell r="I1647">
            <v>0</v>
          </cell>
          <cell r="J1647">
            <v>0</v>
          </cell>
          <cell r="K1647">
            <v>0</v>
          </cell>
          <cell r="L1647">
            <v>0</v>
          </cell>
          <cell r="M1647">
            <v>879</v>
          </cell>
          <cell r="N1647">
            <v>27200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27200</v>
          </cell>
          <cell r="W1647">
            <v>0</v>
          </cell>
          <cell r="X1647">
            <v>0</v>
          </cell>
          <cell r="Y1647" t="str">
            <v>내선</v>
          </cell>
          <cell r="Z1647">
            <v>0.28499999999999998</v>
          </cell>
        </row>
        <row r="1648">
          <cell r="D1648">
            <v>1648</v>
          </cell>
          <cell r="E1648">
            <v>1261</v>
          </cell>
          <cell r="F1648" t="str">
            <v>HOR-CROSS (H.D.G)</v>
          </cell>
          <cell r="G1648" t="str">
            <v>300W×100H</v>
          </cell>
          <cell r="H1648" t="str">
            <v>EA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 t="str">
            <v>내선</v>
          </cell>
          <cell r="Z1648">
            <v>0.28499999999999998</v>
          </cell>
        </row>
        <row r="1649">
          <cell r="D1649">
            <v>1649</v>
          </cell>
          <cell r="E1649">
            <v>1262</v>
          </cell>
          <cell r="F1649" t="str">
            <v>HOR-CROSS (H.D.G)</v>
          </cell>
          <cell r="G1649" t="str">
            <v>400W×100H</v>
          </cell>
          <cell r="H1649" t="str">
            <v>EA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879</v>
          </cell>
          <cell r="N1649">
            <v>31300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31300</v>
          </cell>
          <cell r="W1649">
            <v>0</v>
          </cell>
          <cell r="X1649">
            <v>0</v>
          </cell>
          <cell r="Y1649" t="str">
            <v>내선</v>
          </cell>
          <cell r="Z1649">
            <v>0.33500000000000002</v>
          </cell>
        </row>
        <row r="1650">
          <cell r="D1650">
            <v>1650</v>
          </cell>
          <cell r="E1650">
            <v>1263</v>
          </cell>
          <cell r="F1650" t="str">
            <v>HOR-CROSS (H.D.G)</v>
          </cell>
          <cell r="G1650" t="str">
            <v>400W×100H</v>
          </cell>
          <cell r="H1650" t="str">
            <v>EA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 t="str">
            <v>내선</v>
          </cell>
          <cell r="Z1650">
            <v>0.33500000000000002</v>
          </cell>
        </row>
        <row r="1651">
          <cell r="D1651">
            <v>1651</v>
          </cell>
          <cell r="E1651">
            <v>1264</v>
          </cell>
          <cell r="F1651" t="str">
            <v>HOR-CROSS (H.D.G)</v>
          </cell>
          <cell r="G1651" t="str">
            <v>500W×100H</v>
          </cell>
          <cell r="H1651" t="str">
            <v>EA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 t="str">
            <v>내선</v>
          </cell>
          <cell r="Z1651">
            <v>0.44500000000000001</v>
          </cell>
        </row>
        <row r="1652">
          <cell r="D1652">
            <v>1652</v>
          </cell>
          <cell r="E1652">
            <v>1265</v>
          </cell>
          <cell r="F1652" t="str">
            <v>HOR-CROSS (H.D.G)</v>
          </cell>
          <cell r="G1652" t="str">
            <v>500W×100H</v>
          </cell>
          <cell r="H1652" t="str">
            <v>EA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 t="str">
            <v>내선</v>
          </cell>
          <cell r="Z1652">
            <v>0.44500000000000001</v>
          </cell>
        </row>
        <row r="1653">
          <cell r="D1653">
            <v>1653</v>
          </cell>
          <cell r="E1653">
            <v>1266</v>
          </cell>
          <cell r="F1653" t="str">
            <v>HOR-CROSS (H.D.G)</v>
          </cell>
          <cell r="G1653" t="str">
            <v>600W×100H</v>
          </cell>
          <cell r="H1653" t="str">
            <v>EA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879</v>
          </cell>
          <cell r="N1653">
            <v>36100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36100</v>
          </cell>
          <cell r="W1653">
            <v>0</v>
          </cell>
          <cell r="X1653">
            <v>0</v>
          </cell>
          <cell r="Y1653" t="str">
            <v>내선</v>
          </cell>
          <cell r="Z1653">
            <v>0.52</v>
          </cell>
        </row>
        <row r="1654">
          <cell r="D1654">
            <v>1654</v>
          </cell>
          <cell r="E1654">
            <v>1267</v>
          </cell>
          <cell r="F1654" t="str">
            <v>HOR-CROSS (H.D.G)</v>
          </cell>
          <cell r="G1654" t="str">
            <v>600W×100H</v>
          </cell>
          <cell r="H1654" t="str">
            <v>EA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 t="str">
            <v>내선</v>
          </cell>
          <cell r="Z1654">
            <v>0.52</v>
          </cell>
        </row>
        <row r="1655">
          <cell r="D1655">
            <v>1655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 t="str">
            <v/>
          </cell>
        </row>
        <row r="1656">
          <cell r="D1656">
            <v>1656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 t="str">
            <v/>
          </cell>
        </row>
        <row r="1657">
          <cell r="D1657">
            <v>1657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0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 t="str">
            <v/>
          </cell>
        </row>
        <row r="1658">
          <cell r="D1658">
            <v>1658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 t="str">
            <v/>
          </cell>
        </row>
        <row r="1659">
          <cell r="D1659">
            <v>1659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 t="str">
            <v/>
          </cell>
        </row>
        <row r="1660">
          <cell r="D1660">
            <v>1660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 t="str">
            <v/>
          </cell>
        </row>
        <row r="1661">
          <cell r="D1661">
            <v>1661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 t="str">
            <v/>
          </cell>
        </row>
        <row r="1662">
          <cell r="D1662">
            <v>1662</v>
          </cell>
          <cell r="E1662">
            <v>1268</v>
          </cell>
          <cell r="F1662" t="str">
            <v>REDUCER (H.D.G)</v>
          </cell>
          <cell r="G1662" t="str">
            <v>750×600W×100H</v>
          </cell>
          <cell r="H1662" t="str">
            <v>EA</v>
          </cell>
          <cell r="I1662">
            <v>0</v>
          </cell>
          <cell r="J1662">
            <v>0</v>
          </cell>
          <cell r="K1662">
            <v>833</v>
          </cell>
          <cell r="L1662">
            <v>8600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8600</v>
          </cell>
          <cell r="W1662">
            <v>0</v>
          </cell>
          <cell r="X1662">
            <v>0</v>
          </cell>
          <cell r="Y1662" t="str">
            <v>내선</v>
          </cell>
          <cell r="Z1662">
            <v>0.22500000000000001</v>
          </cell>
        </row>
        <row r="1663">
          <cell r="D1663">
            <v>1663</v>
          </cell>
          <cell r="E1663">
            <v>1269</v>
          </cell>
          <cell r="F1663" t="str">
            <v>REDUCER (H.D.G)</v>
          </cell>
          <cell r="G1663" t="str">
            <v>600×500W×100H</v>
          </cell>
          <cell r="H1663" t="str">
            <v>EA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 t="str">
            <v>내선</v>
          </cell>
          <cell r="Z1663">
            <v>0.22500000000000001</v>
          </cell>
        </row>
        <row r="1664">
          <cell r="D1664">
            <v>1664</v>
          </cell>
          <cell r="E1664">
            <v>1270</v>
          </cell>
          <cell r="F1664" t="str">
            <v>REDUCER (H.D.G)</v>
          </cell>
          <cell r="G1664" t="str">
            <v>600×500W×100H</v>
          </cell>
          <cell r="H1664" t="str">
            <v>EA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  <cell r="X1664">
            <v>0</v>
          </cell>
          <cell r="Y1664" t="str">
            <v>내선</v>
          </cell>
          <cell r="Z1664">
            <v>0.22500000000000001</v>
          </cell>
        </row>
        <row r="1665">
          <cell r="D1665">
            <v>1665</v>
          </cell>
          <cell r="E1665">
            <v>1271</v>
          </cell>
          <cell r="F1665" t="str">
            <v>REDUCER (H.D.G)</v>
          </cell>
          <cell r="G1665" t="str">
            <v>600×400W×100H</v>
          </cell>
          <cell r="H1665" t="str">
            <v>EA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 t="str">
            <v>내선</v>
          </cell>
          <cell r="Z1665">
            <v>0.22500000000000001</v>
          </cell>
        </row>
        <row r="1666">
          <cell r="D1666">
            <v>1666</v>
          </cell>
          <cell r="E1666">
            <v>1272</v>
          </cell>
          <cell r="F1666" t="str">
            <v>REDUCER (H.D.G)</v>
          </cell>
          <cell r="G1666" t="str">
            <v>600×400W×100H</v>
          </cell>
          <cell r="H1666" t="str">
            <v>EA</v>
          </cell>
          <cell r="I1666">
            <v>0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 t="str">
            <v>내선</v>
          </cell>
          <cell r="Z1666">
            <v>0.22500000000000001</v>
          </cell>
        </row>
        <row r="1667">
          <cell r="D1667">
            <v>1667</v>
          </cell>
          <cell r="E1667">
            <v>1273</v>
          </cell>
          <cell r="F1667" t="str">
            <v>REDUCER (H.D.G)</v>
          </cell>
          <cell r="G1667" t="str">
            <v>600×300W×100H</v>
          </cell>
          <cell r="H1667" t="str">
            <v>EA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0</v>
          </cell>
          <cell r="Y1667" t="str">
            <v>내선</v>
          </cell>
          <cell r="Z1667">
            <v>0.28499999999999998</v>
          </cell>
        </row>
        <row r="1668">
          <cell r="D1668">
            <v>1668</v>
          </cell>
          <cell r="E1668">
            <v>1274</v>
          </cell>
          <cell r="F1668" t="str">
            <v>REDUCER (H.D.G)</v>
          </cell>
          <cell r="G1668" t="str">
            <v>600×300W×100H</v>
          </cell>
          <cell r="H1668" t="str">
            <v>EA</v>
          </cell>
          <cell r="I1668">
            <v>0</v>
          </cell>
          <cell r="J1668">
            <v>0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  <cell r="W1668">
            <v>0</v>
          </cell>
          <cell r="X1668">
            <v>0</v>
          </cell>
          <cell r="Y1668" t="str">
            <v>내선</v>
          </cell>
          <cell r="Z1668">
            <v>0.28499999999999998</v>
          </cell>
        </row>
        <row r="1669">
          <cell r="D1669">
            <v>1669</v>
          </cell>
          <cell r="E1669">
            <v>1275</v>
          </cell>
          <cell r="F1669" t="str">
            <v>REDUCER (H.D.G)</v>
          </cell>
          <cell r="G1669" t="str">
            <v>600×200W×100H</v>
          </cell>
          <cell r="H1669" t="str">
            <v>EA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0</v>
          </cell>
          <cell r="Y1669" t="str">
            <v>내선</v>
          </cell>
          <cell r="Z1669">
            <v>0.33500000000000002</v>
          </cell>
        </row>
        <row r="1670">
          <cell r="D1670">
            <v>1670</v>
          </cell>
          <cell r="E1670">
            <v>1276</v>
          </cell>
          <cell r="F1670" t="str">
            <v>REDUCER (H.D.G)</v>
          </cell>
          <cell r="G1670" t="str">
            <v>600×200W×100H</v>
          </cell>
          <cell r="H1670" t="str">
            <v>EA</v>
          </cell>
          <cell r="I1670">
            <v>0</v>
          </cell>
          <cell r="J1670">
            <v>0</v>
          </cell>
          <cell r="K1670">
            <v>0</v>
          </cell>
          <cell r="L1670">
            <v>0</v>
          </cell>
          <cell r="M1670">
            <v>0</v>
          </cell>
          <cell r="N1670">
            <v>0</v>
          </cell>
          <cell r="O1670">
            <v>0</v>
          </cell>
          <cell r="P1670">
            <v>0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  <cell r="X1670">
            <v>0</v>
          </cell>
          <cell r="Y1670" t="str">
            <v>내선</v>
          </cell>
          <cell r="Z1670">
            <v>0.33500000000000002</v>
          </cell>
        </row>
        <row r="1671">
          <cell r="D1671">
            <v>1671</v>
          </cell>
          <cell r="E1671">
            <v>1277</v>
          </cell>
          <cell r="F1671" t="str">
            <v>REDUCER (H.D.G)</v>
          </cell>
          <cell r="G1671" t="str">
            <v>600×150W×100H</v>
          </cell>
          <cell r="H1671" t="str">
            <v>EA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 t="str">
            <v>내선</v>
          </cell>
          <cell r="Z1671">
            <v>0.44500000000000001</v>
          </cell>
        </row>
        <row r="1672">
          <cell r="D1672">
            <v>1672</v>
          </cell>
          <cell r="E1672">
            <v>1278</v>
          </cell>
          <cell r="F1672" t="str">
            <v>REDUCER (H.D.G)</v>
          </cell>
          <cell r="G1672" t="str">
            <v>600×150W×100H</v>
          </cell>
          <cell r="H1672" t="str">
            <v>EA</v>
          </cell>
          <cell r="I1672">
            <v>0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 t="str">
            <v>내선</v>
          </cell>
          <cell r="Z1672">
            <v>0.44500000000000001</v>
          </cell>
        </row>
        <row r="1673">
          <cell r="D1673">
            <v>1673</v>
          </cell>
          <cell r="E1673">
            <v>1279</v>
          </cell>
          <cell r="F1673" t="str">
            <v>REDUCER (H.D.G)</v>
          </cell>
          <cell r="G1673" t="str">
            <v>300×150W×100H</v>
          </cell>
          <cell r="H1673" t="str">
            <v>EA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 t="str">
            <v>내선</v>
          </cell>
          <cell r="Z1673">
            <v>0.52</v>
          </cell>
        </row>
        <row r="1674">
          <cell r="D1674">
            <v>1674</v>
          </cell>
          <cell r="E1674">
            <v>1280</v>
          </cell>
          <cell r="F1674" t="str">
            <v>REDUCER (H.D.G)</v>
          </cell>
          <cell r="G1674" t="str">
            <v>300×150W×100H</v>
          </cell>
          <cell r="H1674" t="str">
            <v>EA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 t="str">
            <v>내선</v>
          </cell>
          <cell r="Z1674">
            <v>0.52</v>
          </cell>
        </row>
        <row r="1675">
          <cell r="D1675">
            <v>1675</v>
          </cell>
          <cell r="E1675">
            <v>1281</v>
          </cell>
          <cell r="F1675" t="str">
            <v>REDUCER (H.D.G)</v>
          </cell>
          <cell r="G1675" t="str">
            <v>400×200W×100H</v>
          </cell>
          <cell r="H1675" t="str">
            <v>EA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 t="str">
            <v>내선</v>
          </cell>
          <cell r="Z1675">
            <v>0.44500000000000001</v>
          </cell>
        </row>
        <row r="1676">
          <cell r="D1676">
            <v>1676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 t="str">
            <v/>
          </cell>
        </row>
        <row r="1677">
          <cell r="D1677">
            <v>1677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 t="str">
            <v/>
          </cell>
        </row>
        <row r="1678">
          <cell r="D1678">
            <v>1678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 t="str">
            <v/>
          </cell>
        </row>
        <row r="1679">
          <cell r="D1679">
            <v>1679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 t="str">
            <v/>
          </cell>
        </row>
        <row r="1680">
          <cell r="D1680">
            <v>1680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 t="str">
            <v/>
          </cell>
        </row>
        <row r="1681">
          <cell r="D1681">
            <v>1681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 t="str">
            <v/>
          </cell>
        </row>
        <row r="1682">
          <cell r="D1682">
            <v>1682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 t="str">
            <v/>
          </cell>
        </row>
        <row r="1683">
          <cell r="D1683">
            <v>1683</v>
          </cell>
          <cell r="E1683">
            <v>1282</v>
          </cell>
          <cell r="F1683" t="str">
            <v>STRAIGHT-COV.(H.D.G)</v>
          </cell>
          <cell r="G1683" t="str">
            <v>150W</v>
          </cell>
          <cell r="H1683" t="str">
            <v>EA</v>
          </cell>
          <cell r="I1683">
            <v>0</v>
          </cell>
          <cell r="J1683">
            <v>0</v>
          </cell>
          <cell r="K1683">
            <v>0</v>
          </cell>
          <cell r="L1683">
            <v>0</v>
          </cell>
          <cell r="M1683">
            <v>881</v>
          </cell>
          <cell r="N1683">
            <v>5170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5170</v>
          </cell>
        </row>
        <row r="1684">
          <cell r="D1684">
            <v>1684</v>
          </cell>
          <cell r="E1684">
            <v>1283</v>
          </cell>
          <cell r="F1684" t="str">
            <v>STRAIGHT-COV.(H.D.G)</v>
          </cell>
          <cell r="G1684" t="str">
            <v>200W</v>
          </cell>
          <cell r="H1684" t="str">
            <v>EA</v>
          </cell>
          <cell r="I1684">
            <v>0</v>
          </cell>
          <cell r="J1684">
            <v>0</v>
          </cell>
          <cell r="K1684">
            <v>0</v>
          </cell>
          <cell r="L1684">
            <v>0</v>
          </cell>
          <cell r="M1684">
            <v>881</v>
          </cell>
          <cell r="N1684">
            <v>6990</v>
          </cell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6990</v>
          </cell>
        </row>
        <row r="1685">
          <cell r="D1685">
            <v>1685</v>
          </cell>
          <cell r="E1685">
            <v>1284</v>
          </cell>
          <cell r="F1685" t="str">
            <v>STRAIGHT-COV.(H.D.G)</v>
          </cell>
          <cell r="G1685" t="str">
            <v>300W</v>
          </cell>
          <cell r="H1685" t="str">
            <v>EA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881</v>
          </cell>
          <cell r="N1685">
            <v>10340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10340</v>
          </cell>
        </row>
        <row r="1686">
          <cell r="D1686">
            <v>1686</v>
          </cell>
          <cell r="E1686">
            <v>1285</v>
          </cell>
          <cell r="F1686" t="str">
            <v>STRAIGHT-COV.(H.D.G)</v>
          </cell>
          <cell r="G1686" t="str">
            <v>400W</v>
          </cell>
          <cell r="H1686" t="str">
            <v>EA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881</v>
          </cell>
          <cell r="N1686">
            <v>14840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14840</v>
          </cell>
        </row>
        <row r="1687">
          <cell r="D1687">
            <v>1687</v>
          </cell>
          <cell r="E1687">
            <v>1286</v>
          </cell>
          <cell r="F1687" t="str">
            <v>STRAIGHT-COV.(H.D.G)</v>
          </cell>
          <cell r="G1687" t="str">
            <v>500W</v>
          </cell>
          <cell r="H1687" t="str">
            <v>EA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881</v>
          </cell>
          <cell r="N1687">
            <v>20300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20300</v>
          </cell>
        </row>
        <row r="1688">
          <cell r="D1688">
            <v>1688</v>
          </cell>
          <cell r="E1688">
            <v>1287</v>
          </cell>
          <cell r="F1688" t="str">
            <v>STRAIGHT-COV.(H.D.G)</v>
          </cell>
          <cell r="G1688" t="str">
            <v>600W</v>
          </cell>
          <cell r="H1688" t="str">
            <v>EA</v>
          </cell>
          <cell r="I1688">
            <v>0</v>
          </cell>
          <cell r="J1688">
            <v>0</v>
          </cell>
          <cell r="K1688">
            <v>0</v>
          </cell>
          <cell r="L1688">
            <v>0</v>
          </cell>
          <cell r="M1688">
            <v>881</v>
          </cell>
          <cell r="N1688">
            <v>23990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23990</v>
          </cell>
        </row>
        <row r="1689">
          <cell r="D1689">
            <v>1689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 t="str">
            <v/>
          </cell>
        </row>
        <row r="1690">
          <cell r="D1690">
            <v>1690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 t="str">
            <v/>
          </cell>
        </row>
        <row r="1691">
          <cell r="D1691">
            <v>1691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 t="str">
            <v/>
          </cell>
        </row>
        <row r="1692">
          <cell r="D1692">
            <v>1692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 t="str">
            <v/>
          </cell>
        </row>
        <row r="1693">
          <cell r="D1693">
            <v>1693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 t="str">
            <v/>
          </cell>
        </row>
        <row r="1694">
          <cell r="D1694">
            <v>1694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 t="str">
            <v/>
          </cell>
        </row>
        <row r="1695">
          <cell r="D1695">
            <v>1695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 t="str">
            <v/>
          </cell>
        </row>
        <row r="1696">
          <cell r="D1696">
            <v>1696</v>
          </cell>
          <cell r="E1696">
            <v>1288</v>
          </cell>
          <cell r="F1696" t="str">
            <v>U-CHANEL</v>
          </cell>
          <cell r="G1696" t="str">
            <v>41×41×2.6 t</v>
          </cell>
          <cell r="H1696" t="str">
            <v>m</v>
          </cell>
          <cell r="I1696">
            <v>0</v>
          </cell>
          <cell r="J1696">
            <v>0</v>
          </cell>
          <cell r="K1696">
            <v>0</v>
          </cell>
          <cell r="L1696">
            <v>0</v>
          </cell>
          <cell r="M1696">
            <v>878</v>
          </cell>
          <cell r="N1696">
            <v>3000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3000</v>
          </cell>
        </row>
        <row r="1697">
          <cell r="D1697">
            <v>1697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 t="str">
            <v/>
          </cell>
        </row>
        <row r="1698">
          <cell r="D1698">
            <v>1698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 t="str">
            <v/>
          </cell>
        </row>
        <row r="1699">
          <cell r="D1699">
            <v>1699</v>
          </cell>
          <cell r="E1699">
            <v>1289</v>
          </cell>
          <cell r="F1699" t="str">
            <v>Bracket(Heavy Duty)</v>
          </cell>
          <cell r="G1699" t="str">
            <v>L 160</v>
          </cell>
          <cell r="H1699" t="str">
            <v>EA</v>
          </cell>
          <cell r="I1699">
            <v>0</v>
          </cell>
          <cell r="J1699">
            <v>0</v>
          </cell>
          <cell r="K1699">
            <v>0</v>
          </cell>
          <cell r="L1699">
            <v>0</v>
          </cell>
          <cell r="M1699">
            <v>881</v>
          </cell>
          <cell r="N1699">
            <v>6740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6740</v>
          </cell>
        </row>
        <row r="1700">
          <cell r="D1700">
            <v>1700</v>
          </cell>
          <cell r="E1700">
            <v>1290</v>
          </cell>
          <cell r="F1700" t="str">
            <v>Bracket(Heavy Duty)</v>
          </cell>
          <cell r="G1700" t="str">
            <v>L 210</v>
          </cell>
          <cell r="H1700" t="str">
            <v>EA</v>
          </cell>
          <cell r="I1700">
            <v>0</v>
          </cell>
          <cell r="J1700">
            <v>0</v>
          </cell>
          <cell r="K1700">
            <v>0</v>
          </cell>
          <cell r="L1700">
            <v>0</v>
          </cell>
          <cell r="M1700">
            <v>881</v>
          </cell>
          <cell r="N1700">
            <v>7220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7220</v>
          </cell>
        </row>
        <row r="1701">
          <cell r="D1701">
            <v>1701</v>
          </cell>
          <cell r="E1701">
            <v>1291</v>
          </cell>
          <cell r="F1701" t="str">
            <v>Bracket(Heavy Duty)</v>
          </cell>
          <cell r="G1701" t="str">
            <v>L 310</v>
          </cell>
          <cell r="H1701" t="str">
            <v>EA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881</v>
          </cell>
          <cell r="N1701">
            <v>8570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8570</v>
          </cell>
        </row>
        <row r="1702">
          <cell r="D1702">
            <v>1702</v>
          </cell>
          <cell r="E1702">
            <v>1292</v>
          </cell>
          <cell r="F1702" t="str">
            <v>Bracket(Heavy Duty)</v>
          </cell>
          <cell r="G1702" t="str">
            <v>L 410</v>
          </cell>
          <cell r="H1702" t="str">
            <v>EA</v>
          </cell>
          <cell r="I1702">
            <v>0</v>
          </cell>
          <cell r="J1702">
            <v>0</v>
          </cell>
          <cell r="K1702">
            <v>0</v>
          </cell>
          <cell r="L1702">
            <v>0</v>
          </cell>
          <cell r="M1702">
            <v>881</v>
          </cell>
          <cell r="N1702">
            <v>10030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10030</v>
          </cell>
        </row>
        <row r="1703">
          <cell r="D1703">
            <v>1703</v>
          </cell>
          <cell r="E1703">
            <v>1293</v>
          </cell>
          <cell r="F1703" t="str">
            <v>Bracket(Heavy Duty)</v>
          </cell>
          <cell r="G1703" t="str">
            <v>L 510</v>
          </cell>
          <cell r="H1703" t="str">
            <v>EA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881</v>
          </cell>
          <cell r="N1703">
            <v>11850</v>
          </cell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11850</v>
          </cell>
        </row>
        <row r="1704">
          <cell r="D1704">
            <v>1704</v>
          </cell>
          <cell r="E1704">
            <v>1294</v>
          </cell>
          <cell r="F1704" t="str">
            <v>Bracket(Heavy Duty)</v>
          </cell>
          <cell r="G1704" t="str">
            <v>L 610</v>
          </cell>
          <cell r="H1704" t="str">
            <v>EA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881</v>
          </cell>
          <cell r="N1704">
            <v>13870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13870</v>
          </cell>
        </row>
        <row r="1705">
          <cell r="D1705">
            <v>1705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 t="str">
            <v/>
          </cell>
        </row>
        <row r="1706">
          <cell r="D1706">
            <v>1706</v>
          </cell>
          <cell r="E1706">
            <v>0</v>
          </cell>
          <cell r="F1706" t="str">
            <v>Bracket(Heavy Duty)</v>
          </cell>
          <cell r="G1706" t="str">
            <v>L 1000</v>
          </cell>
          <cell r="H1706" t="str">
            <v>EA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880</v>
          </cell>
          <cell r="N1706">
            <v>18500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18500</v>
          </cell>
          <cell r="W1706">
            <v>0</v>
          </cell>
          <cell r="X1706">
            <v>0</v>
          </cell>
          <cell r="Y1706" t="str">
            <v>내선</v>
          </cell>
          <cell r="Z1706">
            <v>0.16</v>
          </cell>
          <cell r="AA1706" t="str">
            <v>보인</v>
          </cell>
          <cell r="AB1706">
            <v>7.1999999999999995E-2</v>
          </cell>
        </row>
        <row r="1707">
          <cell r="D1707">
            <v>1707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 t="str">
            <v/>
          </cell>
        </row>
        <row r="1708">
          <cell r="D1708">
            <v>1708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 t="str">
            <v/>
          </cell>
        </row>
        <row r="1709">
          <cell r="D1709">
            <v>1709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0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 t="str">
            <v/>
          </cell>
        </row>
        <row r="1710">
          <cell r="D1710">
            <v>1710</v>
          </cell>
          <cell r="E1710">
            <v>1295</v>
          </cell>
          <cell r="F1710" t="str">
            <v>크램프</v>
          </cell>
          <cell r="G1710">
            <v>0</v>
          </cell>
          <cell r="H1710" t="str">
            <v>EA</v>
          </cell>
          <cell r="I1710">
            <v>0</v>
          </cell>
          <cell r="J1710">
            <v>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</row>
        <row r="1711">
          <cell r="D1711">
            <v>1711</v>
          </cell>
          <cell r="E1711">
            <v>1296</v>
          </cell>
          <cell r="F1711" t="str">
            <v>달대 볼트</v>
          </cell>
          <cell r="G1711">
            <v>0</v>
          </cell>
          <cell r="H1711" t="str">
            <v>EA</v>
          </cell>
          <cell r="I1711">
            <v>0</v>
          </cell>
          <cell r="J1711">
            <v>0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</row>
        <row r="1712">
          <cell r="D1712">
            <v>1712</v>
          </cell>
          <cell r="E1712">
            <v>1297</v>
          </cell>
          <cell r="F1712" t="str">
            <v>파이프 행거</v>
          </cell>
          <cell r="G1712" t="str">
            <v>φ 16</v>
          </cell>
          <cell r="H1712" t="str">
            <v>EA</v>
          </cell>
          <cell r="I1712">
            <v>0</v>
          </cell>
          <cell r="J1712">
            <v>0</v>
          </cell>
          <cell r="K1712">
            <v>0</v>
          </cell>
          <cell r="L1712">
            <v>0</v>
          </cell>
          <cell r="M1712">
            <v>0</v>
          </cell>
          <cell r="N1712">
            <v>0</v>
          </cell>
          <cell r="O1712" t="str">
            <v>(주)동명 ENG.</v>
          </cell>
          <cell r="P1712">
            <v>100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100</v>
          </cell>
        </row>
        <row r="1713">
          <cell r="D1713">
            <v>1713</v>
          </cell>
          <cell r="E1713">
            <v>1298</v>
          </cell>
          <cell r="F1713" t="str">
            <v>파이프 행거</v>
          </cell>
          <cell r="G1713" t="str">
            <v>φ 22</v>
          </cell>
          <cell r="H1713" t="str">
            <v>EA</v>
          </cell>
          <cell r="I1713">
            <v>0</v>
          </cell>
          <cell r="J1713">
            <v>0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 t="str">
            <v>(주)동명 ENG.</v>
          </cell>
          <cell r="P1713">
            <v>450</v>
          </cell>
          <cell r="Q1713">
            <v>0</v>
          </cell>
          <cell r="R1713">
            <v>0</v>
          </cell>
          <cell r="S1713">
            <v>0</v>
          </cell>
          <cell r="T1713">
            <v>0</v>
          </cell>
          <cell r="U1713">
            <v>0</v>
          </cell>
          <cell r="V1713">
            <v>450</v>
          </cell>
        </row>
        <row r="1714">
          <cell r="D1714">
            <v>1714</v>
          </cell>
          <cell r="E1714">
            <v>1299</v>
          </cell>
          <cell r="F1714" t="str">
            <v>파이프 행거</v>
          </cell>
          <cell r="G1714" t="str">
            <v>φ 28</v>
          </cell>
          <cell r="H1714" t="str">
            <v>EA</v>
          </cell>
          <cell r="I1714">
            <v>0</v>
          </cell>
          <cell r="J1714">
            <v>0</v>
          </cell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 t="str">
            <v>(주)동명 ENG.</v>
          </cell>
          <cell r="P1714">
            <v>500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500</v>
          </cell>
        </row>
        <row r="1715">
          <cell r="D1715">
            <v>1715</v>
          </cell>
          <cell r="E1715">
            <v>1300</v>
          </cell>
          <cell r="F1715" t="str">
            <v>SET ANCHOR</v>
          </cell>
          <cell r="G1715" t="str">
            <v>3/8"</v>
          </cell>
          <cell r="H1715" t="str">
            <v>EA</v>
          </cell>
          <cell r="I1715">
            <v>0</v>
          </cell>
          <cell r="J1715">
            <v>0</v>
          </cell>
          <cell r="K1715">
            <v>0</v>
          </cell>
          <cell r="L1715">
            <v>0</v>
          </cell>
          <cell r="M1715">
            <v>0</v>
          </cell>
          <cell r="N1715">
            <v>0</v>
          </cell>
          <cell r="O1715" t="str">
            <v>(주)동명 ENG.</v>
          </cell>
          <cell r="P1715">
            <v>170</v>
          </cell>
          <cell r="Q1715">
            <v>0</v>
          </cell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170</v>
          </cell>
        </row>
        <row r="1716">
          <cell r="D1716">
            <v>1716</v>
          </cell>
          <cell r="E1716">
            <v>1301</v>
          </cell>
          <cell r="F1716" t="str">
            <v>STRONG ANCHOR</v>
          </cell>
          <cell r="G1716" t="str">
            <v>3/8"</v>
          </cell>
          <cell r="H1716" t="str">
            <v>EA</v>
          </cell>
          <cell r="I1716">
            <v>0</v>
          </cell>
          <cell r="J1716">
            <v>0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 t="str">
            <v>(주)동명 ENG.</v>
          </cell>
          <cell r="P1716">
            <v>120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120</v>
          </cell>
        </row>
        <row r="1717">
          <cell r="D1717">
            <v>1717</v>
          </cell>
          <cell r="E1717">
            <v>1302</v>
          </cell>
          <cell r="F1717" t="str">
            <v>THREAD ROD</v>
          </cell>
          <cell r="G1717" t="str">
            <v>3/8"</v>
          </cell>
          <cell r="H1717" t="str">
            <v>m</v>
          </cell>
          <cell r="I1717">
            <v>0</v>
          </cell>
          <cell r="J1717">
            <v>0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 t="str">
            <v>(주)동명 ENG.</v>
          </cell>
          <cell r="P1717">
            <v>500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500</v>
          </cell>
        </row>
        <row r="1718">
          <cell r="D1718">
            <v>1718</v>
          </cell>
          <cell r="E1718">
            <v>1303</v>
          </cell>
          <cell r="F1718" t="str">
            <v>SQUARE WASHER</v>
          </cell>
          <cell r="G1718" t="str">
            <v>φ 11</v>
          </cell>
          <cell r="H1718" t="str">
            <v>EA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 t="str">
            <v>(주)동명 ENG.</v>
          </cell>
          <cell r="P1718">
            <v>200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200</v>
          </cell>
        </row>
        <row r="1719">
          <cell r="D1719">
            <v>1719</v>
          </cell>
          <cell r="E1719">
            <v>1304</v>
          </cell>
          <cell r="F1719" t="str">
            <v>HEX H.B/NUT</v>
          </cell>
          <cell r="G1719" t="str">
            <v>W/WASHER 3/8"</v>
          </cell>
          <cell r="H1719" t="str">
            <v>SET</v>
          </cell>
          <cell r="I1719">
            <v>0</v>
          </cell>
          <cell r="J1719">
            <v>0</v>
          </cell>
          <cell r="K1719">
            <v>0</v>
          </cell>
          <cell r="L1719">
            <v>0</v>
          </cell>
          <cell r="M1719">
            <v>0</v>
          </cell>
          <cell r="N1719">
            <v>0</v>
          </cell>
          <cell r="O1719" t="str">
            <v>(주)동명 ENG.</v>
          </cell>
          <cell r="P1719">
            <v>60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60</v>
          </cell>
        </row>
        <row r="1720">
          <cell r="D1720">
            <v>1720</v>
          </cell>
          <cell r="E1720">
            <v>0</v>
          </cell>
          <cell r="F1720" t="str">
            <v>SHANK BOLT&amp;NOT</v>
          </cell>
          <cell r="G1720" t="str">
            <v>3/8inch×19L</v>
          </cell>
          <cell r="H1720" t="str">
            <v>set</v>
          </cell>
          <cell r="I1720">
            <v>0</v>
          </cell>
          <cell r="J1720">
            <v>0</v>
          </cell>
          <cell r="K1720">
            <v>753</v>
          </cell>
          <cell r="L1720">
            <v>120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120</v>
          </cell>
        </row>
        <row r="1721">
          <cell r="D1721">
            <v>1721</v>
          </cell>
          <cell r="E1721">
            <v>0</v>
          </cell>
          <cell r="F1721" t="str">
            <v>그라운딩 본딩 점퍼</v>
          </cell>
          <cell r="G1721" t="str">
            <v>14sq</v>
          </cell>
          <cell r="H1721" t="str">
            <v>EA</v>
          </cell>
          <cell r="I1721">
            <v>0</v>
          </cell>
          <cell r="J1721">
            <v>0</v>
          </cell>
          <cell r="K1721">
            <v>753</v>
          </cell>
          <cell r="L1721">
            <v>1300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1300</v>
          </cell>
        </row>
        <row r="1722">
          <cell r="D1722">
            <v>1722</v>
          </cell>
          <cell r="E1722">
            <v>0</v>
          </cell>
          <cell r="F1722" t="str">
            <v>그라운딩 본딩 점퍼</v>
          </cell>
          <cell r="G1722" t="str">
            <v>38sq</v>
          </cell>
          <cell r="H1722" t="str">
            <v>EA</v>
          </cell>
          <cell r="I1722">
            <v>0</v>
          </cell>
          <cell r="J1722">
            <v>0</v>
          </cell>
          <cell r="K1722">
            <v>753</v>
          </cell>
          <cell r="L1722">
            <v>2800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2800</v>
          </cell>
        </row>
        <row r="1723">
          <cell r="D1723">
            <v>1723</v>
          </cell>
          <cell r="E1723">
            <v>0</v>
          </cell>
          <cell r="F1723" t="str">
            <v>JOINT CONN.</v>
          </cell>
          <cell r="G1723" t="str">
            <v>100H</v>
          </cell>
          <cell r="H1723" t="str">
            <v>EA</v>
          </cell>
          <cell r="I1723">
            <v>0</v>
          </cell>
          <cell r="J1723">
            <v>0</v>
          </cell>
          <cell r="K1723">
            <v>753</v>
          </cell>
          <cell r="L1723">
            <v>900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900</v>
          </cell>
        </row>
        <row r="1724">
          <cell r="D1724">
            <v>1724</v>
          </cell>
          <cell r="E1724">
            <v>0</v>
          </cell>
          <cell r="F1724" t="str">
            <v>JOINT CONN.</v>
          </cell>
          <cell r="G1724" t="str">
            <v>150H</v>
          </cell>
          <cell r="H1724" t="str">
            <v>EA</v>
          </cell>
          <cell r="I1724">
            <v>0</v>
          </cell>
          <cell r="J1724">
            <v>0</v>
          </cell>
          <cell r="K1724">
            <v>753</v>
          </cell>
          <cell r="L1724">
            <v>1050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1050</v>
          </cell>
        </row>
        <row r="1725">
          <cell r="D1725">
            <v>1725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 t="str">
            <v/>
          </cell>
        </row>
        <row r="1726">
          <cell r="D1726">
            <v>1726</v>
          </cell>
          <cell r="E1726">
            <v>1305</v>
          </cell>
          <cell r="F1726" t="str">
            <v>VARIABLE BRACKET</v>
          </cell>
          <cell r="G1726" t="str">
            <v>L 200</v>
          </cell>
          <cell r="H1726" t="str">
            <v>SET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881</v>
          </cell>
          <cell r="N1726">
            <v>16840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16840</v>
          </cell>
          <cell r="W1726">
            <v>0</v>
          </cell>
          <cell r="X1726">
            <v>0</v>
          </cell>
          <cell r="Y1726" t="str">
            <v>내선</v>
          </cell>
          <cell r="Z1726">
            <v>0.16</v>
          </cell>
          <cell r="AA1726" t="str">
            <v>보인</v>
          </cell>
          <cell r="AB1726">
            <v>7.1999999999999995E-2</v>
          </cell>
        </row>
        <row r="1727">
          <cell r="D1727">
            <v>1727</v>
          </cell>
          <cell r="E1727">
            <v>1306</v>
          </cell>
          <cell r="F1727" t="str">
            <v>VARIABLE BRACKET</v>
          </cell>
          <cell r="G1727" t="str">
            <v>L 250</v>
          </cell>
          <cell r="H1727" t="str">
            <v>SET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881</v>
          </cell>
          <cell r="N1727">
            <v>17740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17740</v>
          </cell>
          <cell r="W1727">
            <v>0</v>
          </cell>
          <cell r="X1727">
            <v>0</v>
          </cell>
          <cell r="Y1727" t="str">
            <v>내선</v>
          </cell>
          <cell r="Z1727">
            <v>0.16</v>
          </cell>
          <cell r="AA1727" t="str">
            <v>보인</v>
          </cell>
          <cell r="AB1727">
            <v>7.1999999999999995E-2</v>
          </cell>
        </row>
        <row r="1728">
          <cell r="D1728">
            <v>1728</v>
          </cell>
          <cell r="E1728">
            <v>1307</v>
          </cell>
          <cell r="F1728" t="str">
            <v>VARIABLE BRACKET</v>
          </cell>
          <cell r="G1728" t="str">
            <v>L 350</v>
          </cell>
          <cell r="H1728" t="str">
            <v>SET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881</v>
          </cell>
          <cell r="N1728">
            <v>18950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18950</v>
          </cell>
          <cell r="W1728">
            <v>0</v>
          </cell>
          <cell r="X1728">
            <v>0</v>
          </cell>
          <cell r="Y1728" t="str">
            <v>내선</v>
          </cell>
          <cell r="Z1728">
            <v>0.16</v>
          </cell>
          <cell r="AA1728" t="str">
            <v>보인</v>
          </cell>
          <cell r="AB1728">
            <v>7.1999999999999995E-2</v>
          </cell>
        </row>
        <row r="1729">
          <cell r="D1729">
            <v>1729</v>
          </cell>
          <cell r="E1729">
            <v>1308</v>
          </cell>
          <cell r="F1729" t="str">
            <v>VARIABLE BRACKET</v>
          </cell>
          <cell r="G1729" t="str">
            <v>L 450</v>
          </cell>
          <cell r="H1729" t="str">
            <v>SET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881</v>
          </cell>
          <cell r="N1729">
            <v>20480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20480</v>
          </cell>
          <cell r="W1729">
            <v>0</v>
          </cell>
          <cell r="X1729">
            <v>0</v>
          </cell>
          <cell r="Y1729" t="str">
            <v>내선</v>
          </cell>
          <cell r="Z1729">
            <v>0.16</v>
          </cell>
          <cell r="AA1729" t="str">
            <v>보인</v>
          </cell>
          <cell r="AB1729">
            <v>7.1999999999999995E-2</v>
          </cell>
        </row>
        <row r="1730">
          <cell r="D1730">
            <v>1730</v>
          </cell>
          <cell r="E1730">
            <v>1309</v>
          </cell>
          <cell r="F1730" t="str">
            <v>VARIABLE BRACKET</v>
          </cell>
          <cell r="G1730" t="str">
            <v>L 550</v>
          </cell>
          <cell r="H1730" t="str">
            <v>SET</v>
          </cell>
          <cell r="I1730">
            <v>0</v>
          </cell>
          <cell r="J1730">
            <v>0</v>
          </cell>
          <cell r="K1730">
            <v>0</v>
          </cell>
          <cell r="L1730">
            <v>0</v>
          </cell>
          <cell r="M1730">
            <v>881</v>
          </cell>
          <cell r="N1730">
            <v>23060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23060</v>
          </cell>
          <cell r="W1730">
            <v>0</v>
          </cell>
          <cell r="X1730">
            <v>0</v>
          </cell>
          <cell r="Y1730" t="str">
            <v>내선</v>
          </cell>
          <cell r="Z1730">
            <v>0.16</v>
          </cell>
          <cell r="AA1730" t="str">
            <v>보인</v>
          </cell>
          <cell r="AB1730">
            <v>7.1999999999999995E-2</v>
          </cell>
        </row>
        <row r="1731">
          <cell r="D1731">
            <v>1731</v>
          </cell>
          <cell r="E1731">
            <v>1310</v>
          </cell>
          <cell r="F1731" t="str">
            <v>VARIABLE BRACKET</v>
          </cell>
          <cell r="G1731" t="str">
            <v>L 650</v>
          </cell>
          <cell r="H1731" t="str">
            <v>SET</v>
          </cell>
          <cell r="I1731">
            <v>0</v>
          </cell>
          <cell r="J1731">
            <v>0</v>
          </cell>
          <cell r="K1731">
            <v>0</v>
          </cell>
          <cell r="L1731">
            <v>0</v>
          </cell>
          <cell r="M1731">
            <v>881</v>
          </cell>
          <cell r="N1731">
            <v>25920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25920</v>
          </cell>
          <cell r="W1731">
            <v>0</v>
          </cell>
          <cell r="X1731">
            <v>0</v>
          </cell>
          <cell r="Y1731" t="str">
            <v>내선</v>
          </cell>
          <cell r="Z1731">
            <v>0.16</v>
          </cell>
          <cell r="AA1731" t="str">
            <v>보인</v>
          </cell>
          <cell r="AB1731">
            <v>7.1999999999999995E-2</v>
          </cell>
        </row>
        <row r="1732">
          <cell r="D1732">
            <v>1732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 t="str">
            <v/>
          </cell>
        </row>
        <row r="1733">
          <cell r="D1733">
            <v>1733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 t="str">
            <v/>
          </cell>
        </row>
        <row r="1734">
          <cell r="D1734">
            <v>1734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 t="str">
            <v/>
          </cell>
        </row>
        <row r="1735">
          <cell r="D1735">
            <v>1735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 t="str">
            <v/>
          </cell>
        </row>
        <row r="1736">
          <cell r="D1736">
            <v>1736</v>
          </cell>
          <cell r="E1736">
            <v>1311</v>
          </cell>
          <cell r="F1736" t="str">
            <v>RACE WAY BODY</v>
          </cell>
          <cell r="G1736" t="str">
            <v>40×40</v>
          </cell>
          <cell r="H1736" t="str">
            <v>m</v>
          </cell>
          <cell r="I1736">
            <v>0</v>
          </cell>
          <cell r="J1736">
            <v>0</v>
          </cell>
          <cell r="K1736">
            <v>0</v>
          </cell>
          <cell r="L1736">
            <v>0</v>
          </cell>
          <cell r="M1736">
            <v>881</v>
          </cell>
          <cell r="N1736">
            <v>2450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2450</v>
          </cell>
          <cell r="W1736">
            <v>0</v>
          </cell>
          <cell r="X1736">
            <v>0</v>
          </cell>
          <cell r="Y1736" t="str">
            <v>내선</v>
          </cell>
          <cell r="Z1736">
            <v>0.15</v>
          </cell>
        </row>
        <row r="1737">
          <cell r="D1737">
            <v>1737</v>
          </cell>
          <cell r="E1737">
            <v>1312</v>
          </cell>
          <cell r="F1737" t="str">
            <v>RACE WAY BODY</v>
          </cell>
          <cell r="G1737" t="str">
            <v>70×40</v>
          </cell>
          <cell r="H1737" t="str">
            <v>m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881</v>
          </cell>
          <cell r="N1737">
            <v>2940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2940</v>
          </cell>
          <cell r="W1737">
            <v>0</v>
          </cell>
          <cell r="X1737">
            <v>0</v>
          </cell>
          <cell r="Y1737" t="str">
            <v>내선</v>
          </cell>
          <cell r="Z1737">
            <v>0.2</v>
          </cell>
        </row>
        <row r="1738">
          <cell r="D1738">
            <v>1738</v>
          </cell>
          <cell r="E1738">
            <v>1313</v>
          </cell>
          <cell r="F1738" t="str">
            <v>RACE WAY COVER</v>
          </cell>
          <cell r="G1738" t="str">
            <v>40×40</v>
          </cell>
          <cell r="H1738" t="str">
            <v>m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881</v>
          </cell>
          <cell r="N1738">
            <v>890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0</v>
          </cell>
          <cell r="V1738">
            <v>890</v>
          </cell>
        </row>
        <row r="1739">
          <cell r="D1739">
            <v>1739</v>
          </cell>
          <cell r="E1739">
            <v>1314</v>
          </cell>
          <cell r="F1739" t="str">
            <v>RACE WAY COVER</v>
          </cell>
          <cell r="G1739" t="str">
            <v>70×40</v>
          </cell>
          <cell r="H1739" t="str">
            <v>m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881</v>
          </cell>
          <cell r="N1739">
            <v>1350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1350</v>
          </cell>
        </row>
        <row r="1740">
          <cell r="D1740">
            <v>1740</v>
          </cell>
          <cell r="E1740">
            <v>1315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 t="str">
            <v/>
          </cell>
        </row>
        <row r="1741">
          <cell r="D1741">
            <v>1741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 t="str">
            <v/>
          </cell>
        </row>
        <row r="1742">
          <cell r="D1742">
            <v>1742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 t="str">
            <v/>
          </cell>
        </row>
        <row r="1743">
          <cell r="D1743">
            <v>1743</v>
          </cell>
          <cell r="E1743">
            <v>1316</v>
          </cell>
          <cell r="F1743" t="str">
            <v>RACE WAY JOIVER</v>
          </cell>
          <cell r="G1743" t="str">
            <v>40×40</v>
          </cell>
          <cell r="H1743" t="str">
            <v>EA</v>
          </cell>
          <cell r="I1743">
            <v>0</v>
          </cell>
          <cell r="J1743">
            <v>0</v>
          </cell>
          <cell r="K1743">
            <v>750</v>
          </cell>
          <cell r="L1743">
            <v>850</v>
          </cell>
          <cell r="M1743">
            <v>0</v>
          </cell>
          <cell r="N1743">
            <v>0</v>
          </cell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850</v>
          </cell>
        </row>
        <row r="1744">
          <cell r="D1744">
            <v>1744</v>
          </cell>
          <cell r="E1744">
            <v>1317</v>
          </cell>
          <cell r="F1744" t="str">
            <v>RACE WAY JOIVER</v>
          </cell>
          <cell r="G1744" t="str">
            <v>70×40</v>
          </cell>
          <cell r="H1744" t="str">
            <v>EA</v>
          </cell>
          <cell r="I1744">
            <v>0</v>
          </cell>
          <cell r="J1744">
            <v>0</v>
          </cell>
          <cell r="K1744">
            <v>750</v>
          </cell>
          <cell r="L1744">
            <v>1300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1300</v>
          </cell>
        </row>
        <row r="1745">
          <cell r="D1745">
            <v>1745</v>
          </cell>
          <cell r="E1745">
            <v>1318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 t="str">
            <v/>
          </cell>
        </row>
        <row r="1746">
          <cell r="D1746">
            <v>1746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 t="str">
            <v/>
          </cell>
        </row>
        <row r="1747">
          <cell r="D1747">
            <v>1747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 t="str">
            <v/>
          </cell>
        </row>
        <row r="1748">
          <cell r="D1748">
            <v>1748</v>
          </cell>
          <cell r="E1748">
            <v>1319</v>
          </cell>
          <cell r="F1748" t="str">
            <v>RACE WAY HANGER</v>
          </cell>
          <cell r="G1748" t="str">
            <v>40×40</v>
          </cell>
          <cell r="H1748" t="str">
            <v>EA</v>
          </cell>
          <cell r="I1748">
            <v>0</v>
          </cell>
          <cell r="J1748">
            <v>0</v>
          </cell>
          <cell r="K1748">
            <v>750</v>
          </cell>
          <cell r="L1748">
            <v>850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850</v>
          </cell>
        </row>
        <row r="1749">
          <cell r="D1749">
            <v>1749</v>
          </cell>
          <cell r="E1749">
            <v>1320</v>
          </cell>
          <cell r="F1749" t="str">
            <v>RACE WAY HANGER</v>
          </cell>
          <cell r="G1749" t="str">
            <v>70×40</v>
          </cell>
          <cell r="H1749" t="str">
            <v>EA</v>
          </cell>
          <cell r="I1749">
            <v>0</v>
          </cell>
          <cell r="J1749">
            <v>0</v>
          </cell>
          <cell r="K1749">
            <v>750</v>
          </cell>
          <cell r="L1749">
            <v>1300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1300</v>
          </cell>
        </row>
        <row r="1750">
          <cell r="D1750">
            <v>1750</v>
          </cell>
          <cell r="E1750">
            <v>1321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 t="str">
            <v/>
          </cell>
        </row>
        <row r="1751">
          <cell r="D1751">
            <v>1751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 t="str">
            <v/>
          </cell>
        </row>
        <row r="1752">
          <cell r="D1752">
            <v>1752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 t="str">
            <v/>
          </cell>
        </row>
        <row r="1753">
          <cell r="D1753">
            <v>1753</v>
          </cell>
          <cell r="E1753">
            <v>1322</v>
          </cell>
          <cell r="F1753" t="str">
            <v>RACE WAY END CAP</v>
          </cell>
          <cell r="G1753" t="str">
            <v>40×40</v>
          </cell>
          <cell r="H1753" t="str">
            <v>EA</v>
          </cell>
          <cell r="I1753">
            <v>0</v>
          </cell>
          <cell r="J1753">
            <v>0</v>
          </cell>
          <cell r="K1753">
            <v>750</v>
          </cell>
          <cell r="L1753">
            <v>650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650</v>
          </cell>
        </row>
        <row r="1754">
          <cell r="D1754">
            <v>1754</v>
          </cell>
          <cell r="E1754">
            <v>1323</v>
          </cell>
          <cell r="F1754" t="str">
            <v>RACE WAY END CAP</v>
          </cell>
          <cell r="G1754" t="str">
            <v>70×40</v>
          </cell>
          <cell r="H1754" t="str">
            <v>EA</v>
          </cell>
          <cell r="I1754">
            <v>0</v>
          </cell>
          <cell r="J1754">
            <v>0</v>
          </cell>
          <cell r="K1754">
            <v>750</v>
          </cell>
          <cell r="L1754">
            <v>1050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1050</v>
          </cell>
        </row>
        <row r="1755">
          <cell r="D1755">
            <v>1755</v>
          </cell>
          <cell r="E1755">
            <v>1324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 t="str">
            <v/>
          </cell>
        </row>
        <row r="1756">
          <cell r="D1756">
            <v>1756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 t="str">
            <v/>
          </cell>
        </row>
        <row r="1757">
          <cell r="D1757">
            <v>1757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 t="str">
            <v/>
          </cell>
        </row>
        <row r="1758">
          <cell r="D1758">
            <v>1758</v>
          </cell>
          <cell r="E1758">
            <v>1325</v>
          </cell>
          <cell r="F1758" t="str">
            <v>RACE WAY H,V/ELBOW</v>
          </cell>
          <cell r="G1758" t="str">
            <v>40×40</v>
          </cell>
          <cell r="H1758" t="str">
            <v>EA</v>
          </cell>
          <cell r="I1758">
            <v>0</v>
          </cell>
          <cell r="J1758">
            <v>0</v>
          </cell>
          <cell r="K1758">
            <v>750</v>
          </cell>
          <cell r="L1758">
            <v>1850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1850</v>
          </cell>
        </row>
        <row r="1759">
          <cell r="D1759">
            <v>1759</v>
          </cell>
          <cell r="E1759">
            <v>1326</v>
          </cell>
          <cell r="F1759" t="str">
            <v>RACE WAY H,V/ELBOW</v>
          </cell>
          <cell r="G1759" t="str">
            <v>70×40</v>
          </cell>
          <cell r="H1759" t="str">
            <v>EA</v>
          </cell>
          <cell r="I1759">
            <v>0</v>
          </cell>
          <cell r="J1759">
            <v>0</v>
          </cell>
          <cell r="K1759">
            <v>750</v>
          </cell>
          <cell r="L1759">
            <v>2450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2450</v>
          </cell>
        </row>
        <row r="1760">
          <cell r="D1760">
            <v>1760</v>
          </cell>
          <cell r="E1760">
            <v>1327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0</v>
          </cell>
          <cell r="L1760">
            <v>0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0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 t="str">
            <v/>
          </cell>
        </row>
        <row r="1761">
          <cell r="D1761">
            <v>1761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 t="str">
            <v/>
          </cell>
        </row>
        <row r="1762">
          <cell r="D1762">
            <v>1762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 t="str">
            <v/>
          </cell>
        </row>
        <row r="1763">
          <cell r="D1763">
            <v>1763</v>
          </cell>
          <cell r="E1763">
            <v>1328</v>
          </cell>
          <cell r="F1763" t="str">
            <v>RACE WAY BOX CONN.</v>
          </cell>
          <cell r="G1763" t="str">
            <v>40×40</v>
          </cell>
          <cell r="H1763" t="str">
            <v>EA</v>
          </cell>
          <cell r="I1763">
            <v>0</v>
          </cell>
          <cell r="J1763">
            <v>0</v>
          </cell>
          <cell r="K1763">
            <v>750</v>
          </cell>
          <cell r="L1763">
            <v>1050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1050</v>
          </cell>
        </row>
        <row r="1764">
          <cell r="D1764">
            <v>1764</v>
          </cell>
          <cell r="E1764">
            <v>1329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 t="str">
            <v/>
          </cell>
        </row>
        <row r="1765">
          <cell r="D1765">
            <v>1765</v>
          </cell>
          <cell r="E1765">
            <v>1330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 t="str">
            <v/>
          </cell>
        </row>
        <row r="1766">
          <cell r="D1766">
            <v>1766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 t="str">
            <v/>
          </cell>
        </row>
        <row r="1767">
          <cell r="D1767">
            <v>1767</v>
          </cell>
          <cell r="E1767">
            <v>0</v>
          </cell>
          <cell r="F1767" t="str">
            <v>케이블 트라후</v>
          </cell>
          <cell r="G1767" t="str">
            <v>200W×170H</v>
          </cell>
          <cell r="H1767" t="str">
            <v>m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0</v>
          </cell>
        </row>
        <row r="1768">
          <cell r="D1768">
            <v>1768</v>
          </cell>
          <cell r="E1768">
            <v>1331</v>
          </cell>
          <cell r="F1768" t="str">
            <v>CABLE DUCT</v>
          </cell>
          <cell r="G1768" t="str">
            <v>150W×100H</v>
          </cell>
          <cell r="H1768" t="str">
            <v>m</v>
          </cell>
          <cell r="I1768">
            <v>0</v>
          </cell>
          <cell r="J1768">
            <v>0</v>
          </cell>
          <cell r="K1768" t="str">
            <v>753(95,01)</v>
          </cell>
          <cell r="L1768">
            <v>13500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13500</v>
          </cell>
          <cell r="W1768">
            <v>0</v>
          </cell>
          <cell r="X1768">
            <v>0</v>
          </cell>
          <cell r="Y1768" t="str">
            <v>내선</v>
          </cell>
          <cell r="Z1768">
            <v>0.4</v>
          </cell>
        </row>
        <row r="1769">
          <cell r="D1769">
            <v>1769</v>
          </cell>
          <cell r="E1769">
            <v>1332</v>
          </cell>
          <cell r="F1769" t="str">
            <v>CABLE DUCT</v>
          </cell>
          <cell r="G1769" t="str">
            <v>200W×100H</v>
          </cell>
          <cell r="H1769" t="str">
            <v>m</v>
          </cell>
          <cell r="I1769">
            <v>0</v>
          </cell>
          <cell r="J1769">
            <v>0</v>
          </cell>
          <cell r="K1769" t="str">
            <v>753(95,01)</v>
          </cell>
          <cell r="L1769">
            <v>15850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15850</v>
          </cell>
          <cell r="W1769">
            <v>0</v>
          </cell>
          <cell r="X1769">
            <v>0</v>
          </cell>
          <cell r="Y1769" t="str">
            <v>내선</v>
          </cell>
          <cell r="Z1769">
            <v>0.5</v>
          </cell>
        </row>
        <row r="1770">
          <cell r="D1770">
            <v>1770</v>
          </cell>
          <cell r="E1770">
            <v>1333</v>
          </cell>
          <cell r="F1770" t="str">
            <v>CABLE DUCT</v>
          </cell>
          <cell r="G1770" t="str">
            <v>300W×100H</v>
          </cell>
          <cell r="H1770" t="str">
            <v>m</v>
          </cell>
          <cell r="I1770">
            <v>0</v>
          </cell>
          <cell r="J1770">
            <v>0</v>
          </cell>
          <cell r="K1770" t="str">
            <v>753(95,01)</v>
          </cell>
          <cell r="L1770">
            <v>20550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20550</v>
          </cell>
          <cell r="W1770">
            <v>0</v>
          </cell>
          <cell r="X1770">
            <v>0</v>
          </cell>
          <cell r="Y1770" t="str">
            <v>내선</v>
          </cell>
          <cell r="Z1770">
            <v>0.5</v>
          </cell>
        </row>
        <row r="1771">
          <cell r="D1771">
            <v>1771</v>
          </cell>
          <cell r="E1771">
            <v>1334</v>
          </cell>
          <cell r="F1771" t="str">
            <v>CABLE DUCT</v>
          </cell>
          <cell r="G1771" t="str">
            <v>450W×150H</v>
          </cell>
          <cell r="H1771">
            <v>0</v>
          </cell>
          <cell r="I1771">
            <v>0</v>
          </cell>
          <cell r="J1771">
            <v>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 t="str">
            <v/>
          </cell>
        </row>
        <row r="1772">
          <cell r="D1772">
            <v>1772</v>
          </cell>
          <cell r="E1772">
            <v>1335</v>
          </cell>
          <cell r="F1772" t="str">
            <v>CABLE DUCT</v>
          </cell>
          <cell r="G1772" t="str">
            <v>600W×100H</v>
          </cell>
          <cell r="H1772" t="str">
            <v>m</v>
          </cell>
          <cell r="I1772">
            <v>0</v>
          </cell>
          <cell r="J1772">
            <v>0</v>
          </cell>
          <cell r="K1772" t="str">
            <v>753(95,01)</v>
          </cell>
          <cell r="L1772">
            <v>34650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34650</v>
          </cell>
          <cell r="W1772">
            <v>0</v>
          </cell>
          <cell r="X1772">
            <v>0</v>
          </cell>
          <cell r="Y1772" t="str">
            <v>내선</v>
          </cell>
          <cell r="Z1772">
            <v>0.6</v>
          </cell>
        </row>
        <row r="1773">
          <cell r="D1773">
            <v>1773</v>
          </cell>
          <cell r="E1773">
            <v>1336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 t="str">
            <v/>
          </cell>
        </row>
        <row r="1774">
          <cell r="D1774">
            <v>1774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 t="str">
            <v/>
          </cell>
        </row>
        <row r="1775">
          <cell r="D1775">
            <v>1775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 t="str">
            <v/>
          </cell>
        </row>
        <row r="1776">
          <cell r="D1776">
            <v>1776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 t="str">
            <v/>
          </cell>
        </row>
        <row r="1777">
          <cell r="D1777">
            <v>1777</v>
          </cell>
          <cell r="E1777">
            <v>1337</v>
          </cell>
          <cell r="F1777" t="str">
            <v>CABLE DUCT</v>
          </cell>
          <cell r="G1777" t="str">
            <v>150W×150H</v>
          </cell>
          <cell r="H1777" t="str">
            <v>m</v>
          </cell>
          <cell r="I1777">
            <v>0</v>
          </cell>
          <cell r="J1777">
            <v>0</v>
          </cell>
          <cell r="K1777" t="str">
            <v>753(95,01)</v>
          </cell>
          <cell r="L1777">
            <v>15850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15850</v>
          </cell>
          <cell r="W1777">
            <v>0</v>
          </cell>
          <cell r="X1777">
            <v>0</v>
          </cell>
          <cell r="Y1777" t="str">
            <v>내선</v>
          </cell>
          <cell r="Z1777">
            <v>0.5</v>
          </cell>
        </row>
        <row r="1778">
          <cell r="D1778">
            <v>1778</v>
          </cell>
          <cell r="E1778">
            <v>1338</v>
          </cell>
          <cell r="F1778" t="str">
            <v>CABLE DUCT</v>
          </cell>
          <cell r="G1778" t="str">
            <v>200W×150H</v>
          </cell>
          <cell r="H1778" t="str">
            <v>m</v>
          </cell>
          <cell r="I1778">
            <v>0</v>
          </cell>
          <cell r="J1778">
            <v>0</v>
          </cell>
          <cell r="K1778" t="str">
            <v>753(95,01)</v>
          </cell>
          <cell r="L1778">
            <v>18200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18200</v>
          </cell>
          <cell r="W1778">
            <v>0</v>
          </cell>
          <cell r="X1778">
            <v>0</v>
          </cell>
          <cell r="Y1778" t="str">
            <v>내선</v>
          </cell>
          <cell r="Z1778">
            <v>0.5</v>
          </cell>
        </row>
        <row r="1779">
          <cell r="D1779">
            <v>1779</v>
          </cell>
          <cell r="E1779">
            <v>1339</v>
          </cell>
          <cell r="F1779" t="str">
            <v>CABLE DUCT</v>
          </cell>
          <cell r="G1779" t="str">
            <v>300W×150H</v>
          </cell>
          <cell r="H1779" t="str">
            <v>m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 t="str">
            <v>성실엔지니어링</v>
          </cell>
          <cell r="P1779">
            <v>28300</v>
          </cell>
          <cell r="Q1779" t="str">
            <v>파이오니아메탈</v>
          </cell>
          <cell r="R1779">
            <v>30690</v>
          </cell>
          <cell r="S1779" t="str">
            <v>대한엔지니어링</v>
          </cell>
          <cell r="T1779">
            <v>23140</v>
          </cell>
          <cell r="U1779">
            <v>0</v>
          </cell>
          <cell r="V1779">
            <v>23140</v>
          </cell>
          <cell r="W1779">
            <v>0</v>
          </cell>
          <cell r="X1779">
            <v>0</v>
          </cell>
          <cell r="Y1779" t="str">
            <v>내선</v>
          </cell>
          <cell r="Z1779">
            <v>0.6</v>
          </cell>
        </row>
        <row r="1780">
          <cell r="D1780">
            <v>1780</v>
          </cell>
          <cell r="E1780">
            <v>1340</v>
          </cell>
          <cell r="F1780" t="str">
            <v>CABLE DUCT</v>
          </cell>
          <cell r="G1780" t="str">
            <v>400W×150H</v>
          </cell>
          <cell r="H1780" t="str">
            <v>m</v>
          </cell>
          <cell r="I1780">
            <v>0</v>
          </cell>
          <cell r="J1780">
            <v>0</v>
          </cell>
          <cell r="K1780">
            <v>0</v>
          </cell>
          <cell r="L1780">
            <v>30000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30000</v>
          </cell>
          <cell r="W1780">
            <v>0</v>
          </cell>
          <cell r="X1780">
            <v>0</v>
          </cell>
          <cell r="Y1780" t="str">
            <v>내선</v>
          </cell>
          <cell r="Z1780">
            <v>0.6</v>
          </cell>
        </row>
        <row r="1781">
          <cell r="D1781">
            <v>1781</v>
          </cell>
          <cell r="E1781">
            <v>1341</v>
          </cell>
          <cell r="F1781" t="str">
            <v>CABLE DUCT</v>
          </cell>
          <cell r="G1781" t="str">
            <v>600W×150H</v>
          </cell>
          <cell r="H1781" t="str">
            <v>m</v>
          </cell>
          <cell r="I1781">
            <v>0</v>
          </cell>
          <cell r="J1781">
            <v>0</v>
          </cell>
          <cell r="K1781" t="str">
            <v>753(95,01)</v>
          </cell>
          <cell r="L1781">
            <v>37000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37000</v>
          </cell>
          <cell r="W1781">
            <v>0</v>
          </cell>
          <cell r="X1781">
            <v>0</v>
          </cell>
          <cell r="Y1781" t="str">
            <v>내선</v>
          </cell>
          <cell r="Z1781">
            <v>1.4</v>
          </cell>
        </row>
        <row r="1782">
          <cell r="D1782">
            <v>1782</v>
          </cell>
          <cell r="E1782">
            <v>1342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 t="str">
            <v/>
          </cell>
        </row>
        <row r="1783">
          <cell r="D1783">
            <v>1783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 t="str">
            <v/>
          </cell>
        </row>
        <row r="1784">
          <cell r="D1784">
            <v>1784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 t="str">
            <v/>
          </cell>
        </row>
        <row r="1785">
          <cell r="D1785">
            <v>1785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 t="str">
            <v/>
          </cell>
        </row>
        <row r="1786">
          <cell r="D1786">
            <v>1786</v>
          </cell>
          <cell r="E1786">
            <v>1343</v>
          </cell>
          <cell r="F1786" t="str">
            <v>HOR. ELBOW</v>
          </cell>
          <cell r="G1786" t="str">
            <v>150W×100H</v>
          </cell>
          <cell r="H1786" t="str">
            <v>EA</v>
          </cell>
          <cell r="I1786">
            <v>0</v>
          </cell>
          <cell r="J1786">
            <v>0</v>
          </cell>
          <cell r="K1786" t="str">
            <v>753(95,01)</v>
          </cell>
          <cell r="L1786">
            <v>23300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23300</v>
          </cell>
          <cell r="W1786">
            <v>0</v>
          </cell>
          <cell r="X1786">
            <v>0</v>
          </cell>
          <cell r="Y1786" t="str">
            <v>내선</v>
          </cell>
          <cell r="Z1786">
            <v>0.4</v>
          </cell>
        </row>
        <row r="1787">
          <cell r="D1787">
            <v>1787</v>
          </cell>
          <cell r="E1787">
            <v>1344</v>
          </cell>
          <cell r="F1787" t="str">
            <v>HOR. ELBOW</v>
          </cell>
          <cell r="G1787" t="str">
            <v>200W×100H</v>
          </cell>
          <cell r="H1787" t="str">
            <v>EA</v>
          </cell>
          <cell r="I1787">
            <v>0</v>
          </cell>
          <cell r="J1787">
            <v>0</v>
          </cell>
          <cell r="K1787" t="str">
            <v>753(95,01)</v>
          </cell>
          <cell r="L1787">
            <v>27150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27150</v>
          </cell>
          <cell r="W1787">
            <v>0</v>
          </cell>
          <cell r="X1787">
            <v>0</v>
          </cell>
          <cell r="Y1787" t="str">
            <v>내선</v>
          </cell>
          <cell r="Z1787">
            <v>0.5</v>
          </cell>
        </row>
        <row r="1788">
          <cell r="D1788">
            <v>1788</v>
          </cell>
          <cell r="E1788">
            <v>1345</v>
          </cell>
          <cell r="F1788" t="str">
            <v>HOR. ELBOW</v>
          </cell>
          <cell r="G1788" t="str">
            <v>300W×100H</v>
          </cell>
          <cell r="H1788" t="str">
            <v>EA</v>
          </cell>
          <cell r="I1788">
            <v>0</v>
          </cell>
          <cell r="J1788">
            <v>0</v>
          </cell>
          <cell r="K1788" t="str">
            <v>753(95,01)</v>
          </cell>
          <cell r="L1788">
            <v>35850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35850</v>
          </cell>
          <cell r="W1788">
            <v>0</v>
          </cell>
          <cell r="X1788">
            <v>0</v>
          </cell>
          <cell r="Y1788" t="str">
            <v>내선</v>
          </cell>
          <cell r="Z1788">
            <v>0.5</v>
          </cell>
        </row>
        <row r="1789">
          <cell r="D1789">
            <v>1789</v>
          </cell>
          <cell r="E1789">
            <v>1346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 t="str">
            <v/>
          </cell>
        </row>
        <row r="1790">
          <cell r="D1790">
            <v>1790</v>
          </cell>
          <cell r="E1790">
            <v>1347</v>
          </cell>
          <cell r="F1790" t="str">
            <v>HOR. ELBOW</v>
          </cell>
          <cell r="G1790" t="str">
            <v>600W×100H</v>
          </cell>
          <cell r="H1790" t="str">
            <v>EA</v>
          </cell>
          <cell r="I1790">
            <v>0</v>
          </cell>
          <cell r="J1790">
            <v>0</v>
          </cell>
          <cell r="K1790" t="str">
            <v>753(95,01)</v>
          </cell>
          <cell r="L1790">
            <v>69900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69900</v>
          </cell>
          <cell r="W1790">
            <v>0</v>
          </cell>
          <cell r="X1790">
            <v>0</v>
          </cell>
          <cell r="Y1790" t="str">
            <v>내선</v>
          </cell>
          <cell r="Z1790">
            <v>0.6</v>
          </cell>
        </row>
        <row r="1791">
          <cell r="D1791">
            <v>1791</v>
          </cell>
          <cell r="E1791">
            <v>1348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 t="str">
            <v/>
          </cell>
        </row>
        <row r="1792">
          <cell r="D1792">
            <v>1792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 t="str">
            <v/>
          </cell>
        </row>
        <row r="1793">
          <cell r="D1793">
            <v>1793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 t="str">
            <v/>
          </cell>
        </row>
        <row r="1794">
          <cell r="D1794">
            <v>1794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 t="str">
            <v/>
          </cell>
        </row>
        <row r="1795">
          <cell r="D1795">
            <v>1795</v>
          </cell>
          <cell r="E1795">
            <v>1349</v>
          </cell>
          <cell r="F1795" t="str">
            <v>HOR. ELBOW</v>
          </cell>
          <cell r="G1795" t="str">
            <v>150W×150H</v>
          </cell>
          <cell r="H1795" t="str">
            <v>EA</v>
          </cell>
          <cell r="I1795">
            <v>0</v>
          </cell>
          <cell r="J1795">
            <v>0</v>
          </cell>
          <cell r="K1795" t="str">
            <v>753(95,01)</v>
          </cell>
          <cell r="L1795">
            <v>25550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25550</v>
          </cell>
          <cell r="W1795">
            <v>0</v>
          </cell>
          <cell r="X1795">
            <v>0</v>
          </cell>
          <cell r="Y1795" t="str">
            <v>내선</v>
          </cell>
          <cell r="Z1795">
            <v>0.5</v>
          </cell>
        </row>
        <row r="1796">
          <cell r="D1796">
            <v>1796</v>
          </cell>
          <cell r="E1796">
            <v>1350</v>
          </cell>
          <cell r="F1796" t="str">
            <v>HOR. ELBOW</v>
          </cell>
          <cell r="G1796" t="str">
            <v>200W×150H</v>
          </cell>
          <cell r="H1796" t="str">
            <v>EA</v>
          </cell>
          <cell r="I1796">
            <v>0</v>
          </cell>
          <cell r="J1796">
            <v>0</v>
          </cell>
          <cell r="K1796" t="str">
            <v>753(95,01)</v>
          </cell>
          <cell r="L1796">
            <v>29550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29550</v>
          </cell>
          <cell r="W1796">
            <v>0</v>
          </cell>
          <cell r="X1796">
            <v>0</v>
          </cell>
          <cell r="Y1796" t="str">
            <v>내선</v>
          </cell>
          <cell r="Z1796">
            <v>0.5</v>
          </cell>
        </row>
        <row r="1797">
          <cell r="D1797">
            <v>1797</v>
          </cell>
          <cell r="E1797">
            <v>1351</v>
          </cell>
          <cell r="F1797" t="str">
            <v>HOR. ELBOW</v>
          </cell>
          <cell r="G1797" t="str">
            <v>300W×150H</v>
          </cell>
          <cell r="H1797" t="str">
            <v>EA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 t="str">
            <v>성실엔지니어링</v>
          </cell>
          <cell r="P1797">
            <v>14700</v>
          </cell>
          <cell r="Q1797" t="str">
            <v>파이오니아메탈</v>
          </cell>
          <cell r="R1797">
            <v>55240</v>
          </cell>
          <cell r="S1797" t="str">
            <v>대한엔지니어링</v>
          </cell>
          <cell r="T1797">
            <v>34710</v>
          </cell>
          <cell r="U1797">
            <v>0</v>
          </cell>
          <cell r="V1797">
            <v>14700</v>
          </cell>
          <cell r="W1797">
            <v>0</v>
          </cell>
          <cell r="X1797">
            <v>0</v>
          </cell>
          <cell r="Y1797" t="str">
            <v>내선</v>
          </cell>
          <cell r="Z1797">
            <v>0.6</v>
          </cell>
        </row>
        <row r="1798">
          <cell r="D1798">
            <v>1798</v>
          </cell>
          <cell r="E1798">
            <v>1352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 t="str">
            <v/>
          </cell>
        </row>
        <row r="1799">
          <cell r="D1799">
            <v>1799</v>
          </cell>
          <cell r="E1799">
            <v>1353</v>
          </cell>
          <cell r="F1799" t="str">
            <v>HOR. ELBOW</v>
          </cell>
          <cell r="G1799" t="str">
            <v>600W×150H</v>
          </cell>
          <cell r="H1799" t="str">
            <v>EA</v>
          </cell>
          <cell r="I1799">
            <v>0</v>
          </cell>
          <cell r="J1799">
            <v>0</v>
          </cell>
          <cell r="K1799" t="str">
            <v>753(95,01)</v>
          </cell>
          <cell r="L1799">
            <v>73300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73300</v>
          </cell>
          <cell r="W1799">
            <v>0</v>
          </cell>
          <cell r="X1799">
            <v>0</v>
          </cell>
          <cell r="Y1799" t="str">
            <v>내선</v>
          </cell>
          <cell r="Z1799">
            <v>1.4</v>
          </cell>
        </row>
        <row r="1800">
          <cell r="D1800">
            <v>1800</v>
          </cell>
          <cell r="E1800">
            <v>1354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 t="str">
            <v/>
          </cell>
        </row>
        <row r="1801">
          <cell r="D1801">
            <v>1801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 t="str">
            <v/>
          </cell>
        </row>
        <row r="1802">
          <cell r="D1802">
            <v>1802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 t="str">
            <v/>
          </cell>
        </row>
        <row r="1803">
          <cell r="D1803">
            <v>1803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 t="str">
            <v/>
          </cell>
        </row>
        <row r="1804">
          <cell r="D1804">
            <v>1804</v>
          </cell>
          <cell r="E1804">
            <v>1355</v>
          </cell>
          <cell r="F1804" t="str">
            <v>HOR. TEE</v>
          </cell>
          <cell r="G1804" t="str">
            <v>150W×100H</v>
          </cell>
          <cell r="H1804" t="str">
            <v>EA</v>
          </cell>
          <cell r="I1804">
            <v>0</v>
          </cell>
          <cell r="J1804">
            <v>0</v>
          </cell>
          <cell r="K1804" t="str">
            <v>753(95,01)</v>
          </cell>
          <cell r="L1804">
            <v>37550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37550</v>
          </cell>
          <cell r="W1804">
            <v>0</v>
          </cell>
          <cell r="X1804">
            <v>0</v>
          </cell>
          <cell r="Y1804" t="str">
            <v>내선</v>
          </cell>
          <cell r="Z1804">
            <v>0.4</v>
          </cell>
        </row>
        <row r="1805">
          <cell r="D1805">
            <v>1805</v>
          </cell>
          <cell r="E1805">
            <v>1356</v>
          </cell>
          <cell r="F1805" t="str">
            <v>HOR. TEE</v>
          </cell>
          <cell r="G1805" t="str">
            <v>200W×100H</v>
          </cell>
          <cell r="H1805" t="str">
            <v>EA</v>
          </cell>
          <cell r="I1805">
            <v>0</v>
          </cell>
          <cell r="J1805">
            <v>0</v>
          </cell>
          <cell r="K1805" t="str">
            <v>753(95,01)</v>
          </cell>
          <cell r="L1805">
            <v>42400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42400</v>
          </cell>
          <cell r="W1805">
            <v>0</v>
          </cell>
          <cell r="X1805">
            <v>0</v>
          </cell>
          <cell r="Y1805" t="str">
            <v>내선</v>
          </cell>
          <cell r="Z1805">
            <v>0.5</v>
          </cell>
        </row>
        <row r="1806">
          <cell r="D1806">
            <v>1806</v>
          </cell>
          <cell r="E1806">
            <v>1357</v>
          </cell>
          <cell r="F1806" t="str">
            <v>HOR. TEE</v>
          </cell>
          <cell r="G1806" t="str">
            <v>300W×100H</v>
          </cell>
          <cell r="H1806" t="str">
            <v>EA</v>
          </cell>
          <cell r="I1806">
            <v>0</v>
          </cell>
          <cell r="J1806">
            <v>0</v>
          </cell>
          <cell r="K1806" t="str">
            <v>753(95,01)</v>
          </cell>
          <cell r="L1806">
            <v>53100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53100</v>
          </cell>
          <cell r="W1806">
            <v>0</v>
          </cell>
          <cell r="X1806">
            <v>0</v>
          </cell>
          <cell r="Y1806" t="str">
            <v>내선</v>
          </cell>
          <cell r="Z1806">
            <v>0.5</v>
          </cell>
        </row>
        <row r="1807">
          <cell r="D1807">
            <v>1807</v>
          </cell>
          <cell r="E1807">
            <v>1358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 t="str">
            <v/>
          </cell>
        </row>
        <row r="1808">
          <cell r="D1808">
            <v>1808</v>
          </cell>
          <cell r="E1808">
            <v>1359</v>
          </cell>
          <cell r="F1808" t="str">
            <v>HOR. TEE</v>
          </cell>
          <cell r="G1808" t="str">
            <v>600W×100H</v>
          </cell>
          <cell r="H1808" t="str">
            <v>EA</v>
          </cell>
          <cell r="I1808">
            <v>0</v>
          </cell>
          <cell r="J1808">
            <v>0</v>
          </cell>
          <cell r="K1808" t="str">
            <v>753(95,01)</v>
          </cell>
          <cell r="L1808">
            <v>93100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93100</v>
          </cell>
          <cell r="W1808">
            <v>0</v>
          </cell>
          <cell r="X1808">
            <v>0</v>
          </cell>
          <cell r="Y1808" t="str">
            <v>내선</v>
          </cell>
          <cell r="Z1808">
            <v>0.6</v>
          </cell>
        </row>
        <row r="1809">
          <cell r="D1809">
            <v>1809</v>
          </cell>
          <cell r="E1809">
            <v>1360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0</v>
          </cell>
          <cell r="L1809">
            <v>0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 t="str">
            <v/>
          </cell>
        </row>
        <row r="1810">
          <cell r="D1810">
            <v>1810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0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 t="str">
            <v/>
          </cell>
        </row>
        <row r="1811">
          <cell r="D1811">
            <v>1811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 t="str">
            <v/>
          </cell>
        </row>
        <row r="1812">
          <cell r="D1812">
            <v>1812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0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 t="str">
            <v/>
          </cell>
        </row>
        <row r="1813">
          <cell r="D1813">
            <v>1813</v>
          </cell>
          <cell r="E1813">
            <v>1361</v>
          </cell>
          <cell r="F1813" t="str">
            <v>HOR. TEE</v>
          </cell>
          <cell r="G1813" t="str">
            <v>150W×150H</v>
          </cell>
          <cell r="H1813" t="str">
            <v>EA</v>
          </cell>
          <cell r="I1813">
            <v>0</v>
          </cell>
          <cell r="J1813">
            <v>0</v>
          </cell>
          <cell r="K1813" t="str">
            <v>753(95,01)</v>
          </cell>
          <cell r="L1813">
            <v>40800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40800</v>
          </cell>
          <cell r="W1813">
            <v>0</v>
          </cell>
          <cell r="X1813">
            <v>0</v>
          </cell>
          <cell r="Y1813" t="str">
            <v>내선</v>
          </cell>
          <cell r="Z1813">
            <v>0.5</v>
          </cell>
        </row>
        <row r="1814">
          <cell r="D1814">
            <v>1814</v>
          </cell>
          <cell r="E1814">
            <v>1362</v>
          </cell>
          <cell r="F1814" t="str">
            <v>HOR. TEE</v>
          </cell>
          <cell r="G1814" t="str">
            <v>200W×150H</v>
          </cell>
          <cell r="H1814" t="str">
            <v>EA</v>
          </cell>
          <cell r="I1814">
            <v>0</v>
          </cell>
          <cell r="J1814">
            <v>0</v>
          </cell>
          <cell r="K1814" t="str">
            <v>753(95,01)</v>
          </cell>
          <cell r="L1814">
            <v>47600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47600</v>
          </cell>
          <cell r="W1814">
            <v>0</v>
          </cell>
          <cell r="X1814">
            <v>0</v>
          </cell>
          <cell r="Y1814" t="str">
            <v>내선</v>
          </cell>
          <cell r="Z1814">
            <v>0.5</v>
          </cell>
        </row>
        <row r="1815">
          <cell r="D1815">
            <v>1815</v>
          </cell>
          <cell r="E1815">
            <v>1363</v>
          </cell>
          <cell r="F1815" t="str">
            <v>HOR. TEE</v>
          </cell>
          <cell r="G1815" t="str">
            <v>300W×150H</v>
          </cell>
          <cell r="H1815" t="str">
            <v>EA</v>
          </cell>
          <cell r="I1815">
            <v>0</v>
          </cell>
          <cell r="J1815">
            <v>0</v>
          </cell>
          <cell r="K1815" t="str">
            <v>753(95,01)</v>
          </cell>
          <cell r="L1815">
            <v>56600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56600</v>
          </cell>
          <cell r="W1815">
            <v>0</v>
          </cell>
          <cell r="X1815">
            <v>0</v>
          </cell>
          <cell r="Y1815" t="str">
            <v>내선</v>
          </cell>
          <cell r="Z1815">
            <v>0.6</v>
          </cell>
        </row>
        <row r="1816">
          <cell r="D1816">
            <v>1816</v>
          </cell>
          <cell r="E1816">
            <v>1364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 t="str">
            <v/>
          </cell>
        </row>
        <row r="1817">
          <cell r="D1817">
            <v>1817</v>
          </cell>
          <cell r="E1817">
            <v>1365</v>
          </cell>
          <cell r="F1817" t="str">
            <v>HOR. TEE</v>
          </cell>
          <cell r="G1817" t="str">
            <v>600W×150H</v>
          </cell>
          <cell r="H1817" t="str">
            <v>EA</v>
          </cell>
          <cell r="I1817">
            <v>0</v>
          </cell>
          <cell r="J1817">
            <v>0</v>
          </cell>
          <cell r="K1817" t="str">
            <v>753(95,01)</v>
          </cell>
          <cell r="L1817">
            <v>97100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97100</v>
          </cell>
          <cell r="W1817">
            <v>0</v>
          </cell>
          <cell r="X1817">
            <v>0</v>
          </cell>
          <cell r="Y1817" t="str">
            <v>내선</v>
          </cell>
          <cell r="Z1817">
            <v>1.4</v>
          </cell>
        </row>
        <row r="1818">
          <cell r="D1818">
            <v>1818</v>
          </cell>
          <cell r="E1818">
            <v>1366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 t="str">
            <v/>
          </cell>
        </row>
        <row r="1819">
          <cell r="D1819">
            <v>1819</v>
          </cell>
          <cell r="E1819">
            <v>1367</v>
          </cell>
          <cell r="F1819" t="str">
            <v>HOR. CROSS</v>
          </cell>
          <cell r="G1819" t="str">
            <v>150W×100H</v>
          </cell>
          <cell r="H1819" t="str">
            <v>EA</v>
          </cell>
          <cell r="I1819">
            <v>0</v>
          </cell>
          <cell r="J1819">
            <v>0</v>
          </cell>
          <cell r="K1819" t="str">
            <v>753(95,01)</v>
          </cell>
          <cell r="L1819">
            <v>58000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58000</v>
          </cell>
          <cell r="W1819">
            <v>0</v>
          </cell>
          <cell r="X1819">
            <v>0</v>
          </cell>
          <cell r="Y1819" t="str">
            <v>내선</v>
          </cell>
          <cell r="Z1819">
            <v>0.4</v>
          </cell>
        </row>
        <row r="1820">
          <cell r="D1820">
            <v>1820</v>
          </cell>
          <cell r="E1820">
            <v>1368</v>
          </cell>
          <cell r="F1820" t="str">
            <v>HOR. CROSS</v>
          </cell>
          <cell r="G1820" t="str">
            <v>200W×100H</v>
          </cell>
          <cell r="H1820" t="str">
            <v>EA</v>
          </cell>
          <cell r="I1820">
            <v>0</v>
          </cell>
          <cell r="J1820">
            <v>0</v>
          </cell>
          <cell r="K1820" t="str">
            <v>753(95,01)</v>
          </cell>
          <cell r="L1820">
            <v>63750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63750</v>
          </cell>
          <cell r="W1820">
            <v>0</v>
          </cell>
          <cell r="X1820">
            <v>0</v>
          </cell>
          <cell r="Y1820" t="str">
            <v>내선</v>
          </cell>
          <cell r="Z1820">
            <v>0.5</v>
          </cell>
        </row>
        <row r="1821">
          <cell r="D1821">
            <v>1821</v>
          </cell>
          <cell r="E1821">
            <v>1369</v>
          </cell>
          <cell r="F1821" t="str">
            <v>HOR. CROSS</v>
          </cell>
          <cell r="G1821" t="str">
            <v>300W×100H</v>
          </cell>
          <cell r="H1821" t="str">
            <v>EA</v>
          </cell>
          <cell r="I1821">
            <v>0</v>
          </cell>
          <cell r="J1821">
            <v>0</v>
          </cell>
          <cell r="K1821" t="str">
            <v>753(95,01)</v>
          </cell>
          <cell r="L1821">
            <v>76250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76250</v>
          </cell>
          <cell r="W1821">
            <v>0</v>
          </cell>
          <cell r="X1821">
            <v>0</v>
          </cell>
          <cell r="Y1821" t="str">
            <v>내선</v>
          </cell>
          <cell r="Z1821">
            <v>0.5</v>
          </cell>
        </row>
        <row r="1822">
          <cell r="D1822">
            <v>1822</v>
          </cell>
          <cell r="E1822">
            <v>1370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 t="str">
            <v/>
          </cell>
        </row>
        <row r="1823">
          <cell r="D1823">
            <v>1823</v>
          </cell>
          <cell r="E1823">
            <v>1371</v>
          </cell>
          <cell r="F1823" t="str">
            <v>HOR. CROSS</v>
          </cell>
          <cell r="G1823" t="str">
            <v>600W×100H</v>
          </cell>
          <cell r="H1823" t="str">
            <v>EA</v>
          </cell>
          <cell r="I1823">
            <v>0</v>
          </cell>
          <cell r="J1823">
            <v>0</v>
          </cell>
          <cell r="K1823" t="str">
            <v>753(95,01)</v>
          </cell>
          <cell r="L1823">
            <v>121600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121600</v>
          </cell>
          <cell r="W1823">
            <v>0</v>
          </cell>
          <cell r="X1823">
            <v>0</v>
          </cell>
          <cell r="Y1823" t="str">
            <v>내선</v>
          </cell>
          <cell r="Z1823">
            <v>0.6</v>
          </cell>
        </row>
        <row r="1824">
          <cell r="D1824">
            <v>1824</v>
          </cell>
          <cell r="E1824">
            <v>1372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 t="str">
            <v/>
          </cell>
        </row>
        <row r="1825">
          <cell r="D1825">
            <v>1825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 t="str">
            <v/>
          </cell>
        </row>
        <row r="1826">
          <cell r="D1826">
            <v>1826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 t="str">
            <v/>
          </cell>
        </row>
        <row r="1827">
          <cell r="D1827">
            <v>1827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 t="str">
            <v/>
          </cell>
        </row>
        <row r="1828">
          <cell r="D1828">
            <v>1828</v>
          </cell>
          <cell r="E1828">
            <v>1373</v>
          </cell>
          <cell r="F1828" t="str">
            <v>HOR. CROSS</v>
          </cell>
          <cell r="G1828" t="str">
            <v>150W×150H</v>
          </cell>
          <cell r="H1828" t="str">
            <v>EA</v>
          </cell>
          <cell r="I1828">
            <v>0</v>
          </cell>
          <cell r="J1828">
            <v>0</v>
          </cell>
          <cell r="K1828" t="str">
            <v>753(95,01)</v>
          </cell>
          <cell r="L1828">
            <v>61750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61750</v>
          </cell>
          <cell r="W1828">
            <v>0</v>
          </cell>
          <cell r="X1828">
            <v>0</v>
          </cell>
          <cell r="Y1828" t="str">
            <v>내선</v>
          </cell>
          <cell r="Z1828">
            <v>0.5</v>
          </cell>
        </row>
        <row r="1829">
          <cell r="D1829">
            <v>1829</v>
          </cell>
          <cell r="E1829">
            <v>1374</v>
          </cell>
          <cell r="F1829" t="str">
            <v>HOR. CROSS</v>
          </cell>
          <cell r="G1829" t="str">
            <v>200W×150H</v>
          </cell>
          <cell r="H1829" t="str">
            <v>EA</v>
          </cell>
          <cell r="I1829">
            <v>0</v>
          </cell>
          <cell r="J1829">
            <v>0</v>
          </cell>
          <cell r="K1829" t="str">
            <v>753(95,01)</v>
          </cell>
          <cell r="L1829">
            <v>67500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67500</v>
          </cell>
          <cell r="W1829">
            <v>0</v>
          </cell>
          <cell r="X1829">
            <v>0</v>
          </cell>
          <cell r="Y1829" t="str">
            <v>내선</v>
          </cell>
          <cell r="Z1829">
            <v>0.5</v>
          </cell>
        </row>
        <row r="1830">
          <cell r="D1830">
            <v>1830</v>
          </cell>
          <cell r="E1830">
            <v>1375</v>
          </cell>
          <cell r="F1830" t="str">
            <v>HOR. CROSS</v>
          </cell>
          <cell r="G1830" t="str">
            <v>300W×150H</v>
          </cell>
          <cell r="H1830" t="str">
            <v>EA</v>
          </cell>
          <cell r="I1830">
            <v>0</v>
          </cell>
          <cell r="J1830">
            <v>0</v>
          </cell>
          <cell r="K1830" t="str">
            <v>753(95,01)</v>
          </cell>
          <cell r="L1830">
            <v>80000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80000</v>
          </cell>
          <cell r="W1830">
            <v>0</v>
          </cell>
          <cell r="X1830">
            <v>0</v>
          </cell>
          <cell r="Y1830" t="str">
            <v>내선</v>
          </cell>
          <cell r="Z1830">
            <v>0.6</v>
          </cell>
        </row>
        <row r="1831">
          <cell r="D1831">
            <v>1831</v>
          </cell>
          <cell r="E1831">
            <v>1376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 t="str">
            <v/>
          </cell>
        </row>
        <row r="1832">
          <cell r="D1832">
            <v>1832</v>
          </cell>
          <cell r="E1832">
            <v>1377</v>
          </cell>
          <cell r="F1832" t="str">
            <v>HOR. CROSS</v>
          </cell>
          <cell r="G1832" t="str">
            <v>600W×150H</v>
          </cell>
          <cell r="H1832" t="str">
            <v>EA</v>
          </cell>
          <cell r="I1832">
            <v>0</v>
          </cell>
          <cell r="J1832">
            <v>0</v>
          </cell>
          <cell r="K1832" t="str">
            <v>753(95,01)</v>
          </cell>
          <cell r="L1832">
            <v>125300</v>
          </cell>
          <cell r="M1832">
            <v>0</v>
          </cell>
          <cell r="N1832">
            <v>0</v>
          </cell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125300</v>
          </cell>
          <cell r="W1832">
            <v>0</v>
          </cell>
          <cell r="X1832">
            <v>0</v>
          </cell>
          <cell r="Y1832" t="str">
            <v>내선</v>
          </cell>
          <cell r="Z1832">
            <v>1.4</v>
          </cell>
        </row>
        <row r="1833">
          <cell r="D1833">
            <v>1833</v>
          </cell>
          <cell r="E1833">
            <v>1378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 t="str">
            <v/>
          </cell>
        </row>
        <row r="1834">
          <cell r="D1834">
            <v>1834</v>
          </cell>
          <cell r="E1834">
            <v>1379</v>
          </cell>
          <cell r="F1834" t="str">
            <v>VER. ELBOW</v>
          </cell>
          <cell r="G1834" t="str">
            <v>150W×100H</v>
          </cell>
          <cell r="H1834" t="str">
            <v>EA</v>
          </cell>
          <cell r="I1834">
            <v>0</v>
          </cell>
          <cell r="J1834">
            <v>0</v>
          </cell>
          <cell r="K1834" t="str">
            <v>753(95,01)</v>
          </cell>
          <cell r="L1834">
            <v>19300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19300</v>
          </cell>
          <cell r="W1834">
            <v>0</v>
          </cell>
          <cell r="X1834">
            <v>0</v>
          </cell>
          <cell r="Y1834" t="str">
            <v>내선</v>
          </cell>
          <cell r="Z1834">
            <v>0.4</v>
          </cell>
        </row>
        <row r="1835">
          <cell r="D1835">
            <v>1835</v>
          </cell>
          <cell r="E1835">
            <v>1380</v>
          </cell>
          <cell r="F1835" t="str">
            <v>VER. ELBOW</v>
          </cell>
          <cell r="G1835" t="str">
            <v>200W×100H</v>
          </cell>
          <cell r="H1835" t="str">
            <v>EA</v>
          </cell>
          <cell r="I1835">
            <v>0</v>
          </cell>
          <cell r="J1835">
            <v>0</v>
          </cell>
          <cell r="K1835" t="str">
            <v>753(95,01)</v>
          </cell>
          <cell r="L1835">
            <v>21750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21750</v>
          </cell>
          <cell r="W1835">
            <v>0</v>
          </cell>
          <cell r="X1835">
            <v>0</v>
          </cell>
          <cell r="Y1835" t="str">
            <v>내선</v>
          </cell>
          <cell r="Z1835">
            <v>0.5</v>
          </cell>
        </row>
        <row r="1836">
          <cell r="D1836">
            <v>1836</v>
          </cell>
          <cell r="E1836">
            <v>1381</v>
          </cell>
          <cell r="F1836" t="str">
            <v>VER. ELBOW</v>
          </cell>
          <cell r="G1836" t="str">
            <v>300W×100H</v>
          </cell>
          <cell r="H1836" t="str">
            <v>EA</v>
          </cell>
          <cell r="I1836">
            <v>0</v>
          </cell>
          <cell r="J1836">
            <v>0</v>
          </cell>
          <cell r="K1836" t="str">
            <v>753(95,01)</v>
          </cell>
          <cell r="L1836">
            <v>26600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26600</v>
          </cell>
          <cell r="W1836">
            <v>0</v>
          </cell>
          <cell r="X1836">
            <v>0</v>
          </cell>
          <cell r="Y1836" t="str">
            <v>내선</v>
          </cell>
          <cell r="Z1836">
            <v>0.5</v>
          </cell>
        </row>
        <row r="1837">
          <cell r="D1837">
            <v>1837</v>
          </cell>
          <cell r="E1837">
            <v>1382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 t="str">
            <v/>
          </cell>
        </row>
        <row r="1838">
          <cell r="D1838">
            <v>1838</v>
          </cell>
          <cell r="E1838">
            <v>1383</v>
          </cell>
          <cell r="F1838" t="str">
            <v>VER. ELBOW</v>
          </cell>
          <cell r="G1838" t="str">
            <v>600W×100H</v>
          </cell>
          <cell r="H1838" t="str">
            <v>EA</v>
          </cell>
          <cell r="I1838">
            <v>0</v>
          </cell>
          <cell r="J1838">
            <v>0</v>
          </cell>
          <cell r="K1838" t="str">
            <v>753(95,01)</v>
          </cell>
          <cell r="L1838">
            <v>41250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41250</v>
          </cell>
          <cell r="W1838">
            <v>0</v>
          </cell>
          <cell r="X1838">
            <v>0</v>
          </cell>
          <cell r="Y1838" t="str">
            <v>내선</v>
          </cell>
          <cell r="Z1838">
            <v>0.6</v>
          </cell>
        </row>
        <row r="1839">
          <cell r="D1839">
            <v>1839</v>
          </cell>
          <cell r="E1839">
            <v>1384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 t="str">
            <v/>
          </cell>
        </row>
        <row r="1840">
          <cell r="D1840">
            <v>1840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 t="str">
            <v/>
          </cell>
        </row>
        <row r="1841">
          <cell r="D1841">
            <v>1841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 t="str">
            <v/>
          </cell>
        </row>
        <row r="1842">
          <cell r="D1842">
            <v>1842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 t="str">
            <v/>
          </cell>
        </row>
        <row r="1843">
          <cell r="D1843">
            <v>1843</v>
          </cell>
          <cell r="E1843">
            <v>1385</v>
          </cell>
          <cell r="F1843" t="str">
            <v>VER. ELBOW</v>
          </cell>
          <cell r="G1843" t="str">
            <v>150W×150H</v>
          </cell>
          <cell r="H1843" t="str">
            <v>EA</v>
          </cell>
          <cell r="I1843">
            <v>0</v>
          </cell>
          <cell r="J1843">
            <v>0</v>
          </cell>
          <cell r="K1843" t="str">
            <v>753(95,01)</v>
          </cell>
          <cell r="L1843">
            <v>24550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24550</v>
          </cell>
          <cell r="W1843">
            <v>0</v>
          </cell>
          <cell r="X1843">
            <v>0</v>
          </cell>
          <cell r="Y1843" t="str">
            <v>내선</v>
          </cell>
          <cell r="Z1843">
            <v>0.5</v>
          </cell>
        </row>
        <row r="1844">
          <cell r="D1844">
            <v>1844</v>
          </cell>
          <cell r="E1844">
            <v>1386</v>
          </cell>
          <cell r="F1844" t="str">
            <v>VER. ELBOW</v>
          </cell>
          <cell r="G1844" t="str">
            <v>200W×150H</v>
          </cell>
          <cell r="H1844" t="str">
            <v>EA</v>
          </cell>
          <cell r="I1844">
            <v>0</v>
          </cell>
          <cell r="J1844">
            <v>0</v>
          </cell>
          <cell r="K1844" t="str">
            <v>753(95,01)</v>
          </cell>
          <cell r="L1844">
            <v>27050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27050</v>
          </cell>
          <cell r="W1844">
            <v>0</v>
          </cell>
          <cell r="X1844">
            <v>0</v>
          </cell>
          <cell r="Y1844" t="str">
            <v>내선</v>
          </cell>
          <cell r="Z1844">
            <v>0.5</v>
          </cell>
        </row>
        <row r="1845">
          <cell r="D1845">
            <v>1845</v>
          </cell>
          <cell r="E1845">
            <v>1387</v>
          </cell>
          <cell r="F1845" t="str">
            <v>VER. ELBOW</v>
          </cell>
          <cell r="G1845" t="str">
            <v>300W×150H</v>
          </cell>
          <cell r="H1845" t="str">
            <v>EA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 t="str">
            <v>성실엔지니어링</v>
          </cell>
          <cell r="P1845">
            <v>14700</v>
          </cell>
          <cell r="Q1845" t="str">
            <v>파이오니아메탈</v>
          </cell>
          <cell r="R1845">
            <v>56780</v>
          </cell>
          <cell r="S1845" t="str">
            <v>대한엔지니어링</v>
          </cell>
          <cell r="T1845">
            <v>37050</v>
          </cell>
          <cell r="U1845">
            <v>0</v>
          </cell>
          <cell r="V1845">
            <v>14700</v>
          </cell>
          <cell r="W1845">
            <v>0</v>
          </cell>
          <cell r="X1845">
            <v>0</v>
          </cell>
          <cell r="Y1845" t="str">
            <v>내선</v>
          </cell>
          <cell r="Z1845">
            <v>0.6</v>
          </cell>
        </row>
        <row r="1846">
          <cell r="D1846">
            <v>1846</v>
          </cell>
          <cell r="E1846">
            <v>1388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  <cell r="K1846">
            <v>0</v>
          </cell>
          <cell r="L1846">
            <v>0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 t="str">
            <v/>
          </cell>
        </row>
        <row r="1847">
          <cell r="D1847">
            <v>1847</v>
          </cell>
          <cell r="E1847">
            <v>1389</v>
          </cell>
          <cell r="F1847" t="str">
            <v>VER. ELBOW</v>
          </cell>
          <cell r="G1847" t="str">
            <v>600W×150H</v>
          </cell>
          <cell r="H1847" t="str">
            <v>EA</v>
          </cell>
          <cell r="I1847">
            <v>0</v>
          </cell>
          <cell r="J1847">
            <v>0</v>
          </cell>
          <cell r="K1847" t="str">
            <v>753(95,01)</v>
          </cell>
          <cell r="L1847">
            <v>47750</v>
          </cell>
          <cell r="M1847">
            <v>0</v>
          </cell>
          <cell r="N1847">
            <v>0</v>
          </cell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47750</v>
          </cell>
          <cell r="W1847">
            <v>0</v>
          </cell>
          <cell r="X1847">
            <v>0</v>
          </cell>
          <cell r="Y1847" t="str">
            <v>내선</v>
          </cell>
          <cell r="Z1847">
            <v>1.4</v>
          </cell>
        </row>
        <row r="1848">
          <cell r="D1848">
            <v>1848</v>
          </cell>
          <cell r="E1848">
            <v>1390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 t="str">
            <v/>
          </cell>
        </row>
        <row r="1849">
          <cell r="D1849">
            <v>1849</v>
          </cell>
          <cell r="E1849">
            <v>1391</v>
          </cell>
          <cell r="F1849" t="str">
            <v>REDUCER</v>
          </cell>
          <cell r="G1849" t="str">
            <v>300W-150W (100 H)</v>
          </cell>
          <cell r="H1849" t="str">
            <v>EA</v>
          </cell>
          <cell r="I1849">
            <v>0</v>
          </cell>
          <cell r="J1849">
            <v>0</v>
          </cell>
          <cell r="K1849" t="str">
            <v>753(95,01)</v>
          </cell>
          <cell r="L1849">
            <v>18250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0</v>
          </cell>
          <cell r="U1849">
            <v>0</v>
          </cell>
          <cell r="V1849">
            <v>18250</v>
          </cell>
          <cell r="W1849">
            <v>0</v>
          </cell>
          <cell r="X1849">
            <v>0</v>
          </cell>
          <cell r="Y1849" t="str">
            <v>내선</v>
          </cell>
          <cell r="Z1849">
            <v>0.5</v>
          </cell>
        </row>
        <row r="1850">
          <cell r="D1850">
            <v>1850</v>
          </cell>
          <cell r="E1850">
            <v>1392</v>
          </cell>
          <cell r="F1850">
            <v>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0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 t="str">
            <v/>
          </cell>
        </row>
        <row r="1851">
          <cell r="D1851">
            <v>1851</v>
          </cell>
          <cell r="E1851">
            <v>1393</v>
          </cell>
          <cell r="F1851" t="str">
            <v>REDUCER</v>
          </cell>
          <cell r="G1851" t="str">
            <v>600W-300W (100 H)</v>
          </cell>
          <cell r="H1851" t="str">
            <v>EA</v>
          </cell>
          <cell r="I1851">
            <v>0</v>
          </cell>
          <cell r="J1851">
            <v>0</v>
          </cell>
          <cell r="K1851" t="str">
            <v>753(95,01)</v>
          </cell>
          <cell r="L1851">
            <v>30450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30450</v>
          </cell>
          <cell r="W1851">
            <v>0</v>
          </cell>
          <cell r="X1851">
            <v>0</v>
          </cell>
          <cell r="Y1851" t="str">
            <v>내선</v>
          </cell>
          <cell r="Z1851">
            <v>0.6</v>
          </cell>
        </row>
        <row r="1852">
          <cell r="D1852">
            <v>1852</v>
          </cell>
          <cell r="E1852">
            <v>1394</v>
          </cell>
          <cell r="F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  <cell r="K1852">
            <v>0</v>
          </cell>
          <cell r="L1852">
            <v>0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0</v>
          </cell>
          <cell r="U1852">
            <v>0</v>
          </cell>
          <cell r="V1852" t="str">
            <v/>
          </cell>
        </row>
        <row r="1853">
          <cell r="D1853">
            <v>1853</v>
          </cell>
          <cell r="E1853">
            <v>1395</v>
          </cell>
          <cell r="F1853" t="str">
            <v>REDUCER</v>
          </cell>
          <cell r="G1853" t="str">
            <v>300W-150W (150 H)</v>
          </cell>
          <cell r="H1853" t="str">
            <v>EA</v>
          </cell>
          <cell r="I1853">
            <v>0</v>
          </cell>
          <cell r="J1853">
            <v>0</v>
          </cell>
          <cell r="K1853" t="str">
            <v>753(95,01)</v>
          </cell>
          <cell r="L1853">
            <v>20250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  <cell r="U1853">
            <v>0</v>
          </cell>
          <cell r="V1853">
            <v>20250</v>
          </cell>
          <cell r="W1853">
            <v>0</v>
          </cell>
          <cell r="X1853">
            <v>0</v>
          </cell>
          <cell r="Y1853" t="str">
            <v>내선</v>
          </cell>
          <cell r="Z1853">
            <v>0.5</v>
          </cell>
        </row>
        <row r="1854">
          <cell r="D1854">
            <v>1854</v>
          </cell>
          <cell r="E1854">
            <v>1396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 t="str">
            <v/>
          </cell>
        </row>
        <row r="1855">
          <cell r="D1855">
            <v>1855</v>
          </cell>
          <cell r="E1855">
            <v>1397</v>
          </cell>
          <cell r="F1855" t="str">
            <v>REDUCER</v>
          </cell>
          <cell r="G1855" t="str">
            <v>600W-300W (150 H)</v>
          </cell>
          <cell r="H1855" t="str">
            <v>EA</v>
          </cell>
          <cell r="I1855">
            <v>0</v>
          </cell>
          <cell r="J1855">
            <v>0</v>
          </cell>
          <cell r="K1855" t="str">
            <v>753(95,01)</v>
          </cell>
          <cell r="L1855">
            <v>32650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32650</v>
          </cell>
          <cell r="W1855">
            <v>0</v>
          </cell>
          <cell r="X1855">
            <v>0</v>
          </cell>
          <cell r="Y1855" t="str">
            <v>내선</v>
          </cell>
          <cell r="Z1855">
            <v>0.6</v>
          </cell>
        </row>
        <row r="1856">
          <cell r="D1856">
            <v>1856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 t="str">
            <v/>
          </cell>
        </row>
        <row r="1857">
          <cell r="D1857">
            <v>1857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  <cell r="J1857">
            <v>0</v>
          </cell>
          <cell r="K1857">
            <v>0</v>
          </cell>
          <cell r="L1857">
            <v>0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 t="str">
            <v/>
          </cell>
        </row>
        <row r="1858">
          <cell r="D1858">
            <v>1858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  <cell r="K1858">
            <v>0</v>
          </cell>
          <cell r="L1858">
            <v>0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0</v>
          </cell>
          <cell r="V1858" t="str">
            <v/>
          </cell>
        </row>
        <row r="1859">
          <cell r="D1859">
            <v>1859</v>
          </cell>
          <cell r="E1859">
            <v>1398</v>
          </cell>
          <cell r="F1859" t="str">
            <v>분전반</v>
          </cell>
          <cell r="G1859" t="str">
            <v>L-M</v>
          </cell>
          <cell r="H1859" t="str">
            <v>면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 t="str">
            <v>내선</v>
          </cell>
          <cell r="Z1859">
            <v>3.0030000000000001</v>
          </cell>
        </row>
        <row r="1860">
          <cell r="D1860">
            <v>1860</v>
          </cell>
          <cell r="E1860">
            <v>1399</v>
          </cell>
          <cell r="F1860" t="str">
            <v>분전반</v>
          </cell>
          <cell r="G1860" t="str">
            <v>L-P</v>
          </cell>
          <cell r="H1860" t="str">
            <v>면</v>
          </cell>
          <cell r="I1860">
            <v>0</v>
          </cell>
          <cell r="J1860">
            <v>0</v>
          </cell>
          <cell r="K1860">
            <v>0</v>
          </cell>
          <cell r="L1860" t="str">
            <v xml:space="preserve"> 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0</v>
          </cell>
          <cell r="W1860">
            <v>0</v>
          </cell>
          <cell r="X1860">
            <v>0</v>
          </cell>
          <cell r="Y1860" t="str">
            <v>내선</v>
          </cell>
          <cell r="Z1860">
            <v>1.4690000000000001</v>
          </cell>
        </row>
        <row r="1861">
          <cell r="D1861">
            <v>1861</v>
          </cell>
          <cell r="E1861">
            <v>1400</v>
          </cell>
          <cell r="F1861" t="str">
            <v>LOP 기초(옥내)</v>
          </cell>
          <cell r="G1861" t="str">
            <v>앵커볼트 설치제작</v>
          </cell>
          <cell r="H1861" t="str">
            <v>개소</v>
          </cell>
          <cell r="I1861">
            <v>0</v>
          </cell>
          <cell r="J1861">
            <v>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 t="e">
            <v>#REF!</v>
          </cell>
          <cell r="V1861" t="e">
            <v>#REF!</v>
          </cell>
          <cell r="W1861" t="e">
            <v>#REF!</v>
          </cell>
          <cell r="X1861">
            <v>0</v>
          </cell>
          <cell r="Y1861">
            <v>0</v>
          </cell>
          <cell r="Z1861">
            <v>0</v>
          </cell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  <cell r="AF1861">
            <v>0</v>
          </cell>
          <cell r="AG1861" t="str">
            <v>제8호표</v>
          </cell>
        </row>
        <row r="1862">
          <cell r="D1862">
            <v>1862</v>
          </cell>
          <cell r="E1862">
            <v>1401</v>
          </cell>
          <cell r="F1862" t="str">
            <v>LOP 기초(옥외)</v>
          </cell>
          <cell r="G1862" t="str">
            <v>(400×880×800H)</v>
          </cell>
          <cell r="H1862" t="str">
            <v>개소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 t="e">
            <v>#REF!</v>
          </cell>
          <cell r="V1862" t="e">
            <v>#REF!</v>
          </cell>
          <cell r="W1862" t="e">
            <v>#REF!</v>
          </cell>
          <cell r="X1862">
            <v>0</v>
          </cell>
          <cell r="Y1862">
            <v>0</v>
          </cell>
          <cell r="Z1862">
            <v>0</v>
          </cell>
          <cell r="AA1862">
            <v>0</v>
          </cell>
          <cell r="AB1862">
            <v>0</v>
          </cell>
          <cell r="AC1862">
            <v>0</v>
          </cell>
          <cell r="AD1862">
            <v>0</v>
          </cell>
          <cell r="AE1862">
            <v>0</v>
          </cell>
          <cell r="AF1862">
            <v>0</v>
          </cell>
          <cell r="AG1862" t="str">
            <v>제9호표</v>
          </cell>
        </row>
        <row r="1863">
          <cell r="D1863">
            <v>1863</v>
          </cell>
          <cell r="E1863">
            <v>1402</v>
          </cell>
          <cell r="F1863" t="str">
            <v>LOP 기초(옥내)</v>
          </cell>
          <cell r="G1863" t="str">
            <v>(400×880×800H)</v>
          </cell>
          <cell r="H1863" t="str">
            <v>개소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 t="e">
            <v>#REF!</v>
          </cell>
          <cell r="V1863" t="e">
            <v>#REF!</v>
          </cell>
          <cell r="W1863" t="e">
            <v>#REF!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  <cell r="AF1863">
            <v>0</v>
          </cell>
          <cell r="AG1863" t="str">
            <v>제15호표</v>
          </cell>
        </row>
        <row r="1864">
          <cell r="D1864">
            <v>1864</v>
          </cell>
          <cell r="E1864">
            <v>1403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0</v>
          </cell>
          <cell r="T1864">
            <v>0</v>
          </cell>
          <cell r="U1864">
            <v>0</v>
          </cell>
          <cell r="V1864" t="str">
            <v/>
          </cell>
        </row>
        <row r="1865">
          <cell r="D1865">
            <v>1865</v>
          </cell>
          <cell r="E1865">
            <v>1404</v>
          </cell>
          <cell r="F1865" t="str">
            <v>관로굴착</v>
          </cell>
          <cell r="G1865" t="str">
            <v>(400W×750D)/m당</v>
          </cell>
          <cell r="H1865" t="str">
            <v>m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 t="e">
            <v>#REF!</v>
          </cell>
          <cell r="V1865" t="e">
            <v>#REF!</v>
          </cell>
          <cell r="W1865" t="e">
            <v>#REF!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  <cell r="AF1865">
            <v>0</v>
          </cell>
          <cell r="AG1865" t="str">
            <v>제17호표</v>
          </cell>
        </row>
        <row r="1866">
          <cell r="D1866">
            <v>1866</v>
          </cell>
          <cell r="E1866">
            <v>1405</v>
          </cell>
          <cell r="F1866" t="str">
            <v>관로굴착</v>
          </cell>
          <cell r="G1866" t="str">
            <v>(400W×1350H)/m당</v>
          </cell>
          <cell r="H1866" t="str">
            <v>m</v>
          </cell>
          <cell r="I1866">
            <v>0</v>
          </cell>
          <cell r="J1866">
            <v>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 t="e">
            <v>#REF!</v>
          </cell>
          <cell r="V1866" t="e">
            <v>#REF!</v>
          </cell>
          <cell r="W1866" t="e">
            <v>#REF!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  <cell r="AB1866">
            <v>0</v>
          </cell>
          <cell r="AC1866">
            <v>0</v>
          </cell>
          <cell r="AD1866">
            <v>0</v>
          </cell>
          <cell r="AE1866">
            <v>0</v>
          </cell>
          <cell r="AF1866">
            <v>0</v>
          </cell>
          <cell r="AG1866" t="str">
            <v>제18호표</v>
          </cell>
        </row>
        <row r="1867">
          <cell r="D1867">
            <v>1867</v>
          </cell>
          <cell r="E1867">
            <v>1406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  <cell r="J1867">
            <v>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 t="str">
            <v/>
          </cell>
        </row>
        <row r="1868">
          <cell r="D1868">
            <v>1868</v>
          </cell>
          <cell r="E1868">
            <v>1407</v>
          </cell>
          <cell r="F1868" t="str">
            <v>핸드홀</v>
          </cell>
          <cell r="G1868" t="str">
            <v>(1000×1000×1000)</v>
          </cell>
          <cell r="H1868" t="str">
            <v>개소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</row>
        <row r="1869">
          <cell r="D1869">
            <v>1869</v>
          </cell>
          <cell r="E1869">
            <v>1408</v>
          </cell>
          <cell r="F1869" t="str">
            <v>핸드홀</v>
          </cell>
          <cell r="G1869" t="str">
            <v>(700×700×700)</v>
          </cell>
          <cell r="H1869" t="str">
            <v>개소</v>
          </cell>
          <cell r="I1869">
            <v>0</v>
          </cell>
          <cell r="J1869">
            <v>0</v>
          </cell>
          <cell r="K1869">
            <v>0</v>
          </cell>
          <cell r="L1869">
            <v>0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0</v>
          </cell>
          <cell r="T1869">
            <v>0</v>
          </cell>
          <cell r="U1869" t="e">
            <v>#REF!</v>
          </cell>
          <cell r="V1869" t="e">
            <v>#REF!</v>
          </cell>
          <cell r="W1869" t="e">
            <v>#REF!</v>
          </cell>
          <cell r="X1869">
            <v>0</v>
          </cell>
          <cell r="Y1869">
            <v>0</v>
          </cell>
          <cell r="Z1869">
            <v>0</v>
          </cell>
          <cell r="AA1869">
            <v>0</v>
          </cell>
          <cell r="AB1869">
            <v>0</v>
          </cell>
          <cell r="AC1869">
            <v>0</v>
          </cell>
          <cell r="AD1869">
            <v>0</v>
          </cell>
          <cell r="AE1869">
            <v>0</v>
          </cell>
          <cell r="AF1869">
            <v>0</v>
          </cell>
          <cell r="AG1869" t="str">
            <v>제21호표</v>
          </cell>
        </row>
        <row r="1870">
          <cell r="D1870">
            <v>1870</v>
          </cell>
          <cell r="E1870">
            <v>1409</v>
          </cell>
          <cell r="F1870" t="str">
            <v>맨-홀</v>
          </cell>
          <cell r="G1870" t="str">
            <v>(1000×1000×1000)</v>
          </cell>
          <cell r="H1870" t="str">
            <v>개소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0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 t="e">
            <v>#REF!</v>
          </cell>
          <cell r="V1870" t="e">
            <v>#REF!</v>
          </cell>
          <cell r="W1870" t="e">
            <v>#REF!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  <cell r="AB1870">
            <v>0</v>
          </cell>
          <cell r="AC1870">
            <v>0</v>
          </cell>
          <cell r="AD1870">
            <v>0</v>
          </cell>
          <cell r="AE1870">
            <v>0</v>
          </cell>
          <cell r="AF1870">
            <v>0</v>
          </cell>
          <cell r="AG1870" t="str">
            <v>제20호표</v>
          </cell>
        </row>
        <row r="1871">
          <cell r="D1871">
            <v>1871</v>
          </cell>
          <cell r="E1871">
            <v>1410</v>
          </cell>
          <cell r="F1871" t="str">
            <v>맨-홀</v>
          </cell>
          <cell r="G1871" t="str">
            <v>(1500×1500×1500)</v>
          </cell>
          <cell r="H1871" t="str">
            <v>개소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0</v>
          </cell>
          <cell r="T1871">
            <v>0</v>
          </cell>
          <cell r="U1871" t="e">
            <v>#REF!</v>
          </cell>
          <cell r="V1871" t="e">
            <v>#REF!</v>
          </cell>
          <cell r="W1871" t="e">
            <v>#REF!</v>
          </cell>
          <cell r="X1871">
            <v>0</v>
          </cell>
          <cell r="Y1871">
            <v>0</v>
          </cell>
          <cell r="Z1871">
            <v>0</v>
          </cell>
          <cell r="AA1871">
            <v>0</v>
          </cell>
          <cell r="AB1871">
            <v>0</v>
          </cell>
          <cell r="AC1871">
            <v>0</v>
          </cell>
          <cell r="AD1871">
            <v>0</v>
          </cell>
          <cell r="AE1871">
            <v>0</v>
          </cell>
          <cell r="AF1871">
            <v>0</v>
          </cell>
          <cell r="AG1871" t="str">
            <v>제19호표</v>
          </cell>
        </row>
        <row r="1872">
          <cell r="D1872">
            <v>1872</v>
          </cell>
          <cell r="E1872">
            <v>1411</v>
          </cell>
          <cell r="F1872">
            <v>0</v>
          </cell>
          <cell r="G1872">
            <v>0</v>
          </cell>
          <cell r="H1872">
            <v>0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 t="str">
            <v/>
          </cell>
        </row>
        <row r="1873">
          <cell r="D1873">
            <v>1873</v>
          </cell>
          <cell r="E1873">
            <v>1412</v>
          </cell>
          <cell r="F1873" t="str">
            <v>제어반기초</v>
          </cell>
          <cell r="G1873" t="str">
            <v>650×850×1,000H</v>
          </cell>
          <cell r="H1873" t="str">
            <v>개소</v>
          </cell>
          <cell r="I1873">
            <v>0</v>
          </cell>
          <cell r="J1873">
            <v>0</v>
          </cell>
          <cell r="K1873">
            <v>0</v>
          </cell>
          <cell r="L1873">
            <v>0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0</v>
          </cell>
          <cell r="T1873">
            <v>0</v>
          </cell>
          <cell r="U1873" t="e">
            <v>#REF!</v>
          </cell>
          <cell r="V1873" t="e">
            <v>#REF!</v>
          </cell>
          <cell r="W1873" t="e">
            <v>#REF!</v>
          </cell>
          <cell r="X1873">
            <v>0</v>
          </cell>
          <cell r="Y1873">
            <v>0</v>
          </cell>
          <cell r="Z1873">
            <v>0</v>
          </cell>
          <cell r="AA1873">
            <v>0</v>
          </cell>
          <cell r="AB1873">
            <v>0</v>
          </cell>
          <cell r="AC1873">
            <v>0</v>
          </cell>
          <cell r="AD1873">
            <v>0</v>
          </cell>
          <cell r="AE1873">
            <v>0</v>
          </cell>
          <cell r="AF1873">
            <v>0</v>
          </cell>
          <cell r="AG1873" t="str">
            <v>제16호표</v>
          </cell>
        </row>
        <row r="1874">
          <cell r="D1874">
            <v>1874</v>
          </cell>
          <cell r="E1874">
            <v>1413</v>
          </cell>
          <cell r="F1874" t="str">
            <v>외등기초</v>
          </cell>
          <cell r="G1874" t="str">
            <v>(400×880×800H)</v>
          </cell>
          <cell r="H1874" t="str">
            <v>개소</v>
          </cell>
          <cell r="I1874">
            <v>0</v>
          </cell>
          <cell r="J1874">
            <v>0</v>
          </cell>
          <cell r="K1874">
            <v>0</v>
          </cell>
          <cell r="L1874">
            <v>0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0</v>
          </cell>
          <cell r="T1874">
            <v>0</v>
          </cell>
          <cell r="U1874" t="e">
            <v>#REF!</v>
          </cell>
          <cell r="V1874" t="e">
            <v>#REF!</v>
          </cell>
          <cell r="W1874" t="e">
            <v>#REF!</v>
          </cell>
          <cell r="X1874">
            <v>0</v>
          </cell>
          <cell r="Y1874">
            <v>0</v>
          </cell>
          <cell r="Z1874">
            <v>0</v>
          </cell>
          <cell r="AA1874">
            <v>0</v>
          </cell>
          <cell r="AB1874">
            <v>0</v>
          </cell>
          <cell r="AC1874">
            <v>0</v>
          </cell>
          <cell r="AD1874">
            <v>0</v>
          </cell>
          <cell r="AE1874">
            <v>0</v>
          </cell>
          <cell r="AF1874">
            <v>0</v>
          </cell>
          <cell r="AG1874" t="str">
            <v>제9호표</v>
          </cell>
        </row>
        <row r="1875">
          <cell r="D1875">
            <v>1875</v>
          </cell>
          <cell r="E1875">
            <v>1414</v>
          </cell>
          <cell r="F1875" t="str">
            <v>가로등기초</v>
          </cell>
          <cell r="G1875" t="str">
            <v>5~9M POLE</v>
          </cell>
          <cell r="H1875" t="str">
            <v>개소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 t="e">
            <v>#REF!</v>
          </cell>
          <cell r="V1875" t="e">
            <v>#REF!</v>
          </cell>
          <cell r="W1875" t="e">
            <v>#REF!</v>
          </cell>
          <cell r="X1875">
            <v>0</v>
          </cell>
          <cell r="Y1875">
            <v>0</v>
          </cell>
          <cell r="Z1875">
            <v>0</v>
          </cell>
          <cell r="AA1875">
            <v>0</v>
          </cell>
          <cell r="AB1875">
            <v>0</v>
          </cell>
          <cell r="AC1875">
            <v>0</v>
          </cell>
          <cell r="AD1875">
            <v>0</v>
          </cell>
          <cell r="AE1875">
            <v>0</v>
          </cell>
          <cell r="AF1875">
            <v>0</v>
          </cell>
          <cell r="AG1875" t="str">
            <v>제9호표</v>
          </cell>
        </row>
        <row r="1876">
          <cell r="D1876">
            <v>1876</v>
          </cell>
          <cell r="E1876">
            <v>1415</v>
          </cell>
          <cell r="F1876" t="str">
            <v>가로등기초</v>
          </cell>
          <cell r="G1876" t="str">
            <v>10~12M POLE</v>
          </cell>
          <cell r="H1876" t="str">
            <v>개소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  <cell r="U1876" t="e">
            <v>#REF!</v>
          </cell>
          <cell r="V1876" t="e">
            <v>#REF!</v>
          </cell>
          <cell r="W1876" t="e">
            <v>#REF!</v>
          </cell>
          <cell r="X1876">
            <v>0</v>
          </cell>
          <cell r="Y1876">
            <v>0</v>
          </cell>
          <cell r="Z1876">
            <v>0</v>
          </cell>
          <cell r="AA1876">
            <v>0</v>
          </cell>
          <cell r="AB1876">
            <v>0</v>
          </cell>
          <cell r="AC1876">
            <v>0</v>
          </cell>
          <cell r="AD1876">
            <v>0</v>
          </cell>
          <cell r="AE1876">
            <v>0</v>
          </cell>
          <cell r="AF1876">
            <v>0</v>
          </cell>
          <cell r="AG1876" t="str">
            <v>제25호표</v>
          </cell>
        </row>
        <row r="1877">
          <cell r="D1877">
            <v>1877</v>
          </cell>
          <cell r="E1877">
            <v>1416</v>
          </cell>
          <cell r="F1877" t="str">
            <v>제어반기초</v>
          </cell>
          <cell r="G1877" t="str">
            <v>(400×880×800H)</v>
          </cell>
          <cell r="H1877" t="str">
            <v>개소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0</v>
          </cell>
          <cell r="T1877">
            <v>0</v>
          </cell>
          <cell r="U1877" t="e">
            <v>#REF!</v>
          </cell>
          <cell r="V1877" t="e">
            <v>#REF!</v>
          </cell>
          <cell r="W1877" t="e">
            <v>#REF!</v>
          </cell>
          <cell r="X1877">
            <v>0</v>
          </cell>
          <cell r="Y1877">
            <v>0</v>
          </cell>
          <cell r="Z1877">
            <v>0</v>
          </cell>
          <cell r="AA1877">
            <v>0</v>
          </cell>
          <cell r="AB1877">
            <v>0</v>
          </cell>
          <cell r="AC1877">
            <v>0</v>
          </cell>
          <cell r="AD1877">
            <v>0</v>
          </cell>
          <cell r="AE1877">
            <v>0</v>
          </cell>
          <cell r="AF1877">
            <v>0</v>
          </cell>
          <cell r="AG1877" t="str">
            <v>제9호표</v>
          </cell>
        </row>
        <row r="1878">
          <cell r="D1878">
            <v>1878</v>
          </cell>
          <cell r="E1878">
            <v>1417</v>
          </cell>
          <cell r="F1878" t="str">
            <v>가로등기초</v>
          </cell>
          <cell r="G1878" t="str">
            <v>10M POLE 중앙배열</v>
          </cell>
          <cell r="H1878" t="str">
            <v>개소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 t="e">
            <v>#REF!</v>
          </cell>
          <cell r="V1878" t="e">
            <v>#REF!</v>
          </cell>
          <cell r="W1878" t="e">
            <v>#REF!</v>
          </cell>
          <cell r="X1878">
            <v>0</v>
          </cell>
          <cell r="Y1878">
            <v>0</v>
          </cell>
          <cell r="Z1878">
            <v>0</v>
          </cell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  <cell r="AF1878">
            <v>0</v>
          </cell>
          <cell r="AG1878" t="str">
            <v>제26호표</v>
          </cell>
        </row>
        <row r="1879">
          <cell r="D1879">
            <v>1879</v>
          </cell>
          <cell r="E1879">
            <v>1418</v>
          </cell>
          <cell r="F1879" t="str">
            <v>가로등기초이설</v>
          </cell>
          <cell r="G1879" t="str">
            <v>8~9M POLE(설치의30%)</v>
          </cell>
          <cell r="H1879" t="str">
            <v>개소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 t="e">
            <v>#REF!</v>
          </cell>
          <cell r="V1879" t="e">
            <v>#REF!</v>
          </cell>
          <cell r="W1879" t="e">
            <v>#REF!</v>
          </cell>
        </row>
        <row r="1880">
          <cell r="D1880">
            <v>1880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0</v>
          </cell>
          <cell r="V1880" t="str">
            <v/>
          </cell>
        </row>
        <row r="1881">
          <cell r="D1881">
            <v>1881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0</v>
          </cell>
          <cell r="T1881">
            <v>0</v>
          </cell>
          <cell r="U1881">
            <v>0</v>
          </cell>
          <cell r="V1881" t="str">
            <v/>
          </cell>
        </row>
        <row r="1882">
          <cell r="D1882">
            <v>1882</v>
          </cell>
          <cell r="E1882">
            <v>1419</v>
          </cell>
          <cell r="F1882" t="str">
            <v>가로등기초</v>
          </cell>
          <cell r="G1882" t="str">
            <v>ANCHOR BOLT 제작 설치</v>
          </cell>
          <cell r="H1882" t="str">
            <v>개소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 t="e">
            <v>#REF!</v>
          </cell>
          <cell r="V1882" t="e">
            <v>#REF!</v>
          </cell>
          <cell r="W1882" t="e">
            <v>#REF!</v>
          </cell>
          <cell r="X1882">
            <v>0</v>
          </cell>
          <cell r="Y1882">
            <v>0</v>
          </cell>
          <cell r="Z1882">
            <v>0</v>
          </cell>
          <cell r="AA1882">
            <v>0</v>
          </cell>
          <cell r="AB1882">
            <v>0</v>
          </cell>
          <cell r="AC1882">
            <v>0</v>
          </cell>
          <cell r="AD1882">
            <v>0</v>
          </cell>
          <cell r="AE1882">
            <v>0</v>
          </cell>
          <cell r="AF1882">
            <v>0</v>
          </cell>
          <cell r="AG1882" t="str">
            <v>제8호표</v>
          </cell>
        </row>
        <row r="1883">
          <cell r="D1883">
            <v>1883</v>
          </cell>
          <cell r="E1883">
            <v>1420</v>
          </cell>
          <cell r="F1883" t="str">
            <v>TV안테나기초</v>
          </cell>
          <cell r="G1883" t="str">
            <v>(400×880×800H)</v>
          </cell>
          <cell r="H1883" t="str">
            <v>개소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 t="e">
            <v>#REF!</v>
          </cell>
          <cell r="V1883" t="e">
            <v>#REF!</v>
          </cell>
          <cell r="W1883" t="e">
            <v>#REF!</v>
          </cell>
          <cell r="X1883">
            <v>0</v>
          </cell>
          <cell r="Y1883">
            <v>0</v>
          </cell>
          <cell r="Z1883">
            <v>0</v>
          </cell>
          <cell r="AA1883">
            <v>0</v>
          </cell>
          <cell r="AB1883">
            <v>0</v>
          </cell>
          <cell r="AC1883">
            <v>0</v>
          </cell>
          <cell r="AD1883">
            <v>0</v>
          </cell>
          <cell r="AE1883">
            <v>0</v>
          </cell>
          <cell r="AF1883">
            <v>0</v>
          </cell>
          <cell r="AG1883" t="str">
            <v>제30호표</v>
          </cell>
        </row>
        <row r="1884">
          <cell r="D1884">
            <v>1884</v>
          </cell>
          <cell r="E1884">
            <v>1421</v>
          </cell>
          <cell r="F1884" t="str">
            <v>피뢰침 기초</v>
          </cell>
          <cell r="G1884" t="str">
            <v>(400×880×800H)</v>
          </cell>
          <cell r="H1884" t="str">
            <v>개소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 t="e">
            <v>#REF!</v>
          </cell>
          <cell r="V1884" t="e">
            <v>#REF!</v>
          </cell>
          <cell r="W1884" t="e">
            <v>#REF!</v>
          </cell>
          <cell r="X1884">
            <v>0</v>
          </cell>
          <cell r="Y1884">
            <v>0</v>
          </cell>
          <cell r="Z1884">
            <v>0</v>
          </cell>
          <cell r="AA1884">
            <v>0</v>
          </cell>
          <cell r="AB1884">
            <v>0</v>
          </cell>
          <cell r="AC1884">
            <v>0</v>
          </cell>
          <cell r="AD1884">
            <v>0</v>
          </cell>
          <cell r="AE1884">
            <v>0</v>
          </cell>
          <cell r="AF1884">
            <v>0</v>
          </cell>
          <cell r="AG1884" t="str">
            <v>제30호표</v>
          </cell>
        </row>
        <row r="1885">
          <cell r="D1885">
            <v>1885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V1885" t="str">
            <v/>
          </cell>
        </row>
        <row r="1886">
          <cell r="D1886">
            <v>1886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0</v>
          </cell>
          <cell r="T1886">
            <v>0</v>
          </cell>
          <cell r="U1886">
            <v>0</v>
          </cell>
          <cell r="V1886" t="str">
            <v/>
          </cell>
        </row>
        <row r="1887">
          <cell r="D1887">
            <v>1887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 t="str">
            <v/>
          </cell>
        </row>
        <row r="1888">
          <cell r="D1888">
            <v>1888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  <cell r="J1888">
            <v>0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0</v>
          </cell>
          <cell r="V1888" t="str">
            <v/>
          </cell>
        </row>
        <row r="1889">
          <cell r="D1889">
            <v>1889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  <cell r="J1889">
            <v>0</v>
          </cell>
          <cell r="K1889">
            <v>0</v>
          </cell>
          <cell r="L1889">
            <v>0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0</v>
          </cell>
          <cell r="T1889">
            <v>0</v>
          </cell>
          <cell r="U1889">
            <v>0</v>
          </cell>
          <cell r="V1889" t="str">
            <v/>
          </cell>
        </row>
        <row r="1890">
          <cell r="D1890">
            <v>1890</v>
          </cell>
          <cell r="E1890">
            <v>1422</v>
          </cell>
          <cell r="F1890" t="str">
            <v>소화기BOX</v>
          </cell>
          <cell r="G1890" t="str">
            <v>SUS 600×250</v>
          </cell>
          <cell r="H1890" t="str">
            <v>EA</v>
          </cell>
          <cell r="I1890">
            <v>0</v>
          </cell>
          <cell r="J1890">
            <v>0</v>
          </cell>
          <cell r="K1890">
            <v>0</v>
          </cell>
          <cell r="L1890">
            <v>0</v>
          </cell>
          <cell r="M1890">
            <v>0</v>
          </cell>
          <cell r="N1890">
            <v>0</v>
          </cell>
          <cell r="O1890" t="str">
            <v>금성소방</v>
          </cell>
          <cell r="P1890">
            <v>85000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V1890">
            <v>85000</v>
          </cell>
          <cell r="W1890">
            <v>0</v>
          </cell>
          <cell r="X1890">
            <v>0</v>
          </cell>
          <cell r="Y1890" t="str">
            <v>내선</v>
          </cell>
          <cell r="Z1890">
            <v>0.95</v>
          </cell>
        </row>
        <row r="1891">
          <cell r="D1891">
            <v>1891</v>
          </cell>
          <cell r="E1891">
            <v>1423</v>
          </cell>
          <cell r="F1891" t="str">
            <v>소화기BOX</v>
          </cell>
          <cell r="G1891" t="str">
            <v>Steel 600×250</v>
          </cell>
          <cell r="H1891" t="str">
            <v>EA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  <cell r="O1891" t="str">
            <v>금성소방</v>
          </cell>
          <cell r="P1891">
            <v>54000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54000</v>
          </cell>
          <cell r="W1891">
            <v>0</v>
          </cell>
          <cell r="X1891">
            <v>0</v>
          </cell>
          <cell r="Y1891" t="str">
            <v>내선</v>
          </cell>
          <cell r="Z1891">
            <v>0.95</v>
          </cell>
        </row>
        <row r="1892">
          <cell r="D1892">
            <v>1892</v>
          </cell>
          <cell r="E1892">
            <v>1424</v>
          </cell>
          <cell r="F1892" t="str">
            <v>ABC 소화기</v>
          </cell>
          <cell r="G1892" t="str">
            <v>6.5㎏</v>
          </cell>
          <cell r="H1892" t="str">
            <v>대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985</v>
          </cell>
          <cell r="N1892">
            <v>28000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  <cell r="U1892">
            <v>0</v>
          </cell>
          <cell r="V1892">
            <v>28000</v>
          </cell>
        </row>
        <row r="1893">
          <cell r="D1893">
            <v>1893</v>
          </cell>
          <cell r="E1893">
            <v>1425</v>
          </cell>
          <cell r="F1893" t="str">
            <v>소화기표시램프</v>
          </cell>
          <cell r="G1893">
            <v>0</v>
          </cell>
          <cell r="H1893" t="str">
            <v>EA</v>
          </cell>
          <cell r="I1893">
            <v>0</v>
          </cell>
          <cell r="J1893">
            <v>0</v>
          </cell>
          <cell r="K1893">
            <v>666</v>
          </cell>
          <cell r="L1893">
            <v>35000</v>
          </cell>
          <cell r="M1893">
            <v>0</v>
          </cell>
          <cell r="N1893">
            <v>0</v>
          </cell>
          <cell r="O1893">
            <v>0</v>
          </cell>
          <cell r="P1893">
            <v>0</v>
          </cell>
          <cell r="Q1893">
            <v>0</v>
          </cell>
          <cell r="R1893">
            <v>0</v>
          </cell>
          <cell r="S1893">
            <v>0</v>
          </cell>
          <cell r="T1893">
            <v>0</v>
          </cell>
          <cell r="U1893">
            <v>0</v>
          </cell>
          <cell r="V1893">
            <v>35000</v>
          </cell>
        </row>
        <row r="1894">
          <cell r="D1894">
            <v>1894</v>
          </cell>
          <cell r="E1894">
            <v>1426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  <cell r="K1894">
            <v>0</v>
          </cell>
          <cell r="L1894">
            <v>0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 t="str">
            <v/>
          </cell>
        </row>
        <row r="1895">
          <cell r="D1895">
            <v>1895</v>
          </cell>
          <cell r="E1895">
            <v>1427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  <cell r="J1895">
            <v>0</v>
          </cell>
          <cell r="K1895">
            <v>0</v>
          </cell>
          <cell r="L1895">
            <v>0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0</v>
          </cell>
          <cell r="T1895">
            <v>0</v>
          </cell>
          <cell r="U1895">
            <v>0</v>
          </cell>
          <cell r="V1895" t="str">
            <v/>
          </cell>
        </row>
        <row r="1896">
          <cell r="D1896">
            <v>1896</v>
          </cell>
          <cell r="E1896">
            <v>1428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 t="str">
            <v/>
          </cell>
        </row>
        <row r="1897">
          <cell r="D1897">
            <v>1897</v>
          </cell>
          <cell r="E1897">
            <v>1429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  <cell r="K1897">
            <v>0</v>
          </cell>
          <cell r="L1897">
            <v>0</v>
          </cell>
          <cell r="M1897">
            <v>0</v>
          </cell>
          <cell r="N1897">
            <v>0</v>
          </cell>
          <cell r="O1897">
            <v>0</v>
          </cell>
          <cell r="P1897">
            <v>0</v>
          </cell>
          <cell r="Q1897">
            <v>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 t="str">
            <v/>
          </cell>
        </row>
        <row r="1898">
          <cell r="D1898">
            <v>1898</v>
          </cell>
          <cell r="E1898">
            <v>1430</v>
          </cell>
          <cell r="F1898" t="str">
            <v>CCD COLOR CAMERA</v>
          </cell>
          <cell r="G1898" t="str">
            <v>0.57LUX</v>
          </cell>
          <cell r="H1898" t="str">
            <v>EA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985</v>
          </cell>
          <cell r="N1898">
            <v>1500000</v>
          </cell>
          <cell r="O1898" t="str">
            <v>한국전자미디어</v>
          </cell>
          <cell r="P1898">
            <v>1500000</v>
          </cell>
          <cell r="Q1898" t="str">
            <v>다성테크닉스</v>
          </cell>
          <cell r="R1898">
            <v>1650000</v>
          </cell>
          <cell r="S1898" t="str">
            <v>한미통신</v>
          </cell>
          <cell r="T1898">
            <v>1800000</v>
          </cell>
          <cell r="U1898">
            <v>0</v>
          </cell>
          <cell r="V1898">
            <v>1500000</v>
          </cell>
          <cell r="W1898">
            <v>0</v>
          </cell>
          <cell r="X1898">
            <v>0</v>
          </cell>
          <cell r="Y1898" t="str">
            <v>통설</v>
          </cell>
          <cell r="Z1898">
            <v>0.3</v>
          </cell>
          <cell r="AA1898">
            <v>0</v>
          </cell>
          <cell r="AB1898">
            <v>0</v>
          </cell>
          <cell r="AC1898" t="str">
            <v>통신기사2급</v>
          </cell>
          <cell r="AD1898">
            <v>0.5</v>
          </cell>
        </row>
        <row r="1899">
          <cell r="D1899">
            <v>1899</v>
          </cell>
          <cell r="E1899">
            <v>1431</v>
          </cell>
          <cell r="F1899" t="str">
            <v>AUTO-ZOOM LENZ</v>
          </cell>
          <cell r="G1899" t="str">
            <v>8-80mm</v>
          </cell>
          <cell r="H1899" t="str">
            <v>EA</v>
          </cell>
          <cell r="I1899">
            <v>0</v>
          </cell>
          <cell r="J1899">
            <v>0</v>
          </cell>
          <cell r="K1899">
            <v>0</v>
          </cell>
          <cell r="L1899">
            <v>0</v>
          </cell>
          <cell r="M1899">
            <v>985</v>
          </cell>
          <cell r="N1899">
            <v>1220000</v>
          </cell>
          <cell r="O1899" t="str">
            <v>한국전자미디어</v>
          </cell>
          <cell r="P1899">
            <v>1220000</v>
          </cell>
          <cell r="Q1899" t="str">
            <v>다성테크닉스</v>
          </cell>
          <cell r="R1899">
            <v>1300000</v>
          </cell>
          <cell r="S1899" t="str">
            <v>한미통신</v>
          </cell>
          <cell r="T1899">
            <v>1350000</v>
          </cell>
          <cell r="U1899">
            <v>0</v>
          </cell>
          <cell r="V1899">
            <v>1220000</v>
          </cell>
        </row>
        <row r="1900">
          <cell r="D1900">
            <v>1900</v>
          </cell>
          <cell r="E1900">
            <v>1432</v>
          </cell>
          <cell r="F1900" t="str">
            <v>PAN/TILT</v>
          </cell>
          <cell r="G1900" t="str">
            <v>IN DOOR</v>
          </cell>
          <cell r="H1900" t="str">
            <v>EA</v>
          </cell>
          <cell r="I1900">
            <v>0</v>
          </cell>
          <cell r="J1900">
            <v>0</v>
          </cell>
          <cell r="K1900">
            <v>0</v>
          </cell>
          <cell r="L1900">
            <v>0</v>
          </cell>
          <cell r="M1900">
            <v>985</v>
          </cell>
          <cell r="N1900">
            <v>600000</v>
          </cell>
          <cell r="O1900" t="str">
            <v>한국전자미디어</v>
          </cell>
          <cell r="P1900">
            <v>700000</v>
          </cell>
          <cell r="Q1900" t="str">
            <v>다성테크닉스</v>
          </cell>
          <cell r="R1900">
            <v>700000</v>
          </cell>
          <cell r="S1900" t="str">
            <v>한미통신</v>
          </cell>
          <cell r="T1900">
            <v>600000</v>
          </cell>
          <cell r="U1900">
            <v>0</v>
          </cell>
          <cell r="V1900">
            <v>600000</v>
          </cell>
        </row>
        <row r="1901">
          <cell r="D1901">
            <v>1901</v>
          </cell>
          <cell r="E1901">
            <v>1433</v>
          </cell>
          <cell r="F1901" t="str">
            <v>P/T ZOOM CONTROLER</v>
          </cell>
          <cell r="G1901" t="str">
            <v>4CH</v>
          </cell>
          <cell r="H1901" t="str">
            <v>EA</v>
          </cell>
          <cell r="I1901">
            <v>0</v>
          </cell>
          <cell r="J1901">
            <v>0</v>
          </cell>
          <cell r="K1901">
            <v>0</v>
          </cell>
          <cell r="L1901">
            <v>0</v>
          </cell>
          <cell r="M1901">
            <v>985</v>
          </cell>
          <cell r="N1901">
            <v>650000</v>
          </cell>
          <cell r="O1901" t="str">
            <v>한국전자미디어</v>
          </cell>
          <cell r="P1901">
            <v>680000</v>
          </cell>
          <cell r="Q1901" t="str">
            <v>다성테크닉스</v>
          </cell>
          <cell r="R1901">
            <v>650000</v>
          </cell>
          <cell r="S1901" t="str">
            <v>한미통신</v>
          </cell>
          <cell r="T1901">
            <v>670000</v>
          </cell>
          <cell r="U1901">
            <v>0</v>
          </cell>
          <cell r="V1901">
            <v>650000</v>
          </cell>
          <cell r="W1901">
            <v>0</v>
          </cell>
          <cell r="X1901">
            <v>0</v>
          </cell>
          <cell r="Y1901" t="str">
            <v>통설</v>
          </cell>
          <cell r="Z1901">
            <v>0.36</v>
          </cell>
          <cell r="AA1901" t="str">
            <v>보인</v>
          </cell>
          <cell r="AB1901">
            <v>0.2</v>
          </cell>
          <cell r="AC1901" t="str">
            <v>통신기사2급</v>
          </cell>
          <cell r="AD1901">
            <v>0.21</v>
          </cell>
        </row>
        <row r="1902">
          <cell r="D1902">
            <v>1902</v>
          </cell>
          <cell r="E1902">
            <v>1434</v>
          </cell>
          <cell r="F1902" t="str">
            <v>CAMERA HOUSING</v>
          </cell>
          <cell r="G1902" t="str">
            <v>실내형</v>
          </cell>
          <cell r="H1902" t="str">
            <v>EA</v>
          </cell>
          <cell r="I1902">
            <v>0</v>
          </cell>
          <cell r="J1902">
            <v>0</v>
          </cell>
          <cell r="K1902">
            <v>0</v>
          </cell>
          <cell r="L1902">
            <v>0</v>
          </cell>
          <cell r="M1902">
            <v>985</v>
          </cell>
          <cell r="N1902">
            <v>250000</v>
          </cell>
          <cell r="O1902" t="str">
            <v>한국전자미디어</v>
          </cell>
          <cell r="P1902">
            <v>250000</v>
          </cell>
          <cell r="Q1902" t="str">
            <v>다성테크닉스</v>
          </cell>
          <cell r="R1902">
            <v>280000</v>
          </cell>
          <cell r="S1902" t="str">
            <v>한미통신</v>
          </cell>
          <cell r="T1902">
            <v>250000</v>
          </cell>
          <cell r="U1902">
            <v>0</v>
          </cell>
          <cell r="V1902">
            <v>250000</v>
          </cell>
          <cell r="W1902">
            <v>0</v>
          </cell>
          <cell r="X1902">
            <v>0</v>
          </cell>
          <cell r="Y1902" t="str">
            <v>통설</v>
          </cell>
          <cell r="Z1902">
            <v>0.72</v>
          </cell>
          <cell r="AA1902" t="str">
            <v>보인</v>
          </cell>
          <cell r="AB1902">
            <v>0.72</v>
          </cell>
        </row>
        <row r="1903">
          <cell r="D1903">
            <v>1903</v>
          </cell>
          <cell r="E1903">
            <v>1435</v>
          </cell>
          <cell r="F1903" t="str">
            <v>CAMERA BRACKET</v>
          </cell>
          <cell r="G1903" t="str">
            <v>벽부형</v>
          </cell>
          <cell r="H1903" t="str">
            <v>EA</v>
          </cell>
          <cell r="I1903">
            <v>0</v>
          </cell>
          <cell r="J1903">
            <v>0</v>
          </cell>
          <cell r="K1903">
            <v>0</v>
          </cell>
          <cell r="L1903">
            <v>0</v>
          </cell>
          <cell r="M1903">
            <v>985</v>
          </cell>
          <cell r="N1903">
            <v>160000</v>
          </cell>
          <cell r="O1903" t="str">
            <v>한국전자미디어</v>
          </cell>
          <cell r="P1903">
            <v>170000</v>
          </cell>
          <cell r="Q1903" t="str">
            <v>다성테크닉스</v>
          </cell>
          <cell r="R1903">
            <v>160000</v>
          </cell>
          <cell r="S1903" t="str">
            <v>한미통신</v>
          </cell>
          <cell r="T1903">
            <v>160000</v>
          </cell>
          <cell r="U1903">
            <v>0</v>
          </cell>
          <cell r="V1903">
            <v>160000</v>
          </cell>
        </row>
        <row r="1904">
          <cell r="D1904">
            <v>1904</v>
          </cell>
          <cell r="E1904">
            <v>1436</v>
          </cell>
          <cell r="F1904" t="str">
            <v>AUTO SELECTOR</v>
          </cell>
          <cell r="G1904" t="str">
            <v>6CH</v>
          </cell>
          <cell r="H1904" t="str">
            <v>EA</v>
          </cell>
          <cell r="I1904">
            <v>0</v>
          </cell>
          <cell r="J1904">
            <v>0</v>
          </cell>
          <cell r="K1904">
            <v>858</v>
          </cell>
          <cell r="L1904">
            <v>280000</v>
          </cell>
          <cell r="M1904">
            <v>0</v>
          </cell>
          <cell r="N1904">
            <v>0</v>
          </cell>
          <cell r="O1904" t="str">
            <v>한국전자미디어</v>
          </cell>
          <cell r="P1904">
            <v>280000</v>
          </cell>
          <cell r="Q1904" t="str">
            <v>다성테크닉스</v>
          </cell>
          <cell r="R1904">
            <v>320000</v>
          </cell>
          <cell r="S1904" t="str">
            <v>한미통신</v>
          </cell>
          <cell r="T1904">
            <v>300000</v>
          </cell>
          <cell r="U1904">
            <v>0</v>
          </cell>
          <cell r="V1904">
            <v>280000</v>
          </cell>
          <cell r="W1904">
            <v>0</v>
          </cell>
          <cell r="X1904">
            <v>0</v>
          </cell>
          <cell r="Y1904" t="str">
            <v>통설</v>
          </cell>
          <cell r="Z1904">
            <v>0.36</v>
          </cell>
          <cell r="AA1904" t="str">
            <v>보인</v>
          </cell>
          <cell r="AB1904">
            <v>0.2</v>
          </cell>
          <cell r="AC1904" t="str">
            <v>통신기사2급</v>
          </cell>
          <cell r="AD1904">
            <v>0.21</v>
          </cell>
        </row>
        <row r="1905">
          <cell r="D1905">
            <v>1905</v>
          </cell>
          <cell r="E1905">
            <v>1437</v>
          </cell>
          <cell r="F1905" t="str">
            <v>I/D GENERATOR</v>
          </cell>
          <cell r="G1905" t="str">
            <v>년,월,일,시,분,초</v>
          </cell>
          <cell r="H1905" t="str">
            <v>EA</v>
          </cell>
          <cell r="I1905">
            <v>0</v>
          </cell>
          <cell r="J1905">
            <v>0</v>
          </cell>
          <cell r="K1905">
            <v>858</v>
          </cell>
          <cell r="L1905">
            <v>380000</v>
          </cell>
          <cell r="M1905">
            <v>982</v>
          </cell>
          <cell r="N1905">
            <v>380000</v>
          </cell>
          <cell r="O1905" t="str">
            <v>한국전자미디어</v>
          </cell>
          <cell r="P1905">
            <v>380000</v>
          </cell>
          <cell r="Q1905" t="str">
            <v>다성테크닉스</v>
          </cell>
          <cell r="R1905">
            <v>450000</v>
          </cell>
          <cell r="S1905" t="str">
            <v>한미통신</v>
          </cell>
          <cell r="T1905">
            <v>400000</v>
          </cell>
          <cell r="U1905">
            <v>0</v>
          </cell>
          <cell r="V1905">
            <v>380000</v>
          </cell>
          <cell r="W1905">
            <v>0</v>
          </cell>
          <cell r="X1905">
            <v>0</v>
          </cell>
          <cell r="Y1905" t="str">
            <v>통설</v>
          </cell>
          <cell r="Z1905">
            <v>0.36</v>
          </cell>
          <cell r="AA1905" t="str">
            <v>보인</v>
          </cell>
          <cell r="AB1905">
            <v>0.2</v>
          </cell>
          <cell r="AC1905" t="str">
            <v>통신기사2급</v>
          </cell>
          <cell r="AD1905">
            <v>0.21</v>
          </cell>
        </row>
        <row r="1906">
          <cell r="D1906">
            <v>1906</v>
          </cell>
          <cell r="E1906">
            <v>1438</v>
          </cell>
          <cell r="F1906" t="str">
            <v>POWER CONTROLLER</v>
          </cell>
          <cell r="G1906">
            <v>0</v>
          </cell>
          <cell r="H1906" t="str">
            <v>EA</v>
          </cell>
          <cell r="I1906">
            <v>0</v>
          </cell>
          <cell r="J1906">
            <v>0</v>
          </cell>
          <cell r="K1906">
            <v>0</v>
          </cell>
          <cell r="L1906">
            <v>0</v>
          </cell>
          <cell r="M1906">
            <v>985</v>
          </cell>
          <cell r="N1906">
            <v>200000</v>
          </cell>
          <cell r="O1906" t="str">
            <v>한국전자미디어</v>
          </cell>
          <cell r="P1906">
            <v>250000</v>
          </cell>
          <cell r="Q1906" t="str">
            <v>다성테크닉스</v>
          </cell>
          <cell r="R1906">
            <v>200000</v>
          </cell>
          <cell r="S1906" t="str">
            <v>한미통신</v>
          </cell>
          <cell r="T1906">
            <v>230000</v>
          </cell>
          <cell r="U1906">
            <v>0</v>
          </cell>
          <cell r="V1906">
            <v>200000</v>
          </cell>
          <cell r="W1906">
            <v>0</v>
          </cell>
          <cell r="X1906">
            <v>0</v>
          </cell>
          <cell r="Y1906" t="str">
            <v>통설</v>
          </cell>
          <cell r="Z1906">
            <v>0.36</v>
          </cell>
          <cell r="AA1906">
            <v>0</v>
          </cell>
          <cell r="AB1906">
            <v>0</v>
          </cell>
          <cell r="AC1906" t="str">
            <v>통신기사2급</v>
          </cell>
          <cell r="AD1906">
            <v>0.21</v>
          </cell>
        </row>
        <row r="1907">
          <cell r="D1907">
            <v>1907</v>
          </cell>
          <cell r="E1907">
            <v>1439</v>
          </cell>
          <cell r="F1907" t="str">
            <v>VTR</v>
          </cell>
          <cell r="G1907" t="str">
            <v>7 HEAD</v>
          </cell>
          <cell r="H1907" t="str">
            <v>EA</v>
          </cell>
          <cell r="I1907">
            <v>0</v>
          </cell>
          <cell r="J1907">
            <v>0</v>
          </cell>
          <cell r="K1907">
            <v>0</v>
          </cell>
          <cell r="L1907">
            <v>0</v>
          </cell>
          <cell r="M1907">
            <v>1097</v>
          </cell>
          <cell r="N1907">
            <v>753000</v>
          </cell>
          <cell r="O1907" t="str">
            <v>한국전자미디어</v>
          </cell>
          <cell r="P1907">
            <v>753000</v>
          </cell>
          <cell r="Q1907" t="str">
            <v>다성테크닉스</v>
          </cell>
          <cell r="R1907">
            <v>753000</v>
          </cell>
          <cell r="S1907" t="str">
            <v>한미통신</v>
          </cell>
          <cell r="T1907">
            <v>780000</v>
          </cell>
          <cell r="U1907">
            <v>0</v>
          </cell>
          <cell r="V1907">
            <v>753000</v>
          </cell>
          <cell r="W1907">
            <v>0</v>
          </cell>
          <cell r="X1907">
            <v>0</v>
          </cell>
          <cell r="Y1907" t="str">
            <v>통설</v>
          </cell>
          <cell r="Z1907">
            <v>0.38</v>
          </cell>
        </row>
        <row r="1908">
          <cell r="D1908">
            <v>1908</v>
          </cell>
          <cell r="E1908">
            <v>1440</v>
          </cell>
          <cell r="F1908" t="str">
            <v>COLOR MONITOR</v>
          </cell>
          <cell r="G1908" t="str">
            <v>14"</v>
          </cell>
          <cell r="H1908" t="str">
            <v>EA</v>
          </cell>
          <cell r="I1908">
            <v>0</v>
          </cell>
          <cell r="J1908">
            <v>0</v>
          </cell>
          <cell r="K1908">
            <v>0</v>
          </cell>
          <cell r="L1908">
            <v>0</v>
          </cell>
          <cell r="M1908">
            <v>987</v>
          </cell>
          <cell r="N1908">
            <v>330000</v>
          </cell>
          <cell r="O1908" t="str">
            <v>한국전자미디어</v>
          </cell>
          <cell r="P1908">
            <v>330000</v>
          </cell>
          <cell r="Q1908" t="str">
            <v>다성테크닉스</v>
          </cell>
          <cell r="R1908">
            <v>330000</v>
          </cell>
          <cell r="S1908" t="str">
            <v>한미통신</v>
          </cell>
          <cell r="T1908">
            <v>350000</v>
          </cell>
          <cell r="U1908">
            <v>0</v>
          </cell>
          <cell r="V1908">
            <v>330000</v>
          </cell>
          <cell r="W1908">
            <v>0</v>
          </cell>
          <cell r="X1908">
            <v>0</v>
          </cell>
          <cell r="Y1908" t="str">
            <v>통설</v>
          </cell>
          <cell r="Z1908">
            <v>0.2</v>
          </cell>
          <cell r="AA1908">
            <v>0</v>
          </cell>
          <cell r="AB1908">
            <v>0</v>
          </cell>
          <cell r="AC1908" t="str">
            <v>통신기사2급</v>
          </cell>
          <cell r="AD1908">
            <v>0.2</v>
          </cell>
        </row>
        <row r="1909">
          <cell r="D1909">
            <v>1909</v>
          </cell>
          <cell r="E1909">
            <v>1441</v>
          </cell>
          <cell r="F1909" t="str">
            <v>RACK CABINET</v>
          </cell>
          <cell r="G1909" t="str">
            <v>제작</v>
          </cell>
          <cell r="H1909" t="str">
            <v>EA</v>
          </cell>
          <cell r="I1909">
            <v>0</v>
          </cell>
          <cell r="J1909">
            <v>0</v>
          </cell>
          <cell r="K1909">
            <v>0</v>
          </cell>
          <cell r="L1909">
            <v>0</v>
          </cell>
          <cell r="M1909">
            <v>0</v>
          </cell>
          <cell r="N1909">
            <v>0</v>
          </cell>
          <cell r="O1909" t="str">
            <v>한국전자미디어</v>
          </cell>
          <cell r="P1909">
            <v>800000</v>
          </cell>
          <cell r="Q1909" t="str">
            <v>다성테크닉스</v>
          </cell>
          <cell r="R1909">
            <v>800000</v>
          </cell>
          <cell r="S1909" t="str">
            <v>한미통신</v>
          </cell>
          <cell r="T1909">
            <v>750000</v>
          </cell>
          <cell r="U1909">
            <v>0</v>
          </cell>
          <cell r="V1909">
            <v>750000</v>
          </cell>
        </row>
        <row r="1910">
          <cell r="D1910">
            <v>1910</v>
          </cell>
          <cell r="E1910">
            <v>1442</v>
          </cell>
          <cell r="F1910" t="str">
            <v>송수신제어및영상레벨조정</v>
          </cell>
          <cell r="G1910">
            <v>0</v>
          </cell>
          <cell r="H1910" t="str">
            <v>CH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0</v>
          </cell>
          <cell r="W1910">
            <v>0</v>
          </cell>
          <cell r="X1910">
            <v>0</v>
          </cell>
          <cell r="Y1910" t="str">
            <v>통설</v>
          </cell>
          <cell r="Z1910">
            <v>0.65</v>
          </cell>
          <cell r="AA1910">
            <v>0</v>
          </cell>
          <cell r="AB1910">
            <v>0</v>
          </cell>
          <cell r="AC1910" t="str">
            <v>통신기사2급</v>
          </cell>
          <cell r="AD1910">
            <v>0.52</v>
          </cell>
        </row>
        <row r="1911">
          <cell r="D1911">
            <v>1911</v>
          </cell>
          <cell r="E1911">
            <v>1443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 t="str">
            <v/>
          </cell>
        </row>
        <row r="1912">
          <cell r="D1912">
            <v>1912</v>
          </cell>
          <cell r="E1912">
            <v>1444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0</v>
          </cell>
          <cell r="K1912">
            <v>0</v>
          </cell>
          <cell r="L1912">
            <v>0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 t="str">
            <v/>
          </cell>
        </row>
        <row r="1913">
          <cell r="D1913">
            <v>1913</v>
          </cell>
          <cell r="E1913">
            <v>1445</v>
          </cell>
          <cell r="F1913" t="str">
            <v>중앙감시제어 시스템</v>
          </cell>
          <cell r="G1913" t="str">
            <v>TM/TC 포함</v>
          </cell>
          <cell r="H1913" t="str">
            <v>식</v>
          </cell>
          <cell r="I1913">
            <v>0</v>
          </cell>
          <cell r="J1913">
            <v>0</v>
          </cell>
          <cell r="K1913">
            <v>0</v>
          </cell>
          <cell r="L1913">
            <v>0</v>
          </cell>
          <cell r="M1913">
            <v>0</v>
          </cell>
          <cell r="N1913">
            <v>0</v>
          </cell>
          <cell r="O1913" t="str">
            <v>성화종합전기</v>
          </cell>
          <cell r="P1913">
            <v>364025032</v>
          </cell>
          <cell r="Q1913" t="str">
            <v>광명제어</v>
          </cell>
          <cell r="R1913">
            <v>233422251</v>
          </cell>
          <cell r="S1913" t="str">
            <v>현대전원개발</v>
          </cell>
          <cell r="T1913">
            <v>380320098</v>
          </cell>
          <cell r="U1913">
            <v>0</v>
          </cell>
          <cell r="V1913">
            <v>233422251</v>
          </cell>
        </row>
        <row r="1914">
          <cell r="D1914">
            <v>1914</v>
          </cell>
          <cell r="E1914">
            <v>1446</v>
          </cell>
          <cell r="F1914" t="str">
            <v>현장 계기</v>
          </cell>
          <cell r="G1914">
            <v>0</v>
          </cell>
          <cell r="H1914" t="str">
            <v>식</v>
          </cell>
          <cell r="I1914">
            <v>0</v>
          </cell>
          <cell r="J1914">
            <v>0</v>
          </cell>
          <cell r="K1914">
            <v>0</v>
          </cell>
          <cell r="L1914">
            <v>0</v>
          </cell>
          <cell r="M1914">
            <v>0</v>
          </cell>
          <cell r="N1914">
            <v>0</v>
          </cell>
          <cell r="O1914" t="str">
            <v>성화종합전기</v>
          </cell>
          <cell r="P1914">
            <v>67624740</v>
          </cell>
          <cell r="Q1914" t="str">
            <v>광명제어</v>
          </cell>
          <cell r="R1914">
            <v>156316572</v>
          </cell>
          <cell r="S1914" t="str">
            <v>현대전원개발</v>
          </cell>
          <cell r="T1914">
            <v>167112000</v>
          </cell>
          <cell r="U1914">
            <v>0</v>
          </cell>
          <cell r="V1914">
            <v>67624740</v>
          </cell>
        </row>
        <row r="1915">
          <cell r="D1915">
            <v>1915</v>
          </cell>
          <cell r="E1915">
            <v>1447</v>
          </cell>
          <cell r="F1915" t="str">
            <v>무정전전원장치(UPS)</v>
          </cell>
          <cell r="G1915" t="str">
            <v>10 KVA</v>
          </cell>
          <cell r="H1915" t="str">
            <v>식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  <cell r="N1915">
            <v>0</v>
          </cell>
          <cell r="O1915" t="str">
            <v>성화종합전기</v>
          </cell>
          <cell r="P1915">
            <v>23302494</v>
          </cell>
          <cell r="Q1915" t="str">
            <v>광명제어</v>
          </cell>
          <cell r="R1915">
            <v>21984279</v>
          </cell>
          <cell r="S1915" t="str">
            <v>현대전원개발</v>
          </cell>
          <cell r="T1915">
            <v>24750000</v>
          </cell>
          <cell r="U1915">
            <v>0</v>
          </cell>
          <cell r="V1915">
            <v>21984279</v>
          </cell>
        </row>
        <row r="1916">
          <cell r="D1916">
            <v>1916</v>
          </cell>
          <cell r="E1916">
            <v>1448</v>
          </cell>
          <cell r="F1916" t="str">
            <v>예비품및유지관리공구</v>
          </cell>
          <cell r="G1916">
            <v>0</v>
          </cell>
          <cell r="H1916" t="str">
            <v>식</v>
          </cell>
          <cell r="I1916">
            <v>0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  <cell r="N1916">
            <v>0</v>
          </cell>
          <cell r="O1916" t="str">
            <v>성화종합전기</v>
          </cell>
          <cell r="P1916">
            <v>48351443</v>
          </cell>
          <cell r="Q1916" t="str">
            <v>광명제어</v>
          </cell>
          <cell r="R1916">
            <v>11036000</v>
          </cell>
          <cell r="S1916" t="str">
            <v>현대전원개발</v>
          </cell>
          <cell r="T1916">
            <v>26884000</v>
          </cell>
          <cell r="U1916">
            <v>0</v>
          </cell>
          <cell r="V1916">
            <v>11036000</v>
          </cell>
        </row>
        <row r="1917">
          <cell r="D1917">
            <v>1917</v>
          </cell>
          <cell r="E1917">
            <v>1449</v>
          </cell>
          <cell r="F1917" t="str">
            <v>시운전비및교육비</v>
          </cell>
          <cell r="G1917">
            <v>0</v>
          </cell>
          <cell r="H1917" t="str">
            <v>식</v>
          </cell>
          <cell r="I1917">
            <v>0</v>
          </cell>
          <cell r="J1917">
            <v>0</v>
          </cell>
          <cell r="K1917">
            <v>0</v>
          </cell>
          <cell r="L1917">
            <v>0</v>
          </cell>
          <cell r="M1917">
            <v>0</v>
          </cell>
          <cell r="N1917">
            <v>0</v>
          </cell>
          <cell r="O1917" t="str">
            <v>성화종합전기</v>
          </cell>
          <cell r="P1917">
            <v>33903125</v>
          </cell>
          <cell r="Q1917" t="str">
            <v>광명제어</v>
          </cell>
          <cell r="R1917">
            <v>14100000</v>
          </cell>
          <cell r="S1917" t="str">
            <v>현대전원개발</v>
          </cell>
          <cell r="T1917">
            <v>13837164</v>
          </cell>
          <cell r="U1917">
            <v>0</v>
          </cell>
          <cell r="V1917">
            <v>13837164</v>
          </cell>
        </row>
        <row r="1918">
          <cell r="D1918">
            <v>1918</v>
          </cell>
          <cell r="E1918">
            <v>1450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  <cell r="K1918">
            <v>0</v>
          </cell>
          <cell r="L1918">
            <v>0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 t="str">
            <v/>
          </cell>
        </row>
        <row r="1919">
          <cell r="D1919">
            <v>1919</v>
          </cell>
          <cell r="E1919">
            <v>1451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0</v>
          </cell>
          <cell r="K1919">
            <v>0</v>
          </cell>
          <cell r="L1919">
            <v>0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 t="str">
            <v/>
          </cell>
        </row>
        <row r="1920">
          <cell r="D1920">
            <v>1920</v>
          </cell>
          <cell r="E1920">
            <v>1452</v>
          </cell>
          <cell r="F1920" t="str">
            <v>동 파이프</v>
          </cell>
          <cell r="G1920" t="str">
            <v>L-TYPE 1/2"</v>
          </cell>
          <cell r="H1920" t="str">
            <v>m</v>
          </cell>
          <cell r="I1920">
            <v>0</v>
          </cell>
          <cell r="J1920">
            <v>0</v>
          </cell>
          <cell r="K1920">
            <v>488</v>
          </cell>
          <cell r="L1920">
            <v>1580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1580</v>
          </cell>
          <cell r="W1920">
            <v>0</v>
          </cell>
          <cell r="X1920">
            <v>0</v>
          </cell>
          <cell r="Y1920" t="str">
            <v>배관</v>
          </cell>
          <cell r="Z1920">
            <v>3.1E-2</v>
          </cell>
          <cell r="AA1920" t="str">
            <v>보인</v>
          </cell>
          <cell r="AB1920">
            <v>3.1E-2</v>
          </cell>
        </row>
        <row r="1921">
          <cell r="D1921">
            <v>1921</v>
          </cell>
          <cell r="E1921">
            <v>1453</v>
          </cell>
          <cell r="F1921" t="str">
            <v>엘보</v>
          </cell>
          <cell r="G1921" t="str">
            <v>1/2"</v>
          </cell>
          <cell r="H1921" t="str">
            <v>EA</v>
          </cell>
          <cell r="I1921">
            <v>0</v>
          </cell>
          <cell r="J1921">
            <v>0</v>
          </cell>
          <cell r="K1921">
            <v>489</v>
          </cell>
          <cell r="L1921">
            <v>245</v>
          </cell>
          <cell r="M1921">
            <v>0</v>
          </cell>
          <cell r="N1921">
            <v>0</v>
          </cell>
          <cell r="O1921">
            <v>0</v>
          </cell>
          <cell r="P1921">
            <v>0</v>
          </cell>
          <cell r="Q1921">
            <v>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245</v>
          </cell>
        </row>
        <row r="1922">
          <cell r="D1922">
            <v>1922</v>
          </cell>
          <cell r="E1922">
            <v>1454</v>
          </cell>
          <cell r="F1922" t="str">
            <v>TEE</v>
          </cell>
          <cell r="G1922" t="str">
            <v>1/2"</v>
          </cell>
          <cell r="H1922" t="str">
            <v>EA</v>
          </cell>
          <cell r="I1922">
            <v>0</v>
          </cell>
          <cell r="J1922">
            <v>0</v>
          </cell>
          <cell r="K1922">
            <v>489</v>
          </cell>
          <cell r="L1922">
            <v>534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0</v>
          </cell>
          <cell r="T1922">
            <v>0</v>
          </cell>
          <cell r="U1922">
            <v>0</v>
          </cell>
          <cell r="V1922">
            <v>534</v>
          </cell>
        </row>
        <row r="1923">
          <cell r="D1923">
            <v>1923</v>
          </cell>
          <cell r="E1923">
            <v>1455</v>
          </cell>
          <cell r="F1923" t="str">
            <v>SAMP. PUMP</v>
          </cell>
          <cell r="G1923" t="str">
            <v>0.75kw</v>
          </cell>
          <cell r="H1923" t="str">
            <v>대</v>
          </cell>
          <cell r="I1923">
            <v>0</v>
          </cell>
          <cell r="J1923">
            <v>0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0</v>
          </cell>
        </row>
        <row r="1924">
          <cell r="D1924">
            <v>1924</v>
          </cell>
          <cell r="E1924">
            <v>1456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0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 t="str">
            <v/>
          </cell>
        </row>
        <row r="1925">
          <cell r="D1925">
            <v>1925</v>
          </cell>
          <cell r="E1925">
            <v>1457</v>
          </cell>
          <cell r="F1925" t="str">
            <v>MDF</v>
          </cell>
          <cell r="G1925" t="str">
            <v>국선:500P, 사선:1000P, DATA:100PORT</v>
          </cell>
          <cell r="H1925" t="str">
            <v>면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</row>
        <row r="1926">
          <cell r="D1926">
            <v>1926</v>
          </cell>
          <cell r="E1926">
            <v>1458</v>
          </cell>
          <cell r="F1926" t="str">
            <v>IDF-B</v>
          </cell>
          <cell r="G1926" t="str">
            <v>IN:25P, OUT:50P, DATA:19PORT</v>
          </cell>
          <cell r="H1926" t="str">
            <v>면</v>
          </cell>
          <cell r="I1926">
            <v>0</v>
          </cell>
          <cell r="J1926">
            <v>0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0</v>
          </cell>
          <cell r="T1926">
            <v>0</v>
          </cell>
          <cell r="U1926">
            <v>0</v>
          </cell>
          <cell r="V1926">
            <v>0</v>
          </cell>
        </row>
        <row r="1927">
          <cell r="D1927">
            <v>1927</v>
          </cell>
          <cell r="E1927">
            <v>1459</v>
          </cell>
          <cell r="F1927" t="str">
            <v>IDF-1</v>
          </cell>
          <cell r="G1927" t="str">
            <v>IN:25P, OUT:50P, DATA:87PORT</v>
          </cell>
          <cell r="H1927" t="str">
            <v>면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0</v>
          </cell>
        </row>
        <row r="1928">
          <cell r="D1928">
            <v>1928</v>
          </cell>
          <cell r="E1928">
            <v>1460</v>
          </cell>
          <cell r="F1928" t="str">
            <v>IDF-2</v>
          </cell>
          <cell r="G1928" t="str">
            <v>IN:25P, OUT:50P, DATA:34PORT</v>
          </cell>
          <cell r="H1928" t="str">
            <v>면</v>
          </cell>
          <cell r="I1928">
            <v>0</v>
          </cell>
          <cell r="J1928">
            <v>0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528136</v>
          </cell>
          <cell r="V1928">
            <v>0</v>
          </cell>
        </row>
        <row r="1929">
          <cell r="D1929">
            <v>1929</v>
          </cell>
          <cell r="E1929">
            <v>1461</v>
          </cell>
          <cell r="F1929" t="str">
            <v>IDF-KB</v>
          </cell>
          <cell r="G1929" t="str">
            <v>IN:25P, OUT:50P</v>
          </cell>
          <cell r="H1929" t="str">
            <v>면</v>
          </cell>
          <cell r="I1929">
            <v>0</v>
          </cell>
          <cell r="J1929">
            <v>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0</v>
          </cell>
          <cell r="T1929">
            <v>0</v>
          </cell>
          <cell r="U1929">
            <v>102115</v>
          </cell>
          <cell r="V1929">
            <v>0</v>
          </cell>
        </row>
        <row r="1930">
          <cell r="D1930">
            <v>1930</v>
          </cell>
          <cell r="E1930">
            <v>1462</v>
          </cell>
          <cell r="F1930" t="str">
            <v>IDF-6</v>
          </cell>
          <cell r="G1930" t="str">
            <v>IN:25P, OUT:30P, DATA:3PORT</v>
          </cell>
          <cell r="H1930" t="str">
            <v>면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</row>
        <row r="1931">
          <cell r="D1931">
            <v>1931</v>
          </cell>
          <cell r="E1931">
            <v>1463</v>
          </cell>
          <cell r="F1931" t="str">
            <v>TV 분배기함</v>
          </cell>
          <cell r="G1931" t="str">
            <v>TYPE "A"</v>
          </cell>
          <cell r="H1931" t="str">
            <v>면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</row>
        <row r="1932">
          <cell r="D1932">
            <v>1932</v>
          </cell>
          <cell r="E1932">
            <v>1464</v>
          </cell>
          <cell r="F1932" t="str">
            <v>TV 분배기함</v>
          </cell>
          <cell r="G1932" t="str">
            <v>TYPE "B"</v>
          </cell>
          <cell r="H1932" t="str">
            <v>면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</row>
        <row r="1933">
          <cell r="D1933">
            <v>1933</v>
          </cell>
          <cell r="E1933">
            <v>1465</v>
          </cell>
          <cell r="F1933" t="str">
            <v>TV 분배기함</v>
          </cell>
          <cell r="G1933" t="str">
            <v>TYPE "C"</v>
          </cell>
          <cell r="H1933" t="str">
            <v>면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 t="str">
            <v>대청엔지니어링</v>
          </cell>
          <cell r="P1933">
            <v>32623305</v>
          </cell>
          <cell r="Q1933" t="str">
            <v>㈜세화산전</v>
          </cell>
          <cell r="R1933">
            <v>33821909</v>
          </cell>
          <cell r="S1933" t="str">
            <v>신성전기㈜</v>
          </cell>
          <cell r="T1933">
            <v>32932493</v>
          </cell>
          <cell r="U1933">
            <v>0</v>
          </cell>
          <cell r="V1933">
            <v>32623305</v>
          </cell>
        </row>
        <row r="1934">
          <cell r="D1934">
            <v>1934</v>
          </cell>
          <cell r="E1934">
            <v>1466</v>
          </cell>
          <cell r="F1934" t="str">
            <v>EH-2</v>
          </cell>
          <cell r="G1934" t="str">
            <v>LBS &amp; LA</v>
          </cell>
          <cell r="H1934" t="str">
            <v>면</v>
          </cell>
          <cell r="I1934">
            <v>0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 t="str">
            <v>대청엔지니어링</v>
          </cell>
          <cell r="P1934">
            <v>16185334</v>
          </cell>
          <cell r="Q1934" t="str">
            <v>㈜세화산전</v>
          </cell>
          <cell r="R1934">
            <v>11794706</v>
          </cell>
          <cell r="S1934" t="str">
            <v>신성전기㈜</v>
          </cell>
          <cell r="T1934">
            <v>19494533</v>
          </cell>
          <cell r="U1934">
            <v>0</v>
          </cell>
          <cell r="V1934">
            <v>11794706</v>
          </cell>
        </row>
        <row r="1935">
          <cell r="D1935">
            <v>1935</v>
          </cell>
          <cell r="E1935">
            <v>1467</v>
          </cell>
          <cell r="F1935" t="str">
            <v>EH-3</v>
          </cell>
          <cell r="G1935" t="str">
            <v>MOF</v>
          </cell>
          <cell r="H1935" t="str">
            <v>면</v>
          </cell>
          <cell r="I1935">
            <v>0</v>
          </cell>
          <cell r="J1935">
            <v>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  <cell r="O1935" t="str">
            <v>대청엔지니어링</v>
          </cell>
          <cell r="P1935">
            <v>6896483</v>
          </cell>
          <cell r="Q1935" t="str">
            <v>㈜세화산전</v>
          </cell>
          <cell r="R1935">
            <v>7147987</v>
          </cell>
          <cell r="S1935" t="str">
            <v>신성전기㈜</v>
          </cell>
          <cell r="T1935">
            <v>7391560</v>
          </cell>
          <cell r="U1935">
            <v>0</v>
          </cell>
          <cell r="V1935">
            <v>6896483</v>
          </cell>
        </row>
        <row r="1936">
          <cell r="D1936">
            <v>1936</v>
          </cell>
          <cell r="E1936">
            <v>1468</v>
          </cell>
          <cell r="F1936" t="str">
            <v>EH-4</v>
          </cell>
          <cell r="G1936" t="str">
            <v>PT</v>
          </cell>
          <cell r="H1936" t="str">
            <v>면</v>
          </cell>
          <cell r="I1936">
            <v>0</v>
          </cell>
          <cell r="J1936">
            <v>0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  <cell r="O1936" t="str">
            <v>대청엔지니어링</v>
          </cell>
          <cell r="P1936">
            <v>6108751</v>
          </cell>
          <cell r="Q1936" t="str">
            <v>㈜세화산전</v>
          </cell>
          <cell r="R1936">
            <v>6287182</v>
          </cell>
          <cell r="S1936" t="str">
            <v>신성전기㈜</v>
          </cell>
          <cell r="T1936">
            <v>6489978</v>
          </cell>
          <cell r="U1936">
            <v>0</v>
          </cell>
          <cell r="V1936">
            <v>6108751</v>
          </cell>
        </row>
        <row r="1937">
          <cell r="D1937">
            <v>1937</v>
          </cell>
          <cell r="E1937">
            <v>1469</v>
          </cell>
          <cell r="F1937" t="str">
            <v>EH-5</v>
          </cell>
          <cell r="G1937" t="str">
            <v>VCB &amp; CT</v>
          </cell>
          <cell r="H1937" t="str">
            <v>면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 t="str">
            <v>대청엔지니어링</v>
          </cell>
          <cell r="P1937">
            <v>17869060</v>
          </cell>
          <cell r="Q1937" t="str">
            <v>㈜세화산전</v>
          </cell>
          <cell r="R1937">
            <v>17543966</v>
          </cell>
          <cell r="S1937" t="str">
            <v>신성전기㈜</v>
          </cell>
          <cell r="T1937">
            <v>18318498</v>
          </cell>
          <cell r="U1937">
            <v>0</v>
          </cell>
          <cell r="V1937">
            <v>17543966</v>
          </cell>
        </row>
        <row r="1938">
          <cell r="D1938">
            <v>1938</v>
          </cell>
          <cell r="E1938">
            <v>1470</v>
          </cell>
          <cell r="F1938" t="str">
            <v>TR-1</v>
          </cell>
          <cell r="G1938" t="str">
            <v>300 KVA</v>
          </cell>
          <cell r="H1938" t="str">
            <v>면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  <cell r="O1938" t="str">
            <v>대청엔지니어링</v>
          </cell>
          <cell r="P1938">
            <v>23241955</v>
          </cell>
          <cell r="Q1938" t="str">
            <v>㈜세화산전</v>
          </cell>
          <cell r="R1938">
            <v>23021460</v>
          </cell>
          <cell r="S1938" t="str">
            <v>신성전기㈜</v>
          </cell>
          <cell r="T1938">
            <v>22562529</v>
          </cell>
          <cell r="U1938">
            <v>0</v>
          </cell>
          <cell r="V1938">
            <v>22562529</v>
          </cell>
        </row>
        <row r="1939">
          <cell r="D1939">
            <v>1939</v>
          </cell>
          <cell r="E1939">
            <v>1471</v>
          </cell>
          <cell r="F1939" t="str">
            <v>TR-예비</v>
          </cell>
          <cell r="G1939" t="str">
            <v>300 KVA</v>
          </cell>
          <cell r="H1939" t="str">
            <v>면</v>
          </cell>
          <cell r="I1939">
            <v>0</v>
          </cell>
          <cell r="J1939">
            <v>0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  <cell r="O1939" t="str">
            <v>대청엔지니어링</v>
          </cell>
          <cell r="P1939">
            <v>23241955</v>
          </cell>
          <cell r="Q1939" t="str">
            <v>㈜세화산전</v>
          </cell>
          <cell r="R1939">
            <v>23021460</v>
          </cell>
          <cell r="S1939" t="str">
            <v>신성전기㈜</v>
          </cell>
          <cell r="T1939">
            <v>22562529</v>
          </cell>
          <cell r="U1939">
            <v>0</v>
          </cell>
          <cell r="V1939">
            <v>22562529</v>
          </cell>
        </row>
        <row r="1940">
          <cell r="D1940">
            <v>1940</v>
          </cell>
          <cell r="E1940">
            <v>1472</v>
          </cell>
          <cell r="F1940" t="str">
            <v>LV-1</v>
          </cell>
          <cell r="G1940" t="str">
            <v>ACB &amp; MCCB</v>
          </cell>
          <cell r="H1940" t="str">
            <v>면</v>
          </cell>
          <cell r="I1940">
            <v>0</v>
          </cell>
          <cell r="J1940">
            <v>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 t="str">
            <v>대청엔지니어링</v>
          </cell>
          <cell r="P1940">
            <v>13419164</v>
          </cell>
          <cell r="Q1940" t="str">
            <v>㈜세화산전</v>
          </cell>
          <cell r="R1940">
            <v>13050675</v>
          </cell>
          <cell r="S1940" t="str">
            <v>신성전기㈜</v>
          </cell>
          <cell r="T1940">
            <v>14238851</v>
          </cell>
          <cell r="U1940">
            <v>0</v>
          </cell>
          <cell r="V1940">
            <v>13050675</v>
          </cell>
        </row>
        <row r="1941">
          <cell r="D1941">
            <v>1941</v>
          </cell>
          <cell r="E1941">
            <v>1473</v>
          </cell>
          <cell r="F1941" t="str">
            <v>LV-2</v>
          </cell>
          <cell r="G1941" t="str">
            <v>ACB &amp; MCCB</v>
          </cell>
          <cell r="H1941" t="str">
            <v>면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 t="str">
            <v>대청엔지니어링</v>
          </cell>
          <cell r="P1941">
            <v>13654322</v>
          </cell>
          <cell r="Q1941" t="str">
            <v>㈜세화산전</v>
          </cell>
          <cell r="R1941">
            <v>13285833</v>
          </cell>
          <cell r="S1941" t="str">
            <v>신성전기㈜</v>
          </cell>
          <cell r="T1941">
            <v>14474009</v>
          </cell>
          <cell r="U1941">
            <v>0</v>
          </cell>
          <cell r="V1941">
            <v>13285833</v>
          </cell>
        </row>
        <row r="1942">
          <cell r="D1942">
            <v>1942</v>
          </cell>
          <cell r="E1942">
            <v>1474</v>
          </cell>
          <cell r="F1942" t="str">
            <v>DC-1</v>
          </cell>
          <cell r="G1942" t="str">
            <v>정류기</v>
          </cell>
          <cell r="H1942" t="str">
            <v>면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 t="str">
            <v>대청엔지니어링</v>
          </cell>
          <cell r="P1942">
            <v>7344777</v>
          </cell>
          <cell r="Q1942" t="str">
            <v>㈜세화산전</v>
          </cell>
          <cell r="R1942">
            <v>7472971</v>
          </cell>
          <cell r="S1942" t="str">
            <v>신성전기㈜</v>
          </cell>
          <cell r="T1942">
            <v>7537068</v>
          </cell>
          <cell r="U1942">
            <v>0</v>
          </cell>
          <cell r="V1942">
            <v>7344777</v>
          </cell>
        </row>
        <row r="1943">
          <cell r="D1943">
            <v>1943</v>
          </cell>
          <cell r="E1943">
            <v>1475</v>
          </cell>
          <cell r="F1943" t="str">
            <v>BA-1</v>
          </cell>
          <cell r="G1943" t="str">
            <v>BATT</v>
          </cell>
          <cell r="H1943" t="str">
            <v>면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 t="str">
            <v>대청엔지니어링</v>
          </cell>
          <cell r="P1943">
            <v>7160703</v>
          </cell>
          <cell r="Q1943" t="str">
            <v>㈜세화산전</v>
          </cell>
          <cell r="R1943">
            <v>6820990</v>
          </cell>
          <cell r="S1943" t="str">
            <v>신성전기㈜</v>
          </cell>
          <cell r="T1943">
            <v>6751910</v>
          </cell>
          <cell r="U1943">
            <v>0</v>
          </cell>
          <cell r="V1943">
            <v>6751910</v>
          </cell>
        </row>
        <row r="1944">
          <cell r="D1944">
            <v>1944</v>
          </cell>
          <cell r="E1944">
            <v>1476</v>
          </cell>
          <cell r="F1944" t="str">
            <v>MCC-1</v>
          </cell>
          <cell r="G1944">
            <v>0</v>
          </cell>
          <cell r="H1944" t="str">
            <v>set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 t="str">
            <v>대청엔지니어링</v>
          </cell>
          <cell r="P1944">
            <v>13530825</v>
          </cell>
          <cell r="Q1944" t="str">
            <v>㈜세화산전</v>
          </cell>
          <cell r="R1944">
            <v>13561350</v>
          </cell>
          <cell r="S1944" t="str">
            <v>신성전기㈜</v>
          </cell>
          <cell r="T1944">
            <v>13445971</v>
          </cell>
          <cell r="U1944">
            <v>0</v>
          </cell>
          <cell r="V1944">
            <v>13445971</v>
          </cell>
        </row>
        <row r="1945">
          <cell r="D1945">
            <v>1945</v>
          </cell>
          <cell r="E1945">
            <v>1477</v>
          </cell>
          <cell r="F1945" t="str">
            <v>MCC-2</v>
          </cell>
          <cell r="G1945">
            <v>0</v>
          </cell>
          <cell r="H1945" t="str">
            <v>set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 t="str">
            <v>대청엔지니어링</v>
          </cell>
          <cell r="P1945">
            <v>15258859</v>
          </cell>
          <cell r="Q1945" t="str">
            <v>㈜세화산전</v>
          </cell>
          <cell r="R1945">
            <v>15426554</v>
          </cell>
          <cell r="S1945" t="str">
            <v>신성전기㈜</v>
          </cell>
          <cell r="T1945">
            <v>15257330</v>
          </cell>
          <cell r="U1945">
            <v>0</v>
          </cell>
          <cell r="V1945">
            <v>15257330</v>
          </cell>
        </row>
        <row r="1946">
          <cell r="D1946">
            <v>1946</v>
          </cell>
          <cell r="E1946">
            <v>1478</v>
          </cell>
          <cell r="F1946" t="str">
            <v>MCC-3</v>
          </cell>
          <cell r="G1946">
            <v>0</v>
          </cell>
          <cell r="H1946" t="str">
            <v>set</v>
          </cell>
          <cell r="I1946">
            <v>0</v>
          </cell>
          <cell r="J1946">
            <v>0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  <cell r="O1946" t="str">
            <v>대청엔지니어링</v>
          </cell>
          <cell r="P1946">
            <v>13261765</v>
          </cell>
          <cell r="Q1946" t="str">
            <v>㈜세화산전</v>
          </cell>
          <cell r="R1946">
            <v>14037705</v>
          </cell>
          <cell r="S1946" t="str">
            <v>신성전기㈜</v>
          </cell>
          <cell r="T1946">
            <v>13756842</v>
          </cell>
          <cell r="U1946">
            <v>0</v>
          </cell>
          <cell r="V1946">
            <v>13261765</v>
          </cell>
        </row>
        <row r="1947">
          <cell r="D1947">
            <v>1947</v>
          </cell>
          <cell r="E1947">
            <v>1479</v>
          </cell>
          <cell r="F1947" t="str">
            <v>LOP-301</v>
          </cell>
          <cell r="G1947" t="str">
            <v>옥외 1대용</v>
          </cell>
          <cell r="H1947" t="str">
            <v>면</v>
          </cell>
          <cell r="I1947">
            <v>0</v>
          </cell>
          <cell r="J1947">
            <v>0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  <cell r="O1947" t="str">
            <v>대청엔지니어링</v>
          </cell>
          <cell r="P1947">
            <v>972202</v>
          </cell>
          <cell r="Q1947" t="str">
            <v>㈜세화산전</v>
          </cell>
          <cell r="R1947">
            <v>908105</v>
          </cell>
          <cell r="S1947" t="str">
            <v>신성전기㈜</v>
          </cell>
          <cell r="T1947">
            <v>1036299</v>
          </cell>
          <cell r="U1947" t="e">
            <v>#REF!</v>
          </cell>
          <cell r="V1947">
            <v>908105</v>
          </cell>
        </row>
        <row r="1948">
          <cell r="D1948">
            <v>1948</v>
          </cell>
          <cell r="E1948">
            <v>1480</v>
          </cell>
          <cell r="F1948" t="str">
            <v>LOP-507</v>
          </cell>
          <cell r="G1948" t="str">
            <v>옥외 1대용</v>
          </cell>
          <cell r="H1948" t="str">
            <v>면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 t="str">
            <v>대청엔지니어링</v>
          </cell>
          <cell r="P1948">
            <v>972202</v>
          </cell>
          <cell r="Q1948" t="str">
            <v>㈜세화산전</v>
          </cell>
          <cell r="R1948">
            <v>908105</v>
          </cell>
          <cell r="S1948" t="str">
            <v>신성전기㈜</v>
          </cell>
          <cell r="T1948">
            <v>1036299</v>
          </cell>
          <cell r="U1948" t="e">
            <v>#REF!</v>
          </cell>
          <cell r="V1948">
            <v>908105</v>
          </cell>
        </row>
        <row r="1949">
          <cell r="D1949">
            <v>1949</v>
          </cell>
          <cell r="E1949">
            <v>1481</v>
          </cell>
          <cell r="F1949" t="str">
            <v>LOP-302</v>
          </cell>
          <cell r="G1949" t="str">
            <v>옥외 2대용</v>
          </cell>
          <cell r="H1949" t="str">
            <v>면</v>
          </cell>
          <cell r="I1949">
            <v>0</v>
          </cell>
          <cell r="J1949">
            <v>0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  <cell r="O1949" t="str">
            <v>대청엔지니어링</v>
          </cell>
          <cell r="P1949">
            <v>972202</v>
          </cell>
          <cell r="Q1949" t="str">
            <v>㈜세화산전</v>
          </cell>
          <cell r="R1949">
            <v>908105</v>
          </cell>
          <cell r="S1949" t="str">
            <v>신성전기㈜</v>
          </cell>
          <cell r="T1949">
            <v>1036299</v>
          </cell>
          <cell r="U1949" t="e">
            <v>#REF!</v>
          </cell>
          <cell r="V1949">
            <v>908105</v>
          </cell>
        </row>
        <row r="1950">
          <cell r="D1950">
            <v>1950</v>
          </cell>
          <cell r="E1950">
            <v>1482</v>
          </cell>
          <cell r="F1950" t="str">
            <v>LOP-105A</v>
          </cell>
          <cell r="G1950" t="str">
            <v>옥내 1대용</v>
          </cell>
          <cell r="H1950" t="str">
            <v>면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 t="str">
            <v>대청엔지니어링</v>
          </cell>
          <cell r="P1950">
            <v>972202</v>
          </cell>
          <cell r="Q1950" t="str">
            <v>㈜세화산전</v>
          </cell>
          <cell r="R1950">
            <v>908105</v>
          </cell>
          <cell r="S1950" t="str">
            <v>신성전기㈜</v>
          </cell>
          <cell r="T1950">
            <v>1036299</v>
          </cell>
          <cell r="U1950" t="e">
            <v>#REF!</v>
          </cell>
          <cell r="V1950">
            <v>908105</v>
          </cell>
        </row>
        <row r="1951">
          <cell r="D1951">
            <v>1951</v>
          </cell>
          <cell r="E1951">
            <v>1483</v>
          </cell>
          <cell r="F1951" t="str">
            <v>LOP-105B</v>
          </cell>
          <cell r="G1951" t="str">
            <v>옥내 1대용</v>
          </cell>
          <cell r="H1951" t="str">
            <v>면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 t="str">
            <v>대청엔지니어링</v>
          </cell>
          <cell r="P1951">
            <v>972202</v>
          </cell>
          <cell r="Q1951" t="str">
            <v>㈜세화산전</v>
          </cell>
          <cell r="R1951">
            <v>908105</v>
          </cell>
          <cell r="S1951" t="str">
            <v>신성전기㈜</v>
          </cell>
          <cell r="T1951">
            <v>1036299</v>
          </cell>
          <cell r="U1951" t="e">
            <v>#REF!</v>
          </cell>
          <cell r="V1951">
            <v>908105</v>
          </cell>
        </row>
        <row r="1952">
          <cell r="D1952">
            <v>1952</v>
          </cell>
          <cell r="E1952">
            <v>1484</v>
          </cell>
          <cell r="F1952" t="str">
            <v>LOP-505</v>
          </cell>
          <cell r="G1952" t="str">
            <v>옥내 1대용</v>
          </cell>
          <cell r="H1952" t="str">
            <v>면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 t="str">
            <v>대청엔지니어링</v>
          </cell>
          <cell r="P1952">
            <v>972202</v>
          </cell>
          <cell r="Q1952" t="str">
            <v>㈜세화산전</v>
          </cell>
          <cell r="R1952">
            <v>908105</v>
          </cell>
          <cell r="S1952" t="str">
            <v>신성전기㈜</v>
          </cell>
          <cell r="T1952">
            <v>1036299</v>
          </cell>
          <cell r="U1952" t="e">
            <v>#REF!</v>
          </cell>
          <cell r="V1952">
            <v>908105</v>
          </cell>
        </row>
        <row r="1953">
          <cell r="D1953">
            <v>1953</v>
          </cell>
          <cell r="E1953">
            <v>1485</v>
          </cell>
          <cell r="F1953" t="str">
            <v>LOP-107</v>
          </cell>
          <cell r="G1953" t="str">
            <v>옥내 2대용</v>
          </cell>
          <cell r="H1953" t="str">
            <v>면</v>
          </cell>
          <cell r="I1953">
            <v>0</v>
          </cell>
          <cell r="J1953">
            <v>0</v>
          </cell>
          <cell r="K1953">
            <v>0</v>
          </cell>
          <cell r="L1953">
            <v>0</v>
          </cell>
          <cell r="M1953">
            <v>0</v>
          </cell>
          <cell r="N1953">
            <v>0</v>
          </cell>
          <cell r="O1953" t="str">
            <v>대청엔지니어링</v>
          </cell>
          <cell r="P1953">
            <v>972202</v>
          </cell>
          <cell r="Q1953" t="str">
            <v>㈜세화산전</v>
          </cell>
          <cell r="R1953">
            <v>908105</v>
          </cell>
          <cell r="S1953" t="str">
            <v>신성전기㈜</v>
          </cell>
          <cell r="T1953">
            <v>1036299</v>
          </cell>
          <cell r="U1953" t="e">
            <v>#REF!</v>
          </cell>
          <cell r="V1953">
            <v>908105</v>
          </cell>
        </row>
        <row r="1954">
          <cell r="D1954">
            <v>1954</v>
          </cell>
          <cell r="E1954">
            <v>1486</v>
          </cell>
          <cell r="F1954" t="str">
            <v>LOP-203A</v>
          </cell>
          <cell r="G1954" t="str">
            <v>옥내 2대용</v>
          </cell>
          <cell r="H1954" t="str">
            <v>면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0</v>
          </cell>
          <cell r="O1954" t="str">
            <v>대청엔지니어링</v>
          </cell>
          <cell r="P1954">
            <v>972202</v>
          </cell>
          <cell r="Q1954" t="str">
            <v>㈜세화산전</v>
          </cell>
          <cell r="R1954">
            <v>908105</v>
          </cell>
          <cell r="S1954" t="str">
            <v>신성전기㈜</v>
          </cell>
          <cell r="T1954">
            <v>1036299</v>
          </cell>
          <cell r="U1954" t="e">
            <v>#REF!</v>
          </cell>
          <cell r="V1954">
            <v>908105</v>
          </cell>
        </row>
        <row r="1955">
          <cell r="D1955">
            <v>1955</v>
          </cell>
          <cell r="E1955">
            <v>1487</v>
          </cell>
          <cell r="F1955" t="str">
            <v>LOP-203B</v>
          </cell>
          <cell r="G1955" t="str">
            <v>옥내 2대용</v>
          </cell>
          <cell r="H1955" t="str">
            <v>면</v>
          </cell>
          <cell r="I1955">
            <v>0</v>
          </cell>
          <cell r="J1955">
            <v>0</v>
          </cell>
          <cell r="K1955">
            <v>0</v>
          </cell>
          <cell r="L1955">
            <v>0</v>
          </cell>
          <cell r="M1955">
            <v>0</v>
          </cell>
          <cell r="N1955">
            <v>0</v>
          </cell>
          <cell r="O1955" t="str">
            <v>대청엔지니어링</v>
          </cell>
          <cell r="P1955">
            <v>972202</v>
          </cell>
          <cell r="Q1955" t="str">
            <v>㈜세화산전</v>
          </cell>
          <cell r="R1955">
            <v>908105</v>
          </cell>
          <cell r="S1955" t="str">
            <v>신성전기㈜</v>
          </cell>
          <cell r="T1955">
            <v>1036299</v>
          </cell>
          <cell r="U1955" t="e">
            <v>#REF!</v>
          </cell>
          <cell r="V1955">
            <v>908105</v>
          </cell>
        </row>
        <row r="1956">
          <cell r="D1956">
            <v>1956</v>
          </cell>
          <cell r="E1956">
            <v>1488</v>
          </cell>
          <cell r="F1956" t="str">
            <v>LOP-208</v>
          </cell>
          <cell r="G1956" t="str">
            <v>옥내 2대용</v>
          </cell>
          <cell r="H1956" t="str">
            <v>면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 t="str">
            <v>대청엔지니어링</v>
          </cell>
          <cell r="P1956">
            <v>972202</v>
          </cell>
          <cell r="Q1956" t="str">
            <v>㈜세화산전</v>
          </cell>
          <cell r="R1956">
            <v>908105</v>
          </cell>
          <cell r="S1956" t="str">
            <v>신성전기㈜</v>
          </cell>
          <cell r="T1956">
            <v>1036299</v>
          </cell>
          <cell r="U1956" t="e">
            <v>#REF!</v>
          </cell>
          <cell r="V1956">
            <v>908105</v>
          </cell>
        </row>
        <row r="1957">
          <cell r="D1957">
            <v>1957</v>
          </cell>
          <cell r="E1957">
            <v>1489</v>
          </cell>
          <cell r="F1957" t="str">
            <v>LOP-405</v>
          </cell>
          <cell r="G1957" t="str">
            <v>옥내 2대용</v>
          </cell>
          <cell r="H1957" t="str">
            <v>면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 t="str">
            <v>대청엔지니어링</v>
          </cell>
          <cell r="P1957">
            <v>972202</v>
          </cell>
          <cell r="Q1957" t="str">
            <v>㈜세화산전</v>
          </cell>
          <cell r="R1957">
            <v>908105</v>
          </cell>
          <cell r="S1957" t="str">
            <v>신성전기㈜</v>
          </cell>
          <cell r="T1957">
            <v>1036299</v>
          </cell>
          <cell r="U1957" t="e">
            <v>#REF!</v>
          </cell>
          <cell r="V1957">
            <v>908105</v>
          </cell>
        </row>
        <row r="1958">
          <cell r="D1958">
            <v>1958</v>
          </cell>
          <cell r="E1958">
            <v>1490</v>
          </cell>
          <cell r="F1958" t="str">
            <v>LOP-411</v>
          </cell>
          <cell r="G1958" t="str">
            <v>옥내 2대용</v>
          </cell>
          <cell r="H1958" t="str">
            <v>면</v>
          </cell>
          <cell r="I1958">
            <v>0</v>
          </cell>
          <cell r="J1958">
            <v>0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 t="str">
            <v>대청엔지니어링</v>
          </cell>
          <cell r="P1958">
            <v>972202</v>
          </cell>
          <cell r="Q1958" t="str">
            <v>㈜세화산전</v>
          </cell>
          <cell r="R1958">
            <v>908105</v>
          </cell>
          <cell r="S1958" t="str">
            <v>신성전기㈜</v>
          </cell>
          <cell r="T1958">
            <v>1036299</v>
          </cell>
          <cell r="U1958" t="e">
            <v>#REF!</v>
          </cell>
          <cell r="V1958">
            <v>908105</v>
          </cell>
        </row>
        <row r="1959">
          <cell r="D1959">
            <v>1959</v>
          </cell>
          <cell r="E1959">
            <v>1491</v>
          </cell>
          <cell r="F1959" t="str">
            <v>LOP-503</v>
          </cell>
          <cell r="G1959" t="str">
            <v>옥내 2대용</v>
          </cell>
          <cell r="H1959" t="str">
            <v>면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 t="str">
            <v>대청엔지니어링</v>
          </cell>
          <cell r="P1959">
            <v>972202</v>
          </cell>
          <cell r="Q1959" t="str">
            <v>㈜세화산전</v>
          </cell>
          <cell r="R1959">
            <v>908105</v>
          </cell>
          <cell r="S1959" t="str">
            <v>신성전기㈜</v>
          </cell>
          <cell r="T1959">
            <v>1036299</v>
          </cell>
          <cell r="U1959" t="e">
            <v>#REF!</v>
          </cell>
          <cell r="V1959">
            <v>908105</v>
          </cell>
        </row>
        <row r="1960">
          <cell r="D1960">
            <v>1960</v>
          </cell>
          <cell r="E1960">
            <v>1492</v>
          </cell>
          <cell r="F1960" t="str">
            <v>LOP-106</v>
          </cell>
          <cell r="G1960" t="str">
            <v>옥내 3대용</v>
          </cell>
          <cell r="H1960" t="str">
            <v>면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 t="str">
            <v>대청엔지니어링</v>
          </cell>
          <cell r="P1960">
            <v>972202</v>
          </cell>
          <cell r="Q1960" t="str">
            <v>㈜세화산전</v>
          </cell>
          <cell r="R1960">
            <v>908105</v>
          </cell>
          <cell r="S1960" t="str">
            <v>신성전기㈜</v>
          </cell>
          <cell r="T1960">
            <v>1036299</v>
          </cell>
          <cell r="U1960" t="e">
            <v>#REF!</v>
          </cell>
          <cell r="V1960">
            <v>908105</v>
          </cell>
        </row>
        <row r="1961">
          <cell r="D1961">
            <v>1961</v>
          </cell>
          <cell r="E1961">
            <v>1493</v>
          </cell>
          <cell r="F1961" t="str">
            <v>LP-M</v>
          </cell>
          <cell r="G1961" t="str">
            <v>관리동 전열,전등</v>
          </cell>
          <cell r="H1961" t="str">
            <v>면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 t="str">
            <v>대청엔지니어링</v>
          </cell>
          <cell r="P1961">
            <v>2552660</v>
          </cell>
          <cell r="Q1961" t="str">
            <v>㈜세화산전</v>
          </cell>
          <cell r="R1961">
            <v>2698795</v>
          </cell>
          <cell r="S1961" t="str">
            <v>신성전기㈜</v>
          </cell>
          <cell r="T1961">
            <v>2483470</v>
          </cell>
          <cell r="U1961" t="e">
            <v>#REF!</v>
          </cell>
          <cell r="V1961">
            <v>2483470</v>
          </cell>
        </row>
        <row r="1962">
          <cell r="D1962">
            <v>1962</v>
          </cell>
          <cell r="E1962">
            <v>1494</v>
          </cell>
          <cell r="F1962" t="str">
            <v>LP-M-1</v>
          </cell>
          <cell r="G1962" t="str">
            <v>관리동 동력</v>
          </cell>
          <cell r="H1962" t="str">
            <v>면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 t="str">
            <v>대청엔지니어링</v>
          </cell>
          <cell r="P1962">
            <v>2446070</v>
          </cell>
          <cell r="Q1962" t="str">
            <v>㈜세화산전</v>
          </cell>
          <cell r="R1962">
            <v>2596055</v>
          </cell>
          <cell r="S1962" t="str">
            <v>신성전기㈜</v>
          </cell>
          <cell r="T1962">
            <v>2376880</v>
          </cell>
          <cell r="U1962" t="e">
            <v>#REF!</v>
          </cell>
          <cell r="V1962">
            <v>2376880</v>
          </cell>
        </row>
        <row r="1963">
          <cell r="D1963">
            <v>1963</v>
          </cell>
          <cell r="E1963">
            <v>1495</v>
          </cell>
          <cell r="F1963" t="str">
            <v>LP-B</v>
          </cell>
          <cell r="G1963" t="str">
            <v>반응조</v>
          </cell>
          <cell r="H1963" t="str">
            <v>면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 t="str">
            <v>대청엔지니어링</v>
          </cell>
          <cell r="P1963">
            <v>2082377</v>
          </cell>
          <cell r="Q1963" t="str">
            <v>㈜세화산전</v>
          </cell>
          <cell r="R1963">
            <v>2231075</v>
          </cell>
          <cell r="S1963" t="str">
            <v>신성전기㈜</v>
          </cell>
          <cell r="T1963">
            <v>2013187</v>
          </cell>
          <cell r="U1963" t="e">
            <v>#REF!</v>
          </cell>
          <cell r="V1963">
            <v>2013187</v>
          </cell>
        </row>
        <row r="1964">
          <cell r="D1964">
            <v>1964</v>
          </cell>
          <cell r="E1964">
            <v>1496</v>
          </cell>
          <cell r="F1964" t="str">
            <v>LP-C</v>
          </cell>
          <cell r="G1964" t="str">
            <v>침사지</v>
          </cell>
          <cell r="H1964" t="str">
            <v>면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 t="str">
            <v>대청엔지니어링</v>
          </cell>
          <cell r="P1964">
            <v>1051809</v>
          </cell>
          <cell r="Q1964" t="str">
            <v>㈜세화산전</v>
          </cell>
          <cell r="R1964">
            <v>1118469</v>
          </cell>
          <cell r="S1964" t="str">
            <v>신성전기㈜</v>
          </cell>
          <cell r="T1964">
            <v>1064624</v>
          </cell>
          <cell r="U1964" t="e">
            <v>#REF!</v>
          </cell>
          <cell r="V1964">
            <v>1051809</v>
          </cell>
        </row>
        <row r="1965">
          <cell r="D1965">
            <v>1965</v>
          </cell>
          <cell r="E1965">
            <v>1497</v>
          </cell>
          <cell r="F1965" t="str">
            <v>LP-S</v>
          </cell>
          <cell r="G1965" t="str">
            <v>실험실</v>
          </cell>
          <cell r="H1965" t="str">
            <v>면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 t="str">
            <v>대청엔지니어링</v>
          </cell>
          <cell r="P1965">
            <v>1249226</v>
          </cell>
          <cell r="Q1965" t="str">
            <v>㈜세화산전</v>
          </cell>
          <cell r="R1965">
            <v>1315886</v>
          </cell>
          <cell r="S1965" t="str">
            <v>신성전기㈜</v>
          </cell>
          <cell r="T1965">
            <v>1262041</v>
          </cell>
          <cell r="U1965" t="e">
            <v>#REF!</v>
          </cell>
          <cell r="V1965">
            <v>1249226</v>
          </cell>
        </row>
        <row r="1966">
          <cell r="D1966">
            <v>1966</v>
          </cell>
          <cell r="E1966">
            <v>1498</v>
          </cell>
          <cell r="F1966" t="str">
            <v>MCC-OR</v>
          </cell>
          <cell r="G1966" t="str">
            <v>중계펌프장</v>
          </cell>
          <cell r="H1966" t="str">
            <v>면</v>
          </cell>
          <cell r="I1966">
            <v>0</v>
          </cell>
          <cell r="J1966">
            <v>0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  <cell r="O1966" t="str">
            <v>(주)한광전기</v>
          </cell>
          <cell r="P1966">
            <v>2402412</v>
          </cell>
          <cell r="Q1966" t="str">
            <v>㈜고려기업</v>
          </cell>
          <cell r="R1966">
            <v>2670677</v>
          </cell>
          <cell r="S1966" t="str">
            <v>한양전기㈜</v>
          </cell>
          <cell r="T1966">
            <v>2855835</v>
          </cell>
          <cell r="U1966">
            <v>0</v>
          </cell>
          <cell r="V1966">
            <v>2402412</v>
          </cell>
        </row>
        <row r="1967">
          <cell r="D1967">
            <v>1967</v>
          </cell>
          <cell r="E1967">
            <v>1499</v>
          </cell>
          <cell r="F1967" t="str">
            <v>P-1</v>
          </cell>
          <cell r="G1967" t="str">
            <v>침사지 용접용</v>
          </cell>
          <cell r="H1967" t="str">
            <v>면</v>
          </cell>
          <cell r="I1967">
            <v>0</v>
          </cell>
          <cell r="J1967">
            <v>0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  <cell r="O1967" t="str">
            <v>대청엔지니어링</v>
          </cell>
          <cell r="P1967">
            <v>615505</v>
          </cell>
          <cell r="Q1967" t="str">
            <v>㈜세화산전</v>
          </cell>
          <cell r="R1967">
            <v>609103</v>
          </cell>
          <cell r="S1967" t="str">
            <v>신성전기㈜</v>
          </cell>
          <cell r="T1967">
            <v>632170</v>
          </cell>
          <cell r="U1967" t="e">
            <v>#REF!</v>
          </cell>
          <cell r="V1967">
            <v>609103</v>
          </cell>
        </row>
        <row r="1968">
          <cell r="D1968">
            <v>1968</v>
          </cell>
          <cell r="E1968">
            <v>1500</v>
          </cell>
          <cell r="F1968" t="str">
            <v>P-2</v>
          </cell>
          <cell r="G1968" t="str">
            <v>반응조 용접용</v>
          </cell>
          <cell r="H1968" t="str">
            <v>면</v>
          </cell>
          <cell r="I1968">
            <v>0</v>
          </cell>
          <cell r="J1968">
            <v>0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  <cell r="O1968" t="str">
            <v>대청엔지니어링</v>
          </cell>
          <cell r="P1968">
            <v>615505</v>
          </cell>
          <cell r="Q1968" t="str">
            <v>㈜세화산전</v>
          </cell>
          <cell r="R1968">
            <v>609103</v>
          </cell>
          <cell r="S1968" t="str">
            <v>신성전기㈜</v>
          </cell>
          <cell r="T1968">
            <v>632170</v>
          </cell>
          <cell r="U1968" t="e">
            <v>#REF!</v>
          </cell>
          <cell r="V1968">
            <v>609103</v>
          </cell>
        </row>
        <row r="1969">
          <cell r="D1969">
            <v>1969</v>
          </cell>
          <cell r="E1969">
            <v>1501</v>
          </cell>
          <cell r="F1969" t="str">
            <v>예비품</v>
          </cell>
          <cell r="G1969">
            <v>0</v>
          </cell>
          <cell r="H1969" t="str">
            <v>식</v>
          </cell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 t="str">
            <v>대청엔지니어링</v>
          </cell>
          <cell r="P1969">
            <v>2389750</v>
          </cell>
          <cell r="Q1969" t="str">
            <v>㈜세화산전</v>
          </cell>
          <cell r="R1969">
            <v>2153250</v>
          </cell>
          <cell r="S1969" t="str">
            <v>신성전기㈜</v>
          </cell>
          <cell r="T1969">
            <v>2488750</v>
          </cell>
          <cell r="U1969">
            <v>0</v>
          </cell>
          <cell r="V1969">
            <v>2153250</v>
          </cell>
        </row>
        <row r="1970">
          <cell r="D1970">
            <v>1970</v>
          </cell>
          <cell r="E1970">
            <v>1502</v>
          </cell>
          <cell r="F1970" t="str">
            <v>설치비</v>
          </cell>
          <cell r="G1970">
            <v>0</v>
          </cell>
          <cell r="H1970" t="str">
            <v>식</v>
          </cell>
          <cell r="I1970">
            <v>0</v>
          </cell>
          <cell r="J1970">
            <v>0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 t="str">
            <v>대청엔지니어링</v>
          </cell>
          <cell r="P1970">
            <v>11962170</v>
          </cell>
          <cell r="Q1970" t="str">
            <v>㈜세화산전</v>
          </cell>
          <cell r="R1970">
            <v>11670395</v>
          </cell>
          <cell r="S1970" t="str">
            <v>신성전기㈜</v>
          </cell>
          <cell r="T1970">
            <v>14251974</v>
          </cell>
          <cell r="U1970">
            <v>0</v>
          </cell>
          <cell r="V1970">
            <v>11670395</v>
          </cell>
        </row>
        <row r="1971">
          <cell r="D1971">
            <v>1971</v>
          </cell>
          <cell r="E1971">
            <v>1503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  <cell r="J1971">
            <v>0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 t="str">
            <v/>
          </cell>
        </row>
        <row r="1972">
          <cell r="D1972">
            <v>1972</v>
          </cell>
          <cell r="E1972">
            <v>1504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0</v>
          </cell>
          <cell r="T1972">
            <v>0</v>
          </cell>
          <cell r="U1972">
            <v>0</v>
          </cell>
          <cell r="V1972" t="str">
            <v/>
          </cell>
        </row>
        <row r="1973">
          <cell r="D1973">
            <v>1973</v>
          </cell>
          <cell r="E1973">
            <v>1505</v>
          </cell>
          <cell r="F1973" t="str">
            <v>분전반</v>
          </cell>
          <cell r="G1973" t="str">
            <v>L-YG</v>
          </cell>
          <cell r="H1973" t="str">
            <v>면</v>
          </cell>
          <cell r="I1973">
            <v>0</v>
          </cell>
          <cell r="J1973">
            <v>0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0</v>
          </cell>
          <cell r="T1973">
            <v>0</v>
          </cell>
          <cell r="U1973">
            <v>0</v>
          </cell>
          <cell r="V1973">
            <v>0</v>
          </cell>
        </row>
        <row r="1974">
          <cell r="D1974">
            <v>1974</v>
          </cell>
          <cell r="E1974">
            <v>1506</v>
          </cell>
          <cell r="F1974" t="str">
            <v>분전반</v>
          </cell>
          <cell r="G1974" t="str">
            <v>L-YB</v>
          </cell>
          <cell r="H1974" t="str">
            <v>면</v>
          </cell>
          <cell r="I1974">
            <v>0</v>
          </cell>
          <cell r="J1974">
            <v>0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0</v>
          </cell>
          <cell r="T1974">
            <v>0</v>
          </cell>
          <cell r="U1974">
            <v>0</v>
          </cell>
          <cell r="V1974">
            <v>0</v>
          </cell>
        </row>
        <row r="1975">
          <cell r="D1975">
            <v>1975</v>
          </cell>
          <cell r="E1975">
            <v>1507</v>
          </cell>
          <cell r="F1975" t="str">
            <v>분전반</v>
          </cell>
          <cell r="G1975" t="str">
            <v>L-KP2M</v>
          </cell>
          <cell r="H1975" t="str">
            <v>면</v>
          </cell>
          <cell r="I1975">
            <v>0</v>
          </cell>
          <cell r="J1975">
            <v>0</v>
          </cell>
          <cell r="K1975">
            <v>0</v>
          </cell>
          <cell r="L1975">
            <v>0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</row>
        <row r="1976">
          <cell r="D1976">
            <v>1976</v>
          </cell>
          <cell r="E1976">
            <v>1508</v>
          </cell>
          <cell r="F1976" t="str">
            <v>분전반</v>
          </cell>
          <cell r="G1976" t="str">
            <v>L-KP2A</v>
          </cell>
          <cell r="H1976" t="str">
            <v>면</v>
          </cell>
          <cell r="I1976">
            <v>0</v>
          </cell>
          <cell r="J1976">
            <v>0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0</v>
          </cell>
        </row>
        <row r="1977">
          <cell r="D1977">
            <v>1977</v>
          </cell>
          <cell r="E1977">
            <v>1509</v>
          </cell>
          <cell r="F1977" t="str">
            <v>분전반</v>
          </cell>
          <cell r="G1977" t="str">
            <v>L-KP2B</v>
          </cell>
          <cell r="H1977" t="str">
            <v>면</v>
          </cell>
          <cell r="I1977">
            <v>0</v>
          </cell>
          <cell r="J1977">
            <v>0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0</v>
          </cell>
          <cell r="T1977">
            <v>0</v>
          </cell>
          <cell r="U1977">
            <v>0</v>
          </cell>
          <cell r="V1977">
            <v>0</v>
          </cell>
        </row>
        <row r="1978">
          <cell r="D1978">
            <v>1978</v>
          </cell>
          <cell r="E1978">
            <v>1510</v>
          </cell>
          <cell r="F1978" t="str">
            <v>분전반</v>
          </cell>
          <cell r="G1978" t="str">
            <v>L-KP2C</v>
          </cell>
          <cell r="H1978" t="str">
            <v>면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</row>
        <row r="1979">
          <cell r="D1979">
            <v>1979</v>
          </cell>
          <cell r="E1979">
            <v>1511</v>
          </cell>
          <cell r="F1979" t="str">
            <v>분전반</v>
          </cell>
          <cell r="G1979" t="str">
            <v>L-KP2D</v>
          </cell>
          <cell r="H1979" t="str">
            <v>면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  <cell r="P1979">
            <v>0</v>
          </cell>
          <cell r="Q1979">
            <v>0</v>
          </cell>
          <cell r="R1979">
            <v>0</v>
          </cell>
          <cell r="S1979">
            <v>0</v>
          </cell>
          <cell r="T1979">
            <v>0</v>
          </cell>
          <cell r="U1979">
            <v>0</v>
          </cell>
          <cell r="V1979">
            <v>0</v>
          </cell>
        </row>
        <row r="1980">
          <cell r="D1980">
            <v>1980</v>
          </cell>
          <cell r="E1980">
            <v>1512</v>
          </cell>
          <cell r="F1980" t="str">
            <v>분전반</v>
          </cell>
          <cell r="G1980" t="str">
            <v>L-KP2E</v>
          </cell>
          <cell r="H1980" t="str">
            <v>면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0</v>
          </cell>
        </row>
        <row r="1981">
          <cell r="D1981">
            <v>1981</v>
          </cell>
          <cell r="E1981">
            <v>1513</v>
          </cell>
          <cell r="F1981" t="str">
            <v>분전반</v>
          </cell>
          <cell r="G1981" t="str">
            <v>LP-PR</v>
          </cell>
          <cell r="H1981" t="str">
            <v>면</v>
          </cell>
          <cell r="I1981">
            <v>0</v>
          </cell>
          <cell r="J1981">
            <v>0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0</v>
          </cell>
          <cell r="T1981">
            <v>0</v>
          </cell>
          <cell r="U1981">
            <v>0</v>
          </cell>
          <cell r="V1981">
            <v>0</v>
          </cell>
        </row>
        <row r="1982">
          <cell r="D1982">
            <v>1982</v>
          </cell>
          <cell r="E1982">
            <v>1514</v>
          </cell>
          <cell r="F1982" t="str">
            <v>분전반</v>
          </cell>
          <cell r="G1982" t="str">
            <v>P-E2</v>
          </cell>
          <cell r="H1982" t="str">
            <v>면</v>
          </cell>
          <cell r="I1982">
            <v>0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</row>
        <row r="1983">
          <cell r="D1983">
            <v>1983</v>
          </cell>
          <cell r="E1983">
            <v>1515</v>
          </cell>
          <cell r="F1983" t="str">
            <v>분전반</v>
          </cell>
          <cell r="G1983" t="str">
            <v>L-KA</v>
          </cell>
          <cell r="H1983" t="str">
            <v>면</v>
          </cell>
          <cell r="I1983">
            <v>0</v>
          </cell>
          <cell r="J1983">
            <v>0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</row>
        <row r="1984">
          <cell r="D1984">
            <v>1984</v>
          </cell>
          <cell r="E1984">
            <v>1516</v>
          </cell>
          <cell r="F1984" t="str">
            <v>분전반</v>
          </cell>
          <cell r="G1984" t="str">
            <v>L-KB</v>
          </cell>
          <cell r="H1984" t="str">
            <v>면</v>
          </cell>
          <cell r="I1984">
            <v>0</v>
          </cell>
          <cell r="J1984">
            <v>0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0</v>
          </cell>
          <cell r="T1984">
            <v>0</v>
          </cell>
          <cell r="U1984">
            <v>0</v>
          </cell>
          <cell r="V1984">
            <v>0</v>
          </cell>
        </row>
        <row r="1985">
          <cell r="D1985">
            <v>1985</v>
          </cell>
          <cell r="E1985">
            <v>1517</v>
          </cell>
          <cell r="F1985" t="str">
            <v>EMPTY PIPE</v>
          </cell>
          <cell r="G1985" t="str">
            <v>HI PVC 28C</v>
          </cell>
          <cell r="H1985" t="str">
            <v>M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V1985">
            <v>0</v>
          </cell>
        </row>
        <row r="1986">
          <cell r="D1986">
            <v>1986</v>
          </cell>
          <cell r="E1986">
            <v>1518</v>
          </cell>
          <cell r="F1986" t="str">
            <v>분전반</v>
          </cell>
          <cell r="G1986" t="str">
            <v>LP-LL</v>
          </cell>
          <cell r="H1986" t="str">
            <v>면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V1986">
            <v>0</v>
          </cell>
        </row>
        <row r="1987">
          <cell r="D1987">
            <v>1987</v>
          </cell>
          <cell r="E1987">
            <v>0</v>
          </cell>
          <cell r="F1987" t="str">
            <v>분전반</v>
          </cell>
          <cell r="G1987" t="str">
            <v>LP-F</v>
          </cell>
          <cell r="H1987" t="str">
            <v>면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0</v>
          </cell>
          <cell r="T1987">
            <v>0</v>
          </cell>
          <cell r="U1987">
            <v>0</v>
          </cell>
          <cell r="V1987">
            <v>0</v>
          </cell>
        </row>
        <row r="1988">
          <cell r="D1988">
            <v>1988</v>
          </cell>
          <cell r="E1988">
            <v>0</v>
          </cell>
          <cell r="F1988" t="str">
            <v>EMPTY PIPE</v>
          </cell>
          <cell r="G1988" t="str">
            <v>HI PVC 36C</v>
          </cell>
          <cell r="H1988" t="str">
            <v>M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</row>
        <row r="1989">
          <cell r="D1989">
            <v>1989</v>
          </cell>
          <cell r="E1989">
            <v>0</v>
          </cell>
          <cell r="F1989" t="str">
            <v>EMPTY PIPE</v>
          </cell>
          <cell r="G1989" t="str">
            <v>ST 28C</v>
          </cell>
          <cell r="H1989" t="str">
            <v>M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0</v>
          </cell>
        </row>
        <row r="1990">
          <cell r="D1990">
            <v>1990</v>
          </cell>
          <cell r="E1990">
            <v>0</v>
          </cell>
          <cell r="F1990" t="str">
            <v>분전반</v>
          </cell>
          <cell r="G1990" t="str">
            <v>LP-TA</v>
          </cell>
          <cell r="H1990" t="str">
            <v>면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V1990">
            <v>0</v>
          </cell>
        </row>
        <row r="1991">
          <cell r="D1991">
            <v>1991</v>
          </cell>
          <cell r="E1991">
            <v>0</v>
          </cell>
          <cell r="F1991" t="str">
            <v>분전반</v>
          </cell>
          <cell r="G1991" t="str">
            <v>LP-TB</v>
          </cell>
          <cell r="H1991" t="str">
            <v>면</v>
          </cell>
          <cell r="I1991">
            <v>0</v>
          </cell>
          <cell r="J1991">
            <v>0</v>
          </cell>
          <cell r="K1991">
            <v>0</v>
          </cell>
          <cell r="L1991">
            <v>0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0</v>
          </cell>
          <cell r="T1991">
            <v>0</v>
          </cell>
          <cell r="U1991">
            <v>0</v>
          </cell>
          <cell r="V1991">
            <v>0</v>
          </cell>
        </row>
        <row r="1992">
          <cell r="D1992">
            <v>1992</v>
          </cell>
          <cell r="E1992">
            <v>0</v>
          </cell>
          <cell r="F1992" t="str">
            <v>분전반</v>
          </cell>
          <cell r="G1992" t="str">
            <v>L-B1F</v>
          </cell>
          <cell r="H1992" t="str">
            <v>면</v>
          </cell>
          <cell r="I1992">
            <v>0</v>
          </cell>
          <cell r="J1992">
            <v>0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0</v>
          </cell>
          <cell r="T1992">
            <v>0</v>
          </cell>
          <cell r="U1992">
            <v>0</v>
          </cell>
          <cell r="V1992">
            <v>0</v>
          </cell>
        </row>
        <row r="1993">
          <cell r="D1993">
            <v>1993</v>
          </cell>
          <cell r="E1993">
            <v>0</v>
          </cell>
          <cell r="F1993" t="str">
            <v>LIGHTING TRACK</v>
          </cell>
          <cell r="G1993">
            <v>0</v>
          </cell>
          <cell r="H1993" t="str">
            <v>M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0</v>
          </cell>
          <cell r="T1993">
            <v>0</v>
          </cell>
          <cell r="U1993">
            <v>0</v>
          </cell>
          <cell r="V1993">
            <v>0</v>
          </cell>
        </row>
        <row r="1994">
          <cell r="D1994">
            <v>1994</v>
          </cell>
          <cell r="E1994">
            <v>0</v>
          </cell>
          <cell r="F1994" t="str">
            <v>분전반</v>
          </cell>
          <cell r="G1994" t="str">
            <v>L-B1D</v>
          </cell>
          <cell r="H1994" t="str">
            <v>면</v>
          </cell>
          <cell r="I1994">
            <v>0</v>
          </cell>
          <cell r="J1994">
            <v>0</v>
          </cell>
          <cell r="K1994">
            <v>0</v>
          </cell>
          <cell r="L1994">
            <v>0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0</v>
          </cell>
          <cell r="T1994">
            <v>0</v>
          </cell>
          <cell r="U1994">
            <v>0</v>
          </cell>
          <cell r="V1994">
            <v>0</v>
          </cell>
        </row>
        <row r="1995">
          <cell r="D1995">
            <v>1995</v>
          </cell>
          <cell r="E1995">
            <v>0</v>
          </cell>
          <cell r="F1995" t="str">
            <v>분전반</v>
          </cell>
          <cell r="G1995" t="str">
            <v>L-B1E</v>
          </cell>
          <cell r="H1995" t="str">
            <v>면</v>
          </cell>
          <cell r="I1995">
            <v>0</v>
          </cell>
          <cell r="J1995">
            <v>0</v>
          </cell>
          <cell r="K1995">
            <v>0</v>
          </cell>
          <cell r="L1995">
            <v>0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0</v>
          </cell>
          <cell r="T1995">
            <v>0</v>
          </cell>
          <cell r="U1995">
            <v>0</v>
          </cell>
          <cell r="V1995">
            <v>0</v>
          </cell>
        </row>
        <row r="1996">
          <cell r="D1996">
            <v>1926</v>
          </cell>
          <cell r="E1996">
            <v>1458</v>
          </cell>
          <cell r="F1996" t="str">
            <v>간이교환기</v>
          </cell>
          <cell r="G1996" t="str">
            <v>IN:300P, OUT:600P</v>
          </cell>
          <cell r="H1996" t="str">
            <v>면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0</v>
          </cell>
          <cell r="T1996">
            <v>0</v>
          </cell>
          <cell r="U1996">
            <v>0</v>
          </cell>
          <cell r="V1996">
            <v>0</v>
          </cell>
        </row>
        <row r="1997">
          <cell r="D1997">
            <v>1926</v>
          </cell>
          <cell r="E1997">
            <v>1458</v>
          </cell>
          <cell r="F1997" t="str">
            <v>IDF-KP1</v>
          </cell>
          <cell r="G1997" t="str">
            <v>IN:100P, OUT:200P, DATA:50PORT</v>
          </cell>
          <cell r="H1997" t="str">
            <v>면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0</v>
          </cell>
          <cell r="T1997">
            <v>0</v>
          </cell>
          <cell r="U1997">
            <v>0</v>
          </cell>
          <cell r="V1997">
            <v>0</v>
          </cell>
        </row>
        <row r="1998">
          <cell r="D1998">
            <v>1998</v>
          </cell>
          <cell r="E1998">
            <v>1459</v>
          </cell>
          <cell r="F1998" t="str">
            <v>IDF-KP2</v>
          </cell>
          <cell r="G1998" t="str">
            <v>IN:100P, OUT:200P, DATA:50PORT</v>
          </cell>
          <cell r="H1998" t="str">
            <v>면</v>
          </cell>
          <cell r="I1998">
            <v>0</v>
          </cell>
          <cell r="J1998">
            <v>0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0</v>
          </cell>
          <cell r="T1998">
            <v>0</v>
          </cell>
          <cell r="U1998">
            <v>0</v>
          </cell>
          <cell r="V1998">
            <v>0</v>
          </cell>
        </row>
        <row r="1999">
          <cell r="D1999">
            <v>1999</v>
          </cell>
          <cell r="E1999">
            <v>1460</v>
          </cell>
          <cell r="F1999" t="str">
            <v>IDF-S</v>
          </cell>
          <cell r="G1999" t="str">
            <v>IN:250P, OUT:500P</v>
          </cell>
          <cell r="H1999" t="str">
            <v>면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  <cell r="V1999">
            <v>0</v>
          </cell>
        </row>
        <row r="2000">
          <cell r="D2000">
            <v>2000</v>
          </cell>
          <cell r="E2000">
            <v>1461</v>
          </cell>
          <cell r="F2000" t="str">
            <v>T-1A</v>
          </cell>
          <cell r="G2000" t="str">
            <v>IN:25P, OUT:50P</v>
          </cell>
          <cell r="H2000" t="str">
            <v>면</v>
          </cell>
          <cell r="I2000">
            <v>0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0</v>
          </cell>
          <cell r="T2000">
            <v>0</v>
          </cell>
          <cell r="U2000">
            <v>0</v>
          </cell>
          <cell r="V2000">
            <v>0</v>
          </cell>
        </row>
        <row r="2001">
          <cell r="D2001">
            <v>2001</v>
          </cell>
          <cell r="E2001">
            <v>1462</v>
          </cell>
          <cell r="F2001" t="str">
            <v>T-2A</v>
          </cell>
          <cell r="G2001" t="str">
            <v>IN:25P, OUT:50P</v>
          </cell>
          <cell r="H2001" t="str">
            <v>면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0</v>
          </cell>
          <cell r="T2001">
            <v>0</v>
          </cell>
          <cell r="U2001">
            <v>0</v>
          </cell>
          <cell r="V2001">
            <v>0</v>
          </cell>
        </row>
        <row r="2002">
          <cell r="D2002">
            <v>2002</v>
          </cell>
          <cell r="E2002">
            <v>1463</v>
          </cell>
          <cell r="F2002" t="str">
            <v>T-2B</v>
          </cell>
          <cell r="G2002" t="str">
            <v>IN:25P, OUT:50P</v>
          </cell>
          <cell r="H2002" t="str">
            <v>면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0</v>
          </cell>
          <cell r="T2002">
            <v>0</v>
          </cell>
          <cell r="U2002">
            <v>0</v>
          </cell>
          <cell r="V2002">
            <v>0</v>
          </cell>
        </row>
        <row r="2003">
          <cell r="D2003">
            <v>2003</v>
          </cell>
          <cell r="E2003">
            <v>1464</v>
          </cell>
          <cell r="F2003" t="str">
            <v>T-2C</v>
          </cell>
          <cell r="G2003" t="str">
            <v>IN:25P, OUT:50P</v>
          </cell>
          <cell r="H2003" t="str">
            <v>면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</row>
        <row r="2004">
          <cell r="D2004">
            <v>2004</v>
          </cell>
          <cell r="E2004">
            <v>1465</v>
          </cell>
          <cell r="F2004" t="str">
            <v>T-2D</v>
          </cell>
          <cell r="G2004" t="str">
            <v>IN:25P, OUT:50P</v>
          </cell>
          <cell r="H2004" t="str">
            <v>면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0</v>
          </cell>
          <cell r="T2004">
            <v>0</v>
          </cell>
          <cell r="U2004">
            <v>0</v>
          </cell>
          <cell r="V2004">
            <v>0</v>
          </cell>
        </row>
        <row r="2005">
          <cell r="D2005">
            <v>2005</v>
          </cell>
          <cell r="E2005">
            <v>1466</v>
          </cell>
          <cell r="F2005" t="str">
            <v>T-2E</v>
          </cell>
          <cell r="G2005" t="str">
            <v>IN:25P, OUT:50P</v>
          </cell>
          <cell r="H2005" t="str">
            <v>면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0</v>
          </cell>
          <cell r="U2005">
            <v>0</v>
          </cell>
          <cell r="V2005">
            <v>0</v>
          </cell>
        </row>
        <row r="2006">
          <cell r="D2006">
            <v>2006</v>
          </cell>
          <cell r="E2006">
            <v>1467</v>
          </cell>
          <cell r="F2006" t="str">
            <v>T-HB1</v>
          </cell>
          <cell r="G2006" t="str">
            <v>IN:25P, OUT:50P</v>
          </cell>
          <cell r="H2006" t="str">
            <v>면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0</v>
          </cell>
          <cell r="T2006">
            <v>0</v>
          </cell>
          <cell r="U2006">
            <v>0</v>
          </cell>
          <cell r="V2006">
            <v>0</v>
          </cell>
        </row>
        <row r="2007">
          <cell r="D2007">
            <v>2007</v>
          </cell>
          <cell r="E2007">
            <v>1468</v>
          </cell>
          <cell r="F2007" t="str">
            <v>T-HB2</v>
          </cell>
          <cell r="G2007" t="str">
            <v>IN:25P, OUT:50P</v>
          </cell>
          <cell r="H2007" t="str">
            <v>면</v>
          </cell>
          <cell r="I2007">
            <v>0</v>
          </cell>
          <cell r="J2007">
            <v>0</v>
          </cell>
          <cell r="K2007">
            <v>0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V2007">
            <v>0</v>
          </cell>
        </row>
        <row r="2008">
          <cell r="D2008">
            <v>2008</v>
          </cell>
          <cell r="E2008">
            <v>1469</v>
          </cell>
          <cell r="F2008" t="str">
            <v>T-OC</v>
          </cell>
          <cell r="G2008" t="str">
            <v>IN:25P, OUT:50P</v>
          </cell>
          <cell r="H2008" t="str">
            <v>면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0</v>
          </cell>
          <cell r="T2008">
            <v>0</v>
          </cell>
          <cell r="U2008">
            <v>0</v>
          </cell>
          <cell r="V2008">
            <v>0</v>
          </cell>
        </row>
        <row r="2009">
          <cell r="D2009">
            <v>2009</v>
          </cell>
          <cell r="E2009">
            <v>1470</v>
          </cell>
          <cell r="F2009" t="str">
            <v>T-OA</v>
          </cell>
          <cell r="G2009" t="str">
            <v>IN:25P, OUT:50P</v>
          </cell>
          <cell r="H2009" t="str">
            <v>면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</row>
        <row r="2010">
          <cell r="D2010">
            <v>2010</v>
          </cell>
          <cell r="E2010">
            <v>1471</v>
          </cell>
          <cell r="F2010" t="str">
            <v>T-PM</v>
          </cell>
          <cell r="G2010" t="str">
            <v>IN:50P, OUT:100P</v>
          </cell>
          <cell r="H2010" t="str">
            <v>면</v>
          </cell>
          <cell r="I2010">
            <v>0</v>
          </cell>
          <cell r="J2010">
            <v>0</v>
          </cell>
          <cell r="K2010">
            <v>0</v>
          </cell>
          <cell r="L2010">
            <v>0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0</v>
          </cell>
          <cell r="T2010">
            <v>0</v>
          </cell>
          <cell r="U2010">
            <v>0</v>
          </cell>
          <cell r="V2010">
            <v>0</v>
          </cell>
        </row>
        <row r="2011">
          <cell r="D2011">
            <v>2011</v>
          </cell>
          <cell r="E2011">
            <v>1472</v>
          </cell>
          <cell r="F2011" t="str">
            <v>T-SD</v>
          </cell>
          <cell r="G2011" t="str">
            <v>IN:25P, OUT:50P</v>
          </cell>
          <cell r="H2011" t="str">
            <v>면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</row>
        <row r="2012">
          <cell r="D2012">
            <v>2012</v>
          </cell>
          <cell r="E2012">
            <v>1473</v>
          </cell>
          <cell r="F2012" t="str">
            <v>T-YS</v>
          </cell>
          <cell r="G2012" t="str">
            <v>IN:25P, OUT:50P</v>
          </cell>
          <cell r="H2012" t="str">
            <v>면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  <cell r="U2012">
            <v>0</v>
          </cell>
          <cell r="V2012">
            <v>0</v>
          </cell>
        </row>
        <row r="2013">
          <cell r="D2013">
            <v>2013</v>
          </cell>
          <cell r="E2013">
            <v>1474</v>
          </cell>
          <cell r="F2013" t="str">
            <v>T-SA</v>
          </cell>
          <cell r="G2013" t="str">
            <v>IN:25P, OUT:50P</v>
          </cell>
          <cell r="H2013" t="str">
            <v>면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0</v>
          </cell>
          <cell r="U2013">
            <v>0</v>
          </cell>
          <cell r="V2013">
            <v>0</v>
          </cell>
        </row>
        <row r="2014">
          <cell r="D2014">
            <v>2014</v>
          </cell>
          <cell r="E2014">
            <v>1475</v>
          </cell>
          <cell r="F2014" t="str">
            <v>T-SB</v>
          </cell>
          <cell r="G2014" t="str">
            <v>IN:25P, OUT:50P</v>
          </cell>
          <cell r="H2014" t="str">
            <v>면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</row>
        <row r="2015">
          <cell r="D2015">
            <v>2015</v>
          </cell>
          <cell r="E2015">
            <v>1476</v>
          </cell>
          <cell r="F2015" t="str">
            <v>T-PB1</v>
          </cell>
          <cell r="G2015" t="str">
            <v>IN:50P, OUT:100P</v>
          </cell>
          <cell r="H2015" t="str">
            <v>면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</row>
        <row r="2016">
          <cell r="D2016">
            <v>2016</v>
          </cell>
          <cell r="E2016">
            <v>1477</v>
          </cell>
          <cell r="F2016" t="str">
            <v>T-PC1</v>
          </cell>
          <cell r="G2016" t="str">
            <v>IN:25P, OUT:50P</v>
          </cell>
          <cell r="H2016" t="str">
            <v>면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0</v>
          </cell>
        </row>
        <row r="2017">
          <cell r="D2017">
            <v>2017</v>
          </cell>
          <cell r="E2017">
            <v>1478</v>
          </cell>
          <cell r="F2017" t="str">
            <v>T-OE</v>
          </cell>
          <cell r="G2017" t="str">
            <v>IN:25P, OUT:50P</v>
          </cell>
          <cell r="H2017" t="str">
            <v>면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V2017">
            <v>0</v>
          </cell>
        </row>
        <row r="2018">
          <cell r="D2018">
            <v>2018</v>
          </cell>
          <cell r="E2018">
            <v>1479</v>
          </cell>
          <cell r="F2018" t="str">
            <v>T-OD</v>
          </cell>
          <cell r="G2018" t="str">
            <v>IN:25P, OUT:50P</v>
          </cell>
          <cell r="H2018" t="str">
            <v>면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0</v>
          </cell>
          <cell r="V2018">
            <v>0</v>
          </cell>
        </row>
        <row r="2019">
          <cell r="D2019">
            <v>2019</v>
          </cell>
          <cell r="E2019">
            <v>1480</v>
          </cell>
          <cell r="F2019" t="str">
            <v>T-PC2</v>
          </cell>
          <cell r="G2019" t="str">
            <v>IN:25P, OUT:50P</v>
          </cell>
          <cell r="H2019" t="str">
            <v>면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0</v>
          </cell>
          <cell r="V2019">
            <v>0</v>
          </cell>
        </row>
        <row r="2020">
          <cell r="D2020">
            <v>2020</v>
          </cell>
          <cell r="E2020">
            <v>1481</v>
          </cell>
          <cell r="F2020" t="str">
            <v>T-M</v>
          </cell>
          <cell r="G2020" t="str">
            <v>IN:25P, OUT:50P</v>
          </cell>
          <cell r="H2020" t="str">
            <v>면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</row>
        <row r="2021">
          <cell r="D2021">
            <v>2021</v>
          </cell>
          <cell r="E2021">
            <v>1482</v>
          </cell>
          <cell r="F2021" t="str">
            <v>T-OB</v>
          </cell>
          <cell r="G2021" t="str">
            <v>IN:25P, OUT:50P</v>
          </cell>
          <cell r="H2021" t="str">
            <v>면</v>
          </cell>
          <cell r="I2021">
            <v>0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0</v>
          </cell>
          <cell r="T2021">
            <v>0</v>
          </cell>
          <cell r="U2021">
            <v>0</v>
          </cell>
          <cell r="V2021">
            <v>0</v>
          </cell>
        </row>
        <row r="2022">
          <cell r="D2022">
            <v>2022</v>
          </cell>
          <cell r="E2022">
            <v>1483</v>
          </cell>
          <cell r="F2022" t="str">
            <v>T-PA</v>
          </cell>
          <cell r="G2022" t="str">
            <v>IN:50P, OUT:100P</v>
          </cell>
          <cell r="H2022" t="str">
            <v>면</v>
          </cell>
          <cell r="I2022">
            <v>0</v>
          </cell>
          <cell r="J2022">
            <v>0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0</v>
          </cell>
          <cell r="T2022">
            <v>0</v>
          </cell>
          <cell r="U2022">
            <v>0</v>
          </cell>
          <cell r="V2022">
            <v>0</v>
          </cell>
        </row>
        <row r="2023">
          <cell r="D2023">
            <v>2023</v>
          </cell>
          <cell r="E2023">
            <v>1484</v>
          </cell>
          <cell r="F2023" t="str">
            <v>T-SC</v>
          </cell>
          <cell r="G2023" t="str">
            <v>IN:25P, OUT:50P</v>
          </cell>
          <cell r="H2023" t="str">
            <v>면</v>
          </cell>
          <cell r="I2023">
            <v>0</v>
          </cell>
          <cell r="J2023">
            <v>0</v>
          </cell>
          <cell r="K2023">
            <v>0</v>
          </cell>
          <cell r="L2023">
            <v>0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0</v>
          </cell>
          <cell r="T2023">
            <v>0</v>
          </cell>
          <cell r="U2023">
            <v>0</v>
          </cell>
          <cell r="V2023">
            <v>0</v>
          </cell>
        </row>
        <row r="2024">
          <cell r="D2024">
            <v>2024</v>
          </cell>
          <cell r="E2024">
            <v>1485</v>
          </cell>
          <cell r="F2024" t="str">
            <v>T-PD2</v>
          </cell>
          <cell r="G2024" t="str">
            <v>IN:50P, OUT:100P</v>
          </cell>
          <cell r="H2024" t="str">
            <v>면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</row>
        <row r="2025">
          <cell r="D2025">
            <v>2025</v>
          </cell>
          <cell r="E2025">
            <v>1486</v>
          </cell>
          <cell r="F2025" t="str">
            <v>T-PD1</v>
          </cell>
          <cell r="G2025" t="str">
            <v>IN:50P, OUT:100P</v>
          </cell>
          <cell r="H2025" t="str">
            <v>면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</row>
        <row r="2026">
          <cell r="D2026">
            <v>2026</v>
          </cell>
          <cell r="E2026">
            <v>1487</v>
          </cell>
          <cell r="F2026" t="str">
            <v>T-PB2</v>
          </cell>
          <cell r="G2026" t="str">
            <v>IN:25P, OUT:50P</v>
          </cell>
          <cell r="H2026" t="str">
            <v>면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0</v>
          </cell>
          <cell r="T2026">
            <v>0</v>
          </cell>
          <cell r="U2026">
            <v>0</v>
          </cell>
          <cell r="V2026">
            <v>0</v>
          </cell>
        </row>
        <row r="2027">
          <cell r="D2027">
            <v>2027</v>
          </cell>
          <cell r="E2027">
            <v>1488</v>
          </cell>
          <cell r="F2027" t="str">
            <v>T-PR</v>
          </cell>
          <cell r="G2027" t="str">
            <v>IN:25P, OUT:50P</v>
          </cell>
          <cell r="H2027" t="str">
            <v>면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</row>
        <row r="2028">
          <cell r="D2028">
            <v>2028</v>
          </cell>
          <cell r="E2028">
            <v>1458</v>
          </cell>
          <cell r="F2028" t="str">
            <v>간이교환기</v>
          </cell>
          <cell r="G2028" t="str">
            <v>IN:300P, OUT:600P</v>
          </cell>
          <cell r="H2028" t="str">
            <v>면</v>
          </cell>
          <cell r="I2028">
            <v>0</v>
          </cell>
          <cell r="J2028">
            <v>0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0</v>
          </cell>
          <cell r="T2028">
            <v>0</v>
          </cell>
          <cell r="U2028">
            <v>0</v>
          </cell>
          <cell r="V2028">
            <v>0</v>
          </cell>
        </row>
        <row r="2029">
          <cell r="D2029">
            <v>2029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0</v>
          </cell>
          <cell r="T2029">
            <v>0</v>
          </cell>
          <cell r="U2029">
            <v>0</v>
          </cell>
          <cell r="V2029" t="str">
            <v/>
          </cell>
        </row>
        <row r="2030">
          <cell r="D2030">
            <v>2030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 t="str">
            <v/>
          </cell>
        </row>
        <row r="2031">
          <cell r="D2031">
            <v>2031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 t="str">
            <v/>
          </cell>
        </row>
        <row r="2032">
          <cell r="D2032">
            <v>2032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 t="str">
            <v/>
          </cell>
        </row>
        <row r="2033">
          <cell r="D2033">
            <v>2033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0</v>
          </cell>
          <cell r="T2033">
            <v>0</v>
          </cell>
          <cell r="U2033">
            <v>0</v>
          </cell>
          <cell r="V2033" t="str">
            <v/>
          </cell>
        </row>
        <row r="2034">
          <cell r="D2034">
            <v>2034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  <cell r="J2034">
            <v>0</v>
          </cell>
          <cell r="K2034">
            <v>0</v>
          </cell>
          <cell r="L2034">
            <v>0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0</v>
          </cell>
          <cell r="T2034">
            <v>0</v>
          </cell>
          <cell r="U2034">
            <v>0</v>
          </cell>
          <cell r="V2034" t="str">
            <v/>
          </cell>
        </row>
        <row r="2035">
          <cell r="D2035">
            <v>2035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 t="str">
            <v/>
          </cell>
        </row>
        <row r="2036">
          <cell r="D2036">
            <v>2036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  <cell r="I2036">
            <v>0</v>
          </cell>
          <cell r="J2036">
            <v>0</v>
          </cell>
          <cell r="K2036">
            <v>0</v>
          </cell>
          <cell r="L2036">
            <v>0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 t="str">
            <v/>
          </cell>
        </row>
        <row r="2037">
          <cell r="D2037">
            <v>2037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0</v>
          </cell>
          <cell r="T2037">
            <v>0</v>
          </cell>
          <cell r="U2037">
            <v>0</v>
          </cell>
          <cell r="V2037" t="str">
            <v/>
          </cell>
        </row>
        <row r="2038">
          <cell r="D2038">
            <v>2038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 t="str">
            <v/>
          </cell>
        </row>
        <row r="2039">
          <cell r="D2039">
            <v>2039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0</v>
          </cell>
          <cell r="T2039">
            <v>0</v>
          </cell>
          <cell r="U2039">
            <v>0</v>
          </cell>
          <cell r="V2039" t="str">
            <v/>
          </cell>
        </row>
        <row r="2040">
          <cell r="D2040">
            <v>2040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 t="str">
            <v/>
          </cell>
        </row>
        <row r="2041">
          <cell r="D2041">
            <v>2041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0</v>
          </cell>
          <cell r="T2041">
            <v>0</v>
          </cell>
          <cell r="U2041">
            <v>0</v>
          </cell>
          <cell r="V2041" t="str">
            <v/>
          </cell>
        </row>
        <row r="2042">
          <cell r="D2042">
            <v>2042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 t="str">
            <v/>
          </cell>
        </row>
        <row r="2043">
          <cell r="D2043">
            <v>2043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0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0</v>
          </cell>
          <cell r="T2043">
            <v>0</v>
          </cell>
          <cell r="U2043">
            <v>0</v>
          </cell>
          <cell r="V2043" t="str">
            <v/>
          </cell>
        </row>
        <row r="2044">
          <cell r="D2044">
            <v>2044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  <cell r="K2044">
            <v>0</v>
          </cell>
          <cell r="L2044">
            <v>0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0</v>
          </cell>
          <cell r="T2044">
            <v>0</v>
          </cell>
          <cell r="U2044">
            <v>0</v>
          </cell>
          <cell r="V2044" t="str">
            <v/>
          </cell>
        </row>
        <row r="2045">
          <cell r="D2045">
            <v>2045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0</v>
          </cell>
          <cell r="K2045">
            <v>0</v>
          </cell>
          <cell r="L2045">
            <v>0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0</v>
          </cell>
          <cell r="T2045">
            <v>0</v>
          </cell>
          <cell r="U2045">
            <v>0</v>
          </cell>
          <cell r="V2045" t="str">
            <v/>
          </cell>
        </row>
        <row r="2046">
          <cell r="D2046">
            <v>2046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0</v>
          </cell>
          <cell r="T2046">
            <v>0</v>
          </cell>
          <cell r="U2046">
            <v>0</v>
          </cell>
          <cell r="V2046" t="str">
            <v/>
          </cell>
        </row>
        <row r="2047">
          <cell r="D2047">
            <v>2047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  <cell r="I2047">
            <v>0</v>
          </cell>
          <cell r="J2047">
            <v>0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0</v>
          </cell>
          <cell r="T2047">
            <v>0</v>
          </cell>
          <cell r="U2047">
            <v>0</v>
          </cell>
          <cell r="V2047" t="str">
            <v/>
          </cell>
        </row>
        <row r="2048">
          <cell r="D2048">
            <v>2048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  <cell r="J2048">
            <v>0</v>
          </cell>
          <cell r="K2048">
            <v>0</v>
          </cell>
          <cell r="L2048">
            <v>0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0</v>
          </cell>
          <cell r="T2048">
            <v>0</v>
          </cell>
          <cell r="U2048">
            <v>0</v>
          </cell>
          <cell r="V2048" t="str">
            <v/>
          </cell>
        </row>
        <row r="2049">
          <cell r="D2049">
            <v>2049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0</v>
          </cell>
          <cell r="K2049">
            <v>0</v>
          </cell>
          <cell r="L2049">
            <v>0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0</v>
          </cell>
          <cell r="T2049">
            <v>0</v>
          </cell>
          <cell r="U2049">
            <v>0</v>
          </cell>
          <cell r="V2049" t="str">
            <v/>
          </cell>
        </row>
        <row r="2050">
          <cell r="D2050">
            <v>2050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0</v>
          </cell>
          <cell r="T2050">
            <v>0</v>
          </cell>
          <cell r="U2050">
            <v>0</v>
          </cell>
          <cell r="V2050" t="str">
            <v/>
          </cell>
        </row>
        <row r="2051">
          <cell r="D2051">
            <v>2051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0</v>
          </cell>
          <cell r="T2051">
            <v>0</v>
          </cell>
          <cell r="U2051">
            <v>0</v>
          </cell>
          <cell r="V2051" t="str">
            <v/>
          </cell>
        </row>
        <row r="2052">
          <cell r="D2052">
            <v>2052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 t="str">
            <v/>
          </cell>
        </row>
        <row r="2053">
          <cell r="D2053">
            <v>2053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 t="str">
            <v/>
          </cell>
        </row>
        <row r="2054">
          <cell r="D2054">
            <v>2054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0</v>
          </cell>
          <cell r="K2054">
            <v>0</v>
          </cell>
          <cell r="L2054">
            <v>0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0</v>
          </cell>
          <cell r="T2054">
            <v>0</v>
          </cell>
          <cell r="U2054">
            <v>0</v>
          </cell>
          <cell r="V2054" t="str">
            <v/>
          </cell>
        </row>
        <row r="2055">
          <cell r="D2055">
            <v>2055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 t="str">
            <v/>
          </cell>
        </row>
        <row r="2056">
          <cell r="D2056">
            <v>2056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  <cell r="J2056">
            <v>0</v>
          </cell>
          <cell r="K2056">
            <v>0</v>
          </cell>
          <cell r="L2056">
            <v>0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0</v>
          </cell>
          <cell r="T2056">
            <v>0</v>
          </cell>
          <cell r="U2056">
            <v>0</v>
          </cell>
          <cell r="V2056" t="str">
            <v/>
          </cell>
        </row>
        <row r="2057">
          <cell r="D2057">
            <v>2057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 t="str">
            <v/>
          </cell>
        </row>
        <row r="2058">
          <cell r="D2058">
            <v>2058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  <cell r="U2058">
            <v>0</v>
          </cell>
          <cell r="V2058" t="str">
            <v/>
          </cell>
        </row>
        <row r="2059">
          <cell r="D2059">
            <v>2059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0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0</v>
          </cell>
          <cell r="T2059">
            <v>0</v>
          </cell>
          <cell r="U2059">
            <v>0</v>
          </cell>
          <cell r="V2059" t="str">
            <v/>
          </cell>
        </row>
        <row r="2060">
          <cell r="D2060">
            <v>2060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0</v>
          </cell>
          <cell r="R2060">
            <v>0</v>
          </cell>
          <cell r="S2060">
            <v>0</v>
          </cell>
          <cell r="T2060">
            <v>0</v>
          </cell>
          <cell r="U2060">
            <v>0</v>
          </cell>
          <cell r="V2060" t="str">
            <v/>
          </cell>
        </row>
        <row r="2061">
          <cell r="D2061">
            <v>2061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0</v>
          </cell>
          <cell r="R2061">
            <v>0</v>
          </cell>
          <cell r="S2061">
            <v>0</v>
          </cell>
          <cell r="T2061">
            <v>0</v>
          </cell>
          <cell r="U2061">
            <v>0</v>
          </cell>
          <cell r="V2061" t="str">
            <v/>
          </cell>
        </row>
        <row r="2062">
          <cell r="D2062">
            <v>2062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0</v>
          </cell>
          <cell r="T2062">
            <v>0</v>
          </cell>
          <cell r="U2062">
            <v>0</v>
          </cell>
          <cell r="V2062" t="str">
            <v/>
          </cell>
        </row>
        <row r="2063">
          <cell r="D2063">
            <v>2063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0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 t="str">
            <v/>
          </cell>
        </row>
        <row r="2064">
          <cell r="D2064">
            <v>2064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 t="str">
            <v/>
          </cell>
        </row>
        <row r="2065">
          <cell r="D2065">
            <v>2065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 t="str">
            <v/>
          </cell>
        </row>
        <row r="2066">
          <cell r="D2066">
            <v>2066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0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 t="str">
            <v/>
          </cell>
        </row>
        <row r="2067">
          <cell r="D2067">
            <v>2067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0</v>
          </cell>
          <cell r="T2067">
            <v>0</v>
          </cell>
          <cell r="U2067">
            <v>0</v>
          </cell>
          <cell r="V2067" t="str">
            <v/>
          </cell>
        </row>
        <row r="2068">
          <cell r="D2068">
            <v>2068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0</v>
          </cell>
          <cell r="T2068">
            <v>0</v>
          </cell>
          <cell r="U2068">
            <v>0</v>
          </cell>
          <cell r="V2068" t="str">
            <v/>
          </cell>
        </row>
        <row r="2069">
          <cell r="D2069">
            <v>2069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 t="str">
            <v/>
          </cell>
        </row>
        <row r="2070">
          <cell r="D2070">
            <v>2070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 t="str">
            <v/>
          </cell>
        </row>
        <row r="2071">
          <cell r="D2071">
            <v>2071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 t="str">
            <v/>
          </cell>
        </row>
        <row r="2072">
          <cell r="D2072">
            <v>2072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0</v>
          </cell>
          <cell r="V2072" t="str">
            <v/>
          </cell>
        </row>
        <row r="2073">
          <cell r="D2073">
            <v>2073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0</v>
          </cell>
          <cell r="T2073">
            <v>0</v>
          </cell>
          <cell r="U2073">
            <v>0</v>
          </cell>
          <cell r="V2073" t="str">
            <v/>
          </cell>
        </row>
        <row r="2074">
          <cell r="D2074">
            <v>2074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 t="str">
            <v/>
          </cell>
        </row>
        <row r="2075">
          <cell r="D2075">
            <v>2075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0</v>
          </cell>
          <cell r="K2075">
            <v>0</v>
          </cell>
          <cell r="L2075">
            <v>0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0</v>
          </cell>
          <cell r="T2075">
            <v>0</v>
          </cell>
          <cell r="U2075">
            <v>0</v>
          </cell>
          <cell r="V2075" t="str">
            <v/>
          </cell>
        </row>
        <row r="2076">
          <cell r="D2076">
            <v>2076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 t="str">
            <v/>
          </cell>
        </row>
        <row r="2077">
          <cell r="D2077">
            <v>2077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 t="str">
            <v/>
          </cell>
        </row>
        <row r="2078">
          <cell r="D2078">
            <v>2078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0</v>
          </cell>
          <cell r="T2078">
            <v>0</v>
          </cell>
          <cell r="U2078">
            <v>0</v>
          </cell>
          <cell r="V2078" t="str">
            <v/>
          </cell>
        </row>
        <row r="2079">
          <cell r="D2079">
            <v>2079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0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 t="str">
            <v/>
          </cell>
        </row>
        <row r="2080">
          <cell r="D2080">
            <v>2080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 t="str">
            <v/>
          </cell>
        </row>
        <row r="2081">
          <cell r="D2081">
            <v>2081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0</v>
          </cell>
          <cell r="V2081" t="str">
            <v/>
          </cell>
        </row>
        <row r="2082">
          <cell r="D2082">
            <v>2082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 t="str">
            <v/>
          </cell>
        </row>
        <row r="2083">
          <cell r="D2083">
            <v>2083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 t="str">
            <v/>
          </cell>
        </row>
        <row r="2084">
          <cell r="D2084">
            <v>2084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 t="str">
            <v/>
          </cell>
        </row>
        <row r="2085">
          <cell r="D2085">
            <v>2085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 t="str">
            <v/>
          </cell>
        </row>
        <row r="2086">
          <cell r="D2086">
            <v>2086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0</v>
          </cell>
          <cell r="T2086">
            <v>0</v>
          </cell>
          <cell r="U2086">
            <v>0</v>
          </cell>
          <cell r="V2086" t="str">
            <v/>
          </cell>
        </row>
        <row r="2087">
          <cell r="D2087">
            <v>2087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 t="str">
            <v/>
          </cell>
        </row>
        <row r="2088">
          <cell r="D2088">
            <v>2088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 t="str">
            <v/>
          </cell>
        </row>
        <row r="2089">
          <cell r="D2089">
            <v>2089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 t="str">
            <v/>
          </cell>
        </row>
        <row r="2090">
          <cell r="D2090">
            <v>2090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 t="str">
            <v/>
          </cell>
        </row>
        <row r="2091">
          <cell r="D2091">
            <v>2091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 t="str">
            <v/>
          </cell>
        </row>
        <row r="2092">
          <cell r="D2092">
            <v>2092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 t="str">
            <v/>
          </cell>
        </row>
        <row r="2093">
          <cell r="D2093">
            <v>2093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 t="str">
            <v/>
          </cell>
        </row>
        <row r="2094">
          <cell r="D2094">
            <v>2094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 t="str">
            <v/>
          </cell>
        </row>
        <row r="2095">
          <cell r="D2095">
            <v>2095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 t="str">
            <v/>
          </cell>
        </row>
        <row r="2096">
          <cell r="D2096">
            <v>2096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0</v>
          </cell>
          <cell r="P2096">
            <v>0</v>
          </cell>
          <cell r="Q2096">
            <v>0</v>
          </cell>
          <cell r="R2096">
            <v>0</v>
          </cell>
          <cell r="S2096">
            <v>0</v>
          </cell>
          <cell r="T2096">
            <v>0</v>
          </cell>
          <cell r="U2096">
            <v>0</v>
          </cell>
          <cell r="V2096" t="str">
            <v/>
          </cell>
        </row>
        <row r="2097">
          <cell r="D2097">
            <v>2097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 t="str">
            <v/>
          </cell>
        </row>
        <row r="2098">
          <cell r="D2098">
            <v>2098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</v>
          </cell>
          <cell r="V2098" t="str">
            <v/>
          </cell>
        </row>
        <row r="2099">
          <cell r="D2099">
            <v>2099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 t="str">
            <v/>
          </cell>
        </row>
        <row r="2100">
          <cell r="D2100">
            <v>2100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0</v>
          </cell>
          <cell r="T2100">
            <v>0</v>
          </cell>
          <cell r="U2100">
            <v>0</v>
          </cell>
          <cell r="V2100" t="str">
            <v/>
          </cell>
        </row>
        <row r="2101">
          <cell r="D2101">
            <v>2101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 t="str">
            <v/>
          </cell>
        </row>
        <row r="2102">
          <cell r="D2102">
            <v>2102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0</v>
          </cell>
          <cell r="T2102">
            <v>0</v>
          </cell>
          <cell r="U2102">
            <v>0</v>
          </cell>
          <cell r="V2102" t="str">
            <v/>
          </cell>
        </row>
        <row r="2103">
          <cell r="D2103">
            <v>2103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 t="str">
            <v/>
          </cell>
        </row>
        <row r="2104">
          <cell r="D2104">
            <v>2104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0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 t="str">
            <v/>
          </cell>
        </row>
        <row r="2105">
          <cell r="D2105">
            <v>2105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 t="str">
            <v/>
          </cell>
        </row>
        <row r="2106">
          <cell r="D2106">
            <v>2106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 t="str">
            <v/>
          </cell>
        </row>
        <row r="2107">
          <cell r="D2107">
            <v>2107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 t="str">
            <v/>
          </cell>
        </row>
        <row r="2108">
          <cell r="D2108">
            <v>2108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0</v>
          </cell>
          <cell r="T2108">
            <v>0</v>
          </cell>
          <cell r="U2108">
            <v>0</v>
          </cell>
          <cell r="V2108" t="str">
            <v/>
          </cell>
        </row>
        <row r="2109">
          <cell r="D2109">
            <v>2109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0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 t="str">
            <v/>
          </cell>
        </row>
        <row r="2110">
          <cell r="D2110">
            <v>2110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 t="str">
            <v/>
          </cell>
        </row>
        <row r="2111">
          <cell r="D2111">
            <v>2111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 t="str">
            <v/>
          </cell>
        </row>
        <row r="2112">
          <cell r="D2112">
            <v>2112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 t="str">
            <v/>
          </cell>
        </row>
        <row r="2113">
          <cell r="D2113">
            <v>2113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0</v>
          </cell>
          <cell r="T2113">
            <v>0</v>
          </cell>
          <cell r="U2113">
            <v>0</v>
          </cell>
          <cell r="V2113" t="str">
            <v/>
          </cell>
        </row>
        <row r="2114">
          <cell r="D2114">
            <v>2114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 t="str">
            <v/>
          </cell>
        </row>
        <row r="2115">
          <cell r="D2115">
            <v>2115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 t="str">
            <v/>
          </cell>
        </row>
        <row r="2116">
          <cell r="D2116">
            <v>2116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0</v>
          </cell>
          <cell r="T2116">
            <v>0</v>
          </cell>
          <cell r="U2116">
            <v>0</v>
          </cell>
          <cell r="V2116" t="str">
            <v/>
          </cell>
        </row>
        <row r="2117">
          <cell r="D2117">
            <v>2117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0</v>
          </cell>
          <cell r="T2117">
            <v>0</v>
          </cell>
          <cell r="U2117">
            <v>0</v>
          </cell>
          <cell r="V2117" t="str">
            <v/>
          </cell>
        </row>
        <row r="2118">
          <cell r="D2118">
            <v>2118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 t="str">
            <v/>
          </cell>
        </row>
        <row r="2119">
          <cell r="D2119">
            <v>2119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 t="str">
            <v/>
          </cell>
        </row>
        <row r="2120">
          <cell r="D2120">
            <v>2120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0</v>
          </cell>
          <cell r="T2120">
            <v>0</v>
          </cell>
          <cell r="U2120">
            <v>0</v>
          </cell>
          <cell r="V2120" t="str">
            <v/>
          </cell>
        </row>
        <row r="2121">
          <cell r="D2121">
            <v>2121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 t="str">
            <v/>
          </cell>
        </row>
        <row r="2122">
          <cell r="D2122">
            <v>2122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 t="str">
            <v/>
          </cell>
        </row>
        <row r="2123">
          <cell r="D2123">
            <v>2123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0</v>
          </cell>
          <cell r="T2123">
            <v>0</v>
          </cell>
          <cell r="U2123">
            <v>0</v>
          </cell>
          <cell r="V2123" t="str">
            <v/>
          </cell>
        </row>
        <row r="2124">
          <cell r="D2124">
            <v>2124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 t="str">
            <v/>
          </cell>
        </row>
        <row r="2125">
          <cell r="D2125">
            <v>2125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0</v>
          </cell>
          <cell r="T2125">
            <v>0</v>
          </cell>
          <cell r="U2125">
            <v>0</v>
          </cell>
          <cell r="V2125" t="str">
            <v/>
          </cell>
        </row>
        <row r="2126">
          <cell r="D2126">
            <v>2126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0</v>
          </cell>
          <cell r="R2126">
            <v>0</v>
          </cell>
          <cell r="S2126">
            <v>0</v>
          </cell>
          <cell r="T2126">
            <v>0</v>
          </cell>
          <cell r="U2126">
            <v>0</v>
          </cell>
          <cell r="V2126" t="str">
            <v/>
          </cell>
        </row>
        <row r="2127">
          <cell r="D2127">
            <v>2127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0</v>
          </cell>
          <cell r="R2127">
            <v>0</v>
          </cell>
          <cell r="S2127">
            <v>0</v>
          </cell>
          <cell r="T2127">
            <v>0</v>
          </cell>
          <cell r="U2127">
            <v>0</v>
          </cell>
          <cell r="V2127" t="str">
            <v/>
          </cell>
        </row>
        <row r="2128">
          <cell r="D2128">
            <v>2128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 t="str">
            <v/>
          </cell>
        </row>
        <row r="2129">
          <cell r="D2129">
            <v>2129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  <cell r="I2129">
            <v>0</v>
          </cell>
          <cell r="J2129">
            <v>0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0</v>
          </cell>
          <cell r="T2129">
            <v>0</v>
          </cell>
          <cell r="U2129">
            <v>0</v>
          </cell>
          <cell r="V2129" t="str">
            <v/>
          </cell>
        </row>
        <row r="2130">
          <cell r="D2130">
            <v>2130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 t="str">
            <v/>
          </cell>
        </row>
        <row r="2131">
          <cell r="D2131">
            <v>2131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 t="str">
            <v/>
          </cell>
        </row>
        <row r="2132">
          <cell r="D2132">
            <v>2132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 t="str">
            <v/>
          </cell>
        </row>
        <row r="2133">
          <cell r="D2133">
            <v>2133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 t="str">
            <v/>
          </cell>
        </row>
        <row r="2134">
          <cell r="D2134">
            <v>2134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  <cell r="I2134">
            <v>0</v>
          </cell>
          <cell r="J2134">
            <v>0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0</v>
          </cell>
          <cell r="T2134">
            <v>0</v>
          </cell>
          <cell r="U2134">
            <v>0</v>
          </cell>
          <cell r="V2134" t="str">
            <v/>
          </cell>
        </row>
        <row r="2135">
          <cell r="D2135">
            <v>2135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0</v>
          </cell>
          <cell r="V2135" t="str">
            <v/>
          </cell>
        </row>
        <row r="2136">
          <cell r="D2136">
            <v>2136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0</v>
          </cell>
          <cell r="R2136">
            <v>0</v>
          </cell>
          <cell r="S2136">
            <v>0</v>
          </cell>
          <cell r="T2136">
            <v>0</v>
          </cell>
          <cell r="U2136">
            <v>0</v>
          </cell>
          <cell r="V2136" t="str">
            <v/>
          </cell>
        </row>
        <row r="2137">
          <cell r="D2137">
            <v>2137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0</v>
          </cell>
          <cell r="T2137">
            <v>0</v>
          </cell>
          <cell r="U2137">
            <v>0</v>
          </cell>
          <cell r="V2137" t="str">
            <v/>
          </cell>
        </row>
        <row r="2138">
          <cell r="D2138">
            <v>2138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 t="str">
            <v/>
          </cell>
        </row>
        <row r="2139">
          <cell r="D2139">
            <v>2139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0</v>
          </cell>
          <cell r="T2139">
            <v>0</v>
          </cell>
          <cell r="U2139">
            <v>0</v>
          </cell>
          <cell r="V2139" t="str">
            <v/>
          </cell>
        </row>
        <row r="2140">
          <cell r="D2140">
            <v>2140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 t="str">
            <v/>
          </cell>
        </row>
        <row r="2141">
          <cell r="D2141">
            <v>2141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 t="str">
            <v/>
          </cell>
        </row>
        <row r="2142">
          <cell r="D2142">
            <v>2142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 t="str">
            <v/>
          </cell>
        </row>
        <row r="2143">
          <cell r="D2143">
            <v>2143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 t="str">
            <v/>
          </cell>
        </row>
        <row r="2144">
          <cell r="D2144">
            <v>2144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 t="str">
            <v/>
          </cell>
        </row>
        <row r="2145">
          <cell r="D2145">
            <v>2145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0</v>
          </cell>
          <cell r="T2145">
            <v>0</v>
          </cell>
          <cell r="U2145">
            <v>0</v>
          </cell>
          <cell r="V2145" t="str">
            <v/>
          </cell>
        </row>
        <row r="2146">
          <cell r="D2146">
            <v>2146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  <cell r="I2146">
            <v>0</v>
          </cell>
          <cell r="J2146">
            <v>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0</v>
          </cell>
          <cell r="T2146">
            <v>0</v>
          </cell>
          <cell r="U2146">
            <v>0</v>
          </cell>
          <cell r="V2146" t="str">
            <v/>
          </cell>
        </row>
        <row r="2147">
          <cell r="D2147">
            <v>2147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0</v>
          </cell>
          <cell r="T2147">
            <v>0</v>
          </cell>
          <cell r="U2147">
            <v>0</v>
          </cell>
          <cell r="V2147" t="str">
            <v/>
          </cell>
        </row>
        <row r="2148">
          <cell r="D2148">
            <v>2148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 t="str">
            <v/>
          </cell>
        </row>
        <row r="2149">
          <cell r="D2149">
            <v>2149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  <cell r="J2149">
            <v>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0</v>
          </cell>
          <cell r="T2149">
            <v>0</v>
          </cell>
          <cell r="U2149">
            <v>0</v>
          </cell>
          <cell r="V2149" t="str">
            <v/>
          </cell>
        </row>
        <row r="2150">
          <cell r="D2150">
            <v>2150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 t="str">
            <v/>
          </cell>
        </row>
        <row r="2151">
          <cell r="D2151">
            <v>2151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0</v>
          </cell>
          <cell r="J2151">
            <v>0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0</v>
          </cell>
          <cell r="P2151">
            <v>0</v>
          </cell>
          <cell r="Q2151">
            <v>0</v>
          </cell>
          <cell r="R2151">
            <v>0</v>
          </cell>
          <cell r="S2151">
            <v>0</v>
          </cell>
          <cell r="T2151">
            <v>0</v>
          </cell>
          <cell r="U2151">
            <v>0</v>
          </cell>
          <cell r="V2151" t="str">
            <v/>
          </cell>
        </row>
        <row r="2152">
          <cell r="D2152">
            <v>2152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  <cell r="I2152">
            <v>0</v>
          </cell>
          <cell r="J2152">
            <v>0</v>
          </cell>
          <cell r="K2152">
            <v>0</v>
          </cell>
          <cell r="L2152">
            <v>0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0</v>
          </cell>
          <cell r="T2152">
            <v>0</v>
          </cell>
          <cell r="U2152">
            <v>0</v>
          </cell>
          <cell r="V2152" t="str">
            <v/>
          </cell>
        </row>
        <row r="2153">
          <cell r="D2153">
            <v>2153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 t="str">
            <v/>
          </cell>
        </row>
        <row r="2154">
          <cell r="D2154">
            <v>2154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 t="str">
            <v/>
          </cell>
        </row>
        <row r="2155">
          <cell r="D2155">
            <v>2155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 t="str">
            <v/>
          </cell>
        </row>
        <row r="2156">
          <cell r="D2156">
            <v>2156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 t="str">
            <v/>
          </cell>
        </row>
        <row r="2157">
          <cell r="D2157">
            <v>2157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 t="str">
            <v/>
          </cell>
        </row>
        <row r="2158">
          <cell r="D2158">
            <v>2158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 t="str">
            <v/>
          </cell>
        </row>
        <row r="2159">
          <cell r="D2159">
            <v>2159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 t="str">
            <v/>
          </cell>
        </row>
        <row r="2160">
          <cell r="D2160">
            <v>2160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 t="str">
            <v/>
          </cell>
        </row>
        <row r="2161">
          <cell r="D2161">
            <v>2161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 t="str">
            <v/>
          </cell>
        </row>
        <row r="2162">
          <cell r="D2162">
            <v>2162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 t="str">
            <v/>
          </cell>
        </row>
        <row r="2163">
          <cell r="D2163">
            <v>2163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 t="str">
            <v/>
          </cell>
        </row>
        <row r="2164">
          <cell r="D2164">
            <v>2164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 t="str">
            <v/>
          </cell>
        </row>
        <row r="2165">
          <cell r="D2165">
            <v>2165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 t="str">
            <v/>
          </cell>
        </row>
        <row r="2166">
          <cell r="D2166">
            <v>2166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 t="str">
            <v/>
          </cell>
        </row>
        <row r="2167">
          <cell r="D2167">
            <v>2167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 t="str">
            <v/>
          </cell>
        </row>
        <row r="2168">
          <cell r="D2168">
            <v>2168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 t="str">
            <v/>
          </cell>
        </row>
        <row r="2169">
          <cell r="D2169">
            <v>2169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 t="str">
            <v/>
          </cell>
        </row>
        <row r="2170">
          <cell r="D2170">
            <v>2170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 t="str">
            <v/>
          </cell>
        </row>
        <row r="2171">
          <cell r="D2171">
            <v>2171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 t="str">
            <v/>
          </cell>
        </row>
        <row r="2172">
          <cell r="D2172">
            <v>2172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 t="str">
            <v/>
          </cell>
        </row>
        <row r="2173">
          <cell r="D2173">
            <v>2173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 t="str">
            <v/>
          </cell>
        </row>
        <row r="2174">
          <cell r="D2174">
            <v>2174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 t="str">
            <v/>
          </cell>
        </row>
        <row r="2175">
          <cell r="D2175">
            <v>2175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 t="str">
            <v/>
          </cell>
        </row>
        <row r="2176">
          <cell r="D2176">
            <v>2176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 t="str">
            <v/>
          </cell>
        </row>
        <row r="2177">
          <cell r="D2177">
            <v>2177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 t="str">
            <v/>
          </cell>
        </row>
        <row r="2178">
          <cell r="D2178">
            <v>2178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 t="str">
            <v/>
          </cell>
        </row>
        <row r="2179">
          <cell r="D2179">
            <v>2179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 t="str">
            <v/>
          </cell>
        </row>
        <row r="2180">
          <cell r="D2180">
            <v>2180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 t="str">
            <v/>
          </cell>
        </row>
        <row r="2181">
          <cell r="D2181">
            <v>2181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 t="str">
            <v/>
          </cell>
        </row>
        <row r="2182">
          <cell r="D2182">
            <v>2182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 t="str">
            <v/>
          </cell>
        </row>
        <row r="2183">
          <cell r="D2183">
            <v>2183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 t="str">
            <v/>
          </cell>
        </row>
        <row r="2184">
          <cell r="D2184">
            <v>2184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 t="str">
            <v/>
          </cell>
        </row>
        <row r="2185">
          <cell r="D2185">
            <v>2185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 t="str">
            <v/>
          </cell>
        </row>
        <row r="2186">
          <cell r="D2186">
            <v>2186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 t="str">
            <v/>
          </cell>
        </row>
        <row r="2187">
          <cell r="D2187">
            <v>2187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 t="str">
            <v/>
          </cell>
        </row>
        <row r="2188">
          <cell r="D2188">
            <v>2188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 t="str">
            <v/>
          </cell>
        </row>
        <row r="2189">
          <cell r="D2189">
            <v>2189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 t="str">
            <v/>
          </cell>
        </row>
        <row r="2190">
          <cell r="D2190">
            <v>2190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 t="str">
            <v/>
          </cell>
        </row>
        <row r="2191">
          <cell r="D2191">
            <v>2191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 t="str">
            <v/>
          </cell>
        </row>
        <row r="2192">
          <cell r="D2192">
            <v>2192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 t="str">
            <v/>
          </cell>
        </row>
        <row r="2193">
          <cell r="D2193">
            <v>2193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 t="str">
            <v/>
          </cell>
        </row>
        <row r="2194">
          <cell r="D2194">
            <v>2194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 t="str">
            <v/>
          </cell>
        </row>
        <row r="2195">
          <cell r="D2195">
            <v>2195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 t="str">
            <v/>
          </cell>
        </row>
        <row r="2196">
          <cell r="D2196">
            <v>2196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 t="str">
            <v/>
          </cell>
        </row>
        <row r="2197">
          <cell r="D2197">
            <v>2197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 t="str">
            <v/>
          </cell>
        </row>
        <row r="2198">
          <cell r="D2198">
            <v>2198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 t="str">
            <v/>
          </cell>
        </row>
        <row r="2199">
          <cell r="D2199">
            <v>2199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 t="str">
            <v/>
          </cell>
        </row>
        <row r="2200">
          <cell r="D2200">
            <v>2200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 t="str">
            <v/>
          </cell>
        </row>
        <row r="2201">
          <cell r="D2201">
            <v>2201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 t="str">
            <v/>
          </cell>
        </row>
        <row r="2202">
          <cell r="D2202">
            <v>2202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 t="str">
            <v/>
          </cell>
        </row>
        <row r="2203">
          <cell r="D2203">
            <v>2203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  <cell r="J2203">
            <v>0</v>
          </cell>
          <cell r="K2203">
            <v>0</v>
          </cell>
          <cell r="L2203">
            <v>0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  <cell r="V2203" t="str">
            <v/>
          </cell>
        </row>
        <row r="2204">
          <cell r="D2204">
            <v>2204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 t="str">
            <v/>
          </cell>
        </row>
        <row r="2205">
          <cell r="D2205">
            <v>2205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</v>
          </cell>
          <cell r="V2205" t="str">
            <v/>
          </cell>
        </row>
        <row r="2206">
          <cell r="D2206">
            <v>2206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 t="str">
            <v/>
          </cell>
        </row>
        <row r="2207">
          <cell r="D2207">
            <v>2207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 t="str">
            <v/>
          </cell>
        </row>
        <row r="2208">
          <cell r="D2208">
            <v>2208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 t="str">
            <v/>
          </cell>
        </row>
        <row r="2209">
          <cell r="D2209">
            <v>2209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 t="str">
            <v/>
          </cell>
        </row>
        <row r="2210">
          <cell r="D2210">
            <v>2210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 t="str">
            <v/>
          </cell>
        </row>
        <row r="2211">
          <cell r="D2211">
            <v>2211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 t="str">
            <v/>
          </cell>
        </row>
        <row r="2212">
          <cell r="D2212">
            <v>2212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 t="str">
            <v/>
          </cell>
        </row>
        <row r="2213">
          <cell r="D2213">
            <v>2213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 t="str">
            <v/>
          </cell>
        </row>
        <row r="2214">
          <cell r="D2214">
            <v>2214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 t="str">
            <v/>
          </cell>
        </row>
        <row r="2215">
          <cell r="D2215">
            <v>2215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 t="str">
            <v/>
          </cell>
        </row>
        <row r="2216">
          <cell r="D2216">
            <v>2216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 t="str">
            <v/>
          </cell>
        </row>
        <row r="2217">
          <cell r="D2217">
            <v>2217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 t="str">
            <v/>
          </cell>
        </row>
        <row r="2218">
          <cell r="D2218">
            <v>2218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 t="str">
            <v/>
          </cell>
        </row>
        <row r="2219">
          <cell r="D2219">
            <v>2219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 t="str">
            <v/>
          </cell>
        </row>
        <row r="2220">
          <cell r="D2220">
            <v>2220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 t="str">
            <v/>
          </cell>
        </row>
        <row r="2221">
          <cell r="D2221">
            <v>2221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 t="str">
            <v/>
          </cell>
        </row>
        <row r="2222">
          <cell r="D2222">
            <v>2222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 t="str">
            <v/>
          </cell>
        </row>
        <row r="2223">
          <cell r="D2223">
            <v>2223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 t="str">
            <v/>
          </cell>
        </row>
        <row r="2224">
          <cell r="D2224">
            <v>2224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 t="str">
            <v/>
          </cell>
        </row>
        <row r="2225">
          <cell r="D2225">
            <v>2225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 t="str">
            <v/>
          </cell>
        </row>
        <row r="2226">
          <cell r="D2226">
            <v>2226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 t="str">
            <v/>
          </cell>
        </row>
        <row r="2227">
          <cell r="D2227">
            <v>2227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 t="str">
            <v/>
          </cell>
        </row>
        <row r="2228">
          <cell r="D2228">
            <v>2228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 t="str">
            <v/>
          </cell>
        </row>
        <row r="2229">
          <cell r="D2229">
            <v>2229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 t="str">
            <v/>
          </cell>
        </row>
        <row r="2230">
          <cell r="D2230">
            <v>2230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 t="str">
            <v/>
          </cell>
        </row>
        <row r="2231">
          <cell r="D2231">
            <v>2231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0</v>
          </cell>
          <cell r="T2231">
            <v>0</v>
          </cell>
          <cell r="U2231">
            <v>0</v>
          </cell>
          <cell r="V2231" t="str">
            <v/>
          </cell>
        </row>
        <row r="2232">
          <cell r="D2232">
            <v>2232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 t="str">
            <v/>
          </cell>
        </row>
        <row r="2233">
          <cell r="D2233">
            <v>2233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 t="str">
            <v/>
          </cell>
        </row>
        <row r="2234">
          <cell r="D2234">
            <v>2234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 t="str">
            <v/>
          </cell>
        </row>
        <row r="2235">
          <cell r="D2235">
            <v>2235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 t="str">
            <v/>
          </cell>
        </row>
        <row r="2236">
          <cell r="D2236">
            <v>2236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 t="str">
            <v/>
          </cell>
        </row>
        <row r="2237">
          <cell r="D2237">
            <v>2237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 t="str">
            <v/>
          </cell>
        </row>
        <row r="2238">
          <cell r="D2238">
            <v>2238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 t="str">
            <v/>
          </cell>
        </row>
        <row r="2239">
          <cell r="D2239">
            <v>2239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 t="str">
            <v/>
          </cell>
        </row>
        <row r="2240">
          <cell r="D2240">
            <v>2240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 t="str">
            <v/>
          </cell>
        </row>
        <row r="2241">
          <cell r="D2241">
            <v>2241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 t="str">
            <v/>
          </cell>
        </row>
        <row r="2242">
          <cell r="D2242">
            <v>2242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 t="str">
            <v/>
          </cell>
        </row>
        <row r="2243">
          <cell r="D2243">
            <v>2243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 t="str">
            <v/>
          </cell>
        </row>
        <row r="2244">
          <cell r="D2244">
            <v>2244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 t="str">
            <v/>
          </cell>
        </row>
        <row r="2245">
          <cell r="D2245">
            <v>2245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 t="str">
            <v/>
          </cell>
        </row>
        <row r="2246">
          <cell r="D2246">
            <v>2246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 t="str">
            <v/>
          </cell>
        </row>
        <row r="2247">
          <cell r="D2247">
            <v>2247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 t="str">
            <v/>
          </cell>
        </row>
        <row r="2248">
          <cell r="D2248">
            <v>2248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 t="str">
            <v/>
          </cell>
        </row>
        <row r="2249">
          <cell r="D2249">
            <v>2249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 t="str">
            <v/>
          </cell>
        </row>
        <row r="2250">
          <cell r="D2250">
            <v>2250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 t="str">
            <v/>
          </cell>
        </row>
        <row r="2251">
          <cell r="D2251">
            <v>2251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 t="str">
            <v/>
          </cell>
        </row>
        <row r="2252">
          <cell r="D2252">
            <v>2252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 t="str">
            <v/>
          </cell>
        </row>
        <row r="2253">
          <cell r="D2253">
            <v>2253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 t="str">
            <v/>
          </cell>
        </row>
        <row r="2254">
          <cell r="D2254">
            <v>2254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 t="str">
            <v/>
          </cell>
        </row>
        <row r="2255">
          <cell r="D2255">
            <v>2255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 t="str">
            <v/>
          </cell>
        </row>
        <row r="2256">
          <cell r="D2256">
            <v>2256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 t="str">
            <v/>
          </cell>
        </row>
        <row r="2257">
          <cell r="D2257">
            <v>2257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0</v>
          </cell>
          <cell r="T2257">
            <v>0</v>
          </cell>
          <cell r="U2257">
            <v>0</v>
          </cell>
          <cell r="V2257" t="str">
            <v/>
          </cell>
        </row>
        <row r="2258">
          <cell r="D2258">
            <v>2258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 t="str">
            <v/>
          </cell>
        </row>
        <row r="2259">
          <cell r="D2259">
            <v>2259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 t="str">
            <v/>
          </cell>
        </row>
        <row r="2260">
          <cell r="D2260">
            <v>2260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 t="str">
            <v/>
          </cell>
        </row>
        <row r="2261">
          <cell r="D2261">
            <v>2261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 t="str">
            <v/>
          </cell>
        </row>
        <row r="2262">
          <cell r="D2262">
            <v>2262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 t="str">
            <v/>
          </cell>
        </row>
        <row r="2263">
          <cell r="D2263">
            <v>2263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 t="str">
            <v/>
          </cell>
        </row>
        <row r="2264">
          <cell r="D2264">
            <v>2264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 t="str">
            <v/>
          </cell>
        </row>
        <row r="2265">
          <cell r="D2265">
            <v>2265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 t="str">
            <v/>
          </cell>
        </row>
        <row r="2266">
          <cell r="D2266">
            <v>2266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 t="str">
            <v/>
          </cell>
        </row>
        <row r="2267">
          <cell r="D2267">
            <v>2267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 t="str">
            <v/>
          </cell>
        </row>
        <row r="2268">
          <cell r="D2268">
            <v>2268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 t="str">
            <v/>
          </cell>
        </row>
        <row r="2269">
          <cell r="D2269">
            <v>2269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 t="str">
            <v/>
          </cell>
        </row>
        <row r="2270">
          <cell r="D2270">
            <v>2270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 t="str">
            <v/>
          </cell>
        </row>
        <row r="2271">
          <cell r="D2271">
            <v>2271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 t="str">
            <v/>
          </cell>
        </row>
        <row r="2272">
          <cell r="D2272">
            <v>2272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 t="str">
            <v/>
          </cell>
        </row>
        <row r="2273">
          <cell r="D2273">
            <v>2273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 t="str">
            <v/>
          </cell>
        </row>
        <row r="2274">
          <cell r="D2274">
            <v>2274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 t="str">
            <v/>
          </cell>
        </row>
        <row r="2275">
          <cell r="D2275">
            <v>2275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 t="str">
            <v/>
          </cell>
        </row>
        <row r="2276">
          <cell r="D2276">
            <v>2276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 t="str">
            <v/>
          </cell>
        </row>
        <row r="2277">
          <cell r="D2277">
            <v>2277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 t="str">
            <v/>
          </cell>
        </row>
        <row r="2278">
          <cell r="D2278">
            <v>2278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 t="str">
            <v/>
          </cell>
        </row>
        <row r="2279">
          <cell r="D2279">
            <v>2279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 t="str">
            <v/>
          </cell>
        </row>
        <row r="2280">
          <cell r="D2280">
            <v>2280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 t="str">
            <v/>
          </cell>
        </row>
        <row r="2281">
          <cell r="D2281">
            <v>2281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  <cell r="I2281">
            <v>0</v>
          </cell>
          <cell r="J2281">
            <v>0</v>
          </cell>
          <cell r="K2281">
            <v>0</v>
          </cell>
          <cell r="L2281">
            <v>0</v>
          </cell>
          <cell r="M2281">
            <v>0</v>
          </cell>
          <cell r="N2281">
            <v>0</v>
          </cell>
          <cell r="O2281">
            <v>0</v>
          </cell>
          <cell r="P2281">
            <v>0</v>
          </cell>
          <cell r="Q2281">
            <v>0</v>
          </cell>
          <cell r="R2281">
            <v>0</v>
          </cell>
          <cell r="S2281">
            <v>0</v>
          </cell>
          <cell r="T2281">
            <v>0</v>
          </cell>
          <cell r="U2281">
            <v>0</v>
          </cell>
          <cell r="V2281" t="str">
            <v/>
          </cell>
        </row>
        <row r="2282">
          <cell r="D2282">
            <v>2282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 t="str">
            <v/>
          </cell>
        </row>
        <row r="2283">
          <cell r="D2283">
            <v>2283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 t="str">
            <v/>
          </cell>
        </row>
        <row r="2284">
          <cell r="D2284">
            <v>2284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 t="str">
            <v/>
          </cell>
        </row>
        <row r="2285">
          <cell r="D2285">
            <v>2285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0</v>
          </cell>
          <cell r="T2285">
            <v>0</v>
          </cell>
          <cell r="U2285">
            <v>0</v>
          </cell>
          <cell r="V2285" t="str">
            <v/>
          </cell>
        </row>
        <row r="2286">
          <cell r="D2286">
            <v>2286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 t="str">
            <v/>
          </cell>
        </row>
        <row r="2287">
          <cell r="D2287">
            <v>2287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  <cell r="J2287">
            <v>0</v>
          </cell>
          <cell r="K2287">
            <v>0</v>
          </cell>
          <cell r="L2287">
            <v>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 t="str">
            <v/>
          </cell>
        </row>
        <row r="2288">
          <cell r="D2288">
            <v>2288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0</v>
          </cell>
          <cell r="K2288">
            <v>0</v>
          </cell>
          <cell r="L2288">
            <v>0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 t="str">
            <v/>
          </cell>
        </row>
        <row r="2289">
          <cell r="D2289">
            <v>2289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  <cell r="L2289">
            <v>0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 t="str">
            <v/>
          </cell>
        </row>
        <row r="2290">
          <cell r="D2290">
            <v>2290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  <cell r="L2290">
            <v>0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 t="str">
            <v/>
          </cell>
        </row>
        <row r="2291">
          <cell r="D2291">
            <v>2291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  <cell r="L2291">
            <v>0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 t="str">
            <v/>
          </cell>
        </row>
        <row r="2292">
          <cell r="D2292">
            <v>2292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 t="str">
            <v/>
          </cell>
        </row>
        <row r="2293">
          <cell r="D2293">
            <v>2293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0</v>
          </cell>
          <cell r="K2293">
            <v>0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  <cell r="U2293">
            <v>0</v>
          </cell>
          <cell r="V2293" t="str">
            <v/>
          </cell>
        </row>
        <row r="2294">
          <cell r="D2294">
            <v>2294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0</v>
          </cell>
          <cell r="J2294">
            <v>0</v>
          </cell>
          <cell r="K2294">
            <v>0</v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  <cell r="P2294">
            <v>0</v>
          </cell>
          <cell r="Q2294">
            <v>0</v>
          </cell>
          <cell r="R2294">
            <v>0</v>
          </cell>
          <cell r="S2294">
            <v>0</v>
          </cell>
          <cell r="T2294">
            <v>0</v>
          </cell>
          <cell r="U2294">
            <v>0</v>
          </cell>
          <cell r="V2294" t="str">
            <v/>
          </cell>
        </row>
        <row r="2295">
          <cell r="D2295">
            <v>2295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</v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 t="str">
            <v/>
          </cell>
        </row>
        <row r="2296">
          <cell r="D2296">
            <v>2296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</v>
          </cell>
          <cell r="V2296" t="str">
            <v/>
          </cell>
        </row>
        <row r="2297">
          <cell r="D2297">
            <v>2297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  <cell r="J2297">
            <v>0</v>
          </cell>
          <cell r="K2297">
            <v>0</v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0</v>
          </cell>
          <cell r="T2297">
            <v>0</v>
          </cell>
          <cell r="U2297">
            <v>0</v>
          </cell>
          <cell r="V2297" t="str">
            <v/>
          </cell>
        </row>
        <row r="2298">
          <cell r="D2298">
            <v>2298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0</v>
          </cell>
          <cell r="K2298">
            <v>0</v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 t="str">
            <v/>
          </cell>
        </row>
        <row r="2299">
          <cell r="D2299">
            <v>2299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 t="str">
            <v/>
          </cell>
        </row>
        <row r="2300">
          <cell r="D2300">
            <v>2300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0</v>
          </cell>
          <cell r="R2300">
            <v>0</v>
          </cell>
          <cell r="S2300">
            <v>0</v>
          </cell>
          <cell r="T2300">
            <v>0</v>
          </cell>
          <cell r="U2300">
            <v>0</v>
          </cell>
          <cell r="V2300" t="str">
            <v/>
          </cell>
        </row>
        <row r="2301">
          <cell r="D2301">
            <v>2301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  <cell r="J2301">
            <v>0</v>
          </cell>
          <cell r="K2301">
            <v>0</v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0</v>
          </cell>
          <cell r="R2301">
            <v>0</v>
          </cell>
          <cell r="S2301">
            <v>0</v>
          </cell>
          <cell r="T2301">
            <v>0</v>
          </cell>
          <cell r="U2301">
            <v>0</v>
          </cell>
          <cell r="V2301" t="str">
            <v/>
          </cell>
        </row>
        <row r="2302">
          <cell r="D2302">
            <v>2302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0</v>
          </cell>
          <cell r="T2302">
            <v>0</v>
          </cell>
          <cell r="U2302">
            <v>0</v>
          </cell>
          <cell r="V2302" t="str">
            <v/>
          </cell>
        </row>
        <row r="2303">
          <cell r="D2303">
            <v>2303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0</v>
          </cell>
          <cell r="T2303">
            <v>0</v>
          </cell>
          <cell r="U2303">
            <v>0</v>
          </cell>
          <cell r="V2303" t="str">
            <v/>
          </cell>
        </row>
        <row r="2304">
          <cell r="D2304">
            <v>2304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  <cell r="J2304">
            <v>0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 t="str">
            <v/>
          </cell>
        </row>
        <row r="2305">
          <cell r="D2305">
            <v>2305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 t="str">
            <v/>
          </cell>
        </row>
        <row r="2306">
          <cell r="D2306">
            <v>2306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  <cell r="J2306">
            <v>0</v>
          </cell>
          <cell r="K2306">
            <v>0</v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0</v>
          </cell>
          <cell r="T2306">
            <v>0</v>
          </cell>
          <cell r="U2306">
            <v>0</v>
          </cell>
          <cell r="V2306" t="str">
            <v/>
          </cell>
        </row>
        <row r="2307">
          <cell r="D2307">
            <v>2307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  <cell r="J2307">
            <v>0</v>
          </cell>
          <cell r="K2307">
            <v>0</v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0</v>
          </cell>
          <cell r="T2307">
            <v>0</v>
          </cell>
          <cell r="U2307">
            <v>0</v>
          </cell>
          <cell r="V2307" t="str">
            <v/>
          </cell>
        </row>
        <row r="2308">
          <cell r="D2308">
            <v>2308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0</v>
          </cell>
          <cell r="K2308">
            <v>0</v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0</v>
          </cell>
          <cell r="T2308">
            <v>0</v>
          </cell>
          <cell r="U2308">
            <v>0</v>
          </cell>
          <cell r="V2308" t="str">
            <v/>
          </cell>
        </row>
        <row r="2309">
          <cell r="D2309">
            <v>2309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0</v>
          </cell>
          <cell r="K2309">
            <v>0</v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0</v>
          </cell>
          <cell r="T2309">
            <v>0</v>
          </cell>
          <cell r="U2309">
            <v>0</v>
          </cell>
          <cell r="V2309" t="str">
            <v/>
          </cell>
        </row>
        <row r="2310">
          <cell r="D2310">
            <v>2310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0</v>
          </cell>
          <cell r="K2310">
            <v>0</v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0</v>
          </cell>
          <cell r="T2310">
            <v>0</v>
          </cell>
          <cell r="U2310">
            <v>0</v>
          </cell>
          <cell r="V2310" t="str">
            <v/>
          </cell>
        </row>
        <row r="2311">
          <cell r="D2311">
            <v>2311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  <cell r="J2311">
            <v>0</v>
          </cell>
          <cell r="K2311">
            <v>0</v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0</v>
          </cell>
          <cell r="T2311">
            <v>0</v>
          </cell>
          <cell r="U2311">
            <v>0</v>
          </cell>
          <cell r="V2311" t="str">
            <v/>
          </cell>
        </row>
        <row r="2312">
          <cell r="D2312">
            <v>2312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0</v>
          </cell>
          <cell r="T2312">
            <v>0</v>
          </cell>
          <cell r="U2312">
            <v>0</v>
          </cell>
          <cell r="V2312" t="str">
            <v/>
          </cell>
        </row>
        <row r="2313">
          <cell r="D2313">
            <v>2313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  <cell r="J2313">
            <v>0</v>
          </cell>
          <cell r="K2313">
            <v>0</v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0</v>
          </cell>
          <cell r="T2313">
            <v>0</v>
          </cell>
          <cell r="U2313">
            <v>0</v>
          </cell>
          <cell r="V2313" t="str">
            <v/>
          </cell>
        </row>
        <row r="2314">
          <cell r="D2314">
            <v>2314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  <cell r="J2314">
            <v>0</v>
          </cell>
          <cell r="K2314">
            <v>0</v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 t="str">
            <v/>
          </cell>
        </row>
        <row r="2315">
          <cell r="D2315">
            <v>2315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  <cell r="I2315">
            <v>0</v>
          </cell>
          <cell r="J2315">
            <v>0</v>
          </cell>
          <cell r="K2315">
            <v>0</v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0</v>
          </cell>
          <cell r="R2315">
            <v>0</v>
          </cell>
          <cell r="S2315">
            <v>0</v>
          </cell>
          <cell r="T2315">
            <v>0</v>
          </cell>
          <cell r="U2315">
            <v>0</v>
          </cell>
          <cell r="V2315" t="str">
            <v/>
          </cell>
        </row>
        <row r="2316">
          <cell r="D2316">
            <v>2316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0</v>
          </cell>
          <cell r="T2316">
            <v>0</v>
          </cell>
          <cell r="U2316">
            <v>0</v>
          </cell>
          <cell r="V2316" t="str">
            <v/>
          </cell>
        </row>
        <row r="2317">
          <cell r="D2317">
            <v>2317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  <cell r="J2317">
            <v>0</v>
          </cell>
          <cell r="K2317">
            <v>0</v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0</v>
          </cell>
          <cell r="T2317">
            <v>0</v>
          </cell>
          <cell r="U2317">
            <v>0</v>
          </cell>
          <cell r="V2317" t="str">
            <v/>
          </cell>
        </row>
        <row r="2318">
          <cell r="D2318">
            <v>2318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 t="str">
            <v/>
          </cell>
        </row>
        <row r="2319">
          <cell r="D2319">
            <v>2319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  <cell r="J2319">
            <v>0</v>
          </cell>
          <cell r="K2319">
            <v>0</v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  <cell r="P2319">
            <v>0</v>
          </cell>
          <cell r="Q2319">
            <v>0</v>
          </cell>
          <cell r="R2319">
            <v>0</v>
          </cell>
          <cell r="S2319">
            <v>0</v>
          </cell>
          <cell r="T2319">
            <v>0</v>
          </cell>
          <cell r="U2319">
            <v>0</v>
          </cell>
          <cell r="V2319" t="str">
            <v/>
          </cell>
        </row>
        <row r="2320">
          <cell r="D2320">
            <v>2320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  <cell r="J2320">
            <v>0</v>
          </cell>
          <cell r="K2320">
            <v>0</v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0</v>
          </cell>
          <cell r="T2320">
            <v>0</v>
          </cell>
          <cell r="U2320">
            <v>0</v>
          </cell>
          <cell r="V2320" t="str">
            <v/>
          </cell>
        </row>
        <row r="2321">
          <cell r="D2321">
            <v>2321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  <cell r="I2321">
            <v>0</v>
          </cell>
          <cell r="J2321">
            <v>0</v>
          </cell>
          <cell r="K2321">
            <v>0</v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0</v>
          </cell>
          <cell r="T2321">
            <v>0</v>
          </cell>
          <cell r="U2321">
            <v>0</v>
          </cell>
          <cell r="V2321" t="str">
            <v/>
          </cell>
        </row>
        <row r="2322">
          <cell r="D2322">
            <v>2322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  <cell r="J2322">
            <v>0</v>
          </cell>
          <cell r="K2322">
            <v>0</v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0</v>
          </cell>
          <cell r="R2322">
            <v>0</v>
          </cell>
          <cell r="S2322">
            <v>0</v>
          </cell>
          <cell r="T2322">
            <v>0</v>
          </cell>
          <cell r="U2322">
            <v>0</v>
          </cell>
          <cell r="V2322" t="str">
            <v/>
          </cell>
        </row>
        <row r="2323">
          <cell r="D2323">
            <v>2323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  <cell r="J2323">
            <v>0</v>
          </cell>
          <cell r="K2323">
            <v>0</v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0</v>
          </cell>
          <cell r="T2323">
            <v>0</v>
          </cell>
          <cell r="U2323">
            <v>0</v>
          </cell>
          <cell r="V2323" t="str">
            <v/>
          </cell>
        </row>
        <row r="2324">
          <cell r="D2324">
            <v>2324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  <cell r="J2324">
            <v>0</v>
          </cell>
          <cell r="K2324">
            <v>0</v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0</v>
          </cell>
          <cell r="T2324">
            <v>0</v>
          </cell>
          <cell r="U2324">
            <v>0</v>
          </cell>
          <cell r="V2324" t="str">
            <v/>
          </cell>
        </row>
        <row r="2325">
          <cell r="D2325">
            <v>2325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  <cell r="J2325">
            <v>0</v>
          </cell>
          <cell r="K2325">
            <v>0</v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0</v>
          </cell>
          <cell r="T2325">
            <v>0</v>
          </cell>
          <cell r="U2325">
            <v>0</v>
          </cell>
          <cell r="V2325" t="str">
            <v/>
          </cell>
        </row>
        <row r="2326">
          <cell r="D2326">
            <v>2326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  <cell r="J2326">
            <v>0</v>
          </cell>
          <cell r="K2326">
            <v>0</v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0</v>
          </cell>
          <cell r="T2326">
            <v>0</v>
          </cell>
          <cell r="U2326">
            <v>0</v>
          </cell>
          <cell r="V2326" t="str">
            <v/>
          </cell>
        </row>
        <row r="2327">
          <cell r="D2327">
            <v>2327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  <cell r="J2327">
            <v>0</v>
          </cell>
          <cell r="K2327">
            <v>0</v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0</v>
          </cell>
          <cell r="T2327">
            <v>0</v>
          </cell>
          <cell r="U2327">
            <v>0</v>
          </cell>
          <cell r="V2327" t="str">
            <v/>
          </cell>
        </row>
        <row r="2328">
          <cell r="D2328">
            <v>2328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0</v>
          </cell>
          <cell r="T2328">
            <v>0</v>
          </cell>
          <cell r="U2328">
            <v>0</v>
          </cell>
          <cell r="V2328" t="str">
            <v/>
          </cell>
        </row>
        <row r="2329">
          <cell r="D2329">
            <v>2329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  <cell r="I2329">
            <v>0</v>
          </cell>
          <cell r="J2329">
            <v>0</v>
          </cell>
          <cell r="K2329">
            <v>0</v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0</v>
          </cell>
          <cell r="T2329">
            <v>0</v>
          </cell>
          <cell r="U2329">
            <v>0</v>
          </cell>
          <cell r="V2329" t="str">
            <v/>
          </cell>
        </row>
        <row r="2330">
          <cell r="D2330">
            <v>2330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0</v>
          </cell>
          <cell r="K2330">
            <v>0</v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  <cell r="V2330" t="str">
            <v/>
          </cell>
        </row>
        <row r="2331">
          <cell r="D2331">
            <v>2331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0</v>
          </cell>
          <cell r="K2331">
            <v>0</v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0</v>
          </cell>
          <cell r="R2331">
            <v>0</v>
          </cell>
          <cell r="S2331">
            <v>0</v>
          </cell>
          <cell r="T2331">
            <v>0</v>
          </cell>
          <cell r="U2331">
            <v>0</v>
          </cell>
          <cell r="V2331" t="str">
            <v/>
          </cell>
        </row>
        <row r="2332">
          <cell r="D2332">
            <v>2332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0</v>
          </cell>
          <cell r="K2332">
            <v>0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  <cell r="U2332">
            <v>0</v>
          </cell>
          <cell r="V2332" t="str">
            <v/>
          </cell>
        </row>
        <row r="2333">
          <cell r="D2333">
            <v>2333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0</v>
          </cell>
          <cell r="K2333">
            <v>0</v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0</v>
          </cell>
          <cell r="R2333">
            <v>0</v>
          </cell>
          <cell r="S2333">
            <v>0</v>
          </cell>
          <cell r="T2333">
            <v>0</v>
          </cell>
          <cell r="U2333">
            <v>0</v>
          </cell>
          <cell r="V2333" t="str">
            <v/>
          </cell>
        </row>
        <row r="2334">
          <cell r="D2334">
            <v>2334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0</v>
          </cell>
          <cell r="K2334">
            <v>0</v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0</v>
          </cell>
          <cell r="T2334">
            <v>0</v>
          </cell>
          <cell r="U2334">
            <v>0</v>
          </cell>
          <cell r="V2334" t="str">
            <v/>
          </cell>
        </row>
        <row r="2335">
          <cell r="D2335">
            <v>2335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  <cell r="J2335">
            <v>0</v>
          </cell>
          <cell r="K2335">
            <v>0</v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  <cell r="P2335">
            <v>0</v>
          </cell>
          <cell r="Q2335">
            <v>0</v>
          </cell>
          <cell r="R2335">
            <v>0</v>
          </cell>
          <cell r="S2335">
            <v>0</v>
          </cell>
          <cell r="T2335">
            <v>0</v>
          </cell>
          <cell r="U2335">
            <v>0</v>
          </cell>
          <cell r="V2335" t="str">
            <v/>
          </cell>
        </row>
        <row r="2336">
          <cell r="D2336">
            <v>2336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  <cell r="J2336">
            <v>0</v>
          </cell>
          <cell r="K2336">
            <v>0</v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0</v>
          </cell>
          <cell r="T2336">
            <v>0</v>
          </cell>
          <cell r="U2336">
            <v>0</v>
          </cell>
          <cell r="V2336" t="str">
            <v/>
          </cell>
        </row>
        <row r="2337">
          <cell r="D2337">
            <v>2337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  <cell r="J2337">
            <v>0</v>
          </cell>
          <cell r="K2337">
            <v>0</v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  <cell r="P2337">
            <v>0</v>
          </cell>
          <cell r="Q2337">
            <v>0</v>
          </cell>
          <cell r="R2337">
            <v>0</v>
          </cell>
          <cell r="S2337">
            <v>0</v>
          </cell>
          <cell r="T2337">
            <v>0</v>
          </cell>
          <cell r="U2337">
            <v>0</v>
          </cell>
          <cell r="V2337" t="str">
            <v/>
          </cell>
        </row>
        <row r="2338">
          <cell r="D2338">
            <v>2338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  <cell r="I2338">
            <v>0</v>
          </cell>
          <cell r="J2338">
            <v>0</v>
          </cell>
          <cell r="K2338">
            <v>0</v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0</v>
          </cell>
          <cell r="T2338">
            <v>0</v>
          </cell>
          <cell r="U2338">
            <v>0</v>
          </cell>
          <cell r="V2338" t="str">
            <v/>
          </cell>
        </row>
        <row r="2339">
          <cell r="D2339">
            <v>2339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  <cell r="J2339">
            <v>0</v>
          </cell>
          <cell r="K2339">
            <v>0</v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0</v>
          </cell>
          <cell r="T2339">
            <v>0</v>
          </cell>
          <cell r="U2339">
            <v>0</v>
          </cell>
          <cell r="V2339" t="str">
            <v/>
          </cell>
        </row>
        <row r="2340">
          <cell r="D2340">
            <v>2340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  <cell r="I2340">
            <v>0</v>
          </cell>
          <cell r="J2340">
            <v>0</v>
          </cell>
          <cell r="K2340">
            <v>0</v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0</v>
          </cell>
          <cell r="T2340">
            <v>0</v>
          </cell>
          <cell r="U2340">
            <v>0</v>
          </cell>
          <cell r="V2340" t="str">
            <v/>
          </cell>
        </row>
        <row r="2341">
          <cell r="D2341">
            <v>2341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  <cell r="K2341">
            <v>0</v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 t="str">
            <v/>
          </cell>
        </row>
        <row r="2342">
          <cell r="D2342">
            <v>2342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  <cell r="J2342">
            <v>0</v>
          </cell>
          <cell r="K2342">
            <v>0</v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0</v>
          </cell>
          <cell r="T2342">
            <v>0</v>
          </cell>
          <cell r="U2342">
            <v>0</v>
          </cell>
          <cell r="V2342" t="str">
            <v/>
          </cell>
        </row>
        <row r="2343">
          <cell r="D2343">
            <v>2343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0</v>
          </cell>
          <cell r="K2343">
            <v>0</v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0</v>
          </cell>
          <cell r="R2343">
            <v>0</v>
          </cell>
          <cell r="S2343">
            <v>0</v>
          </cell>
          <cell r="T2343">
            <v>0</v>
          </cell>
          <cell r="U2343">
            <v>0</v>
          </cell>
          <cell r="V2343" t="str">
            <v/>
          </cell>
        </row>
        <row r="2344">
          <cell r="D2344">
            <v>2344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  <cell r="I2344">
            <v>0</v>
          </cell>
          <cell r="J2344">
            <v>0</v>
          </cell>
          <cell r="K2344">
            <v>0</v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0</v>
          </cell>
          <cell r="T2344">
            <v>0</v>
          </cell>
          <cell r="U2344">
            <v>0</v>
          </cell>
          <cell r="V2344" t="str">
            <v/>
          </cell>
        </row>
        <row r="2345">
          <cell r="D2345">
            <v>2345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  <cell r="J2345">
            <v>0</v>
          </cell>
          <cell r="K2345">
            <v>0</v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  <cell r="V2345" t="str">
            <v/>
          </cell>
        </row>
        <row r="2346">
          <cell r="D2346">
            <v>2346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  <cell r="I2346">
            <v>0</v>
          </cell>
          <cell r="J2346">
            <v>0</v>
          </cell>
          <cell r="K2346">
            <v>0</v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  <cell r="V2346" t="str">
            <v/>
          </cell>
        </row>
        <row r="2347">
          <cell r="D2347">
            <v>2347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  <cell r="I2347">
            <v>0</v>
          </cell>
          <cell r="J2347">
            <v>0</v>
          </cell>
          <cell r="K2347">
            <v>0</v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  <cell r="P2347">
            <v>0</v>
          </cell>
          <cell r="Q2347">
            <v>0</v>
          </cell>
          <cell r="R2347">
            <v>0</v>
          </cell>
          <cell r="S2347">
            <v>0</v>
          </cell>
          <cell r="T2347">
            <v>0</v>
          </cell>
          <cell r="U2347">
            <v>0</v>
          </cell>
          <cell r="V2347" t="str">
            <v/>
          </cell>
        </row>
        <row r="2348">
          <cell r="D2348">
            <v>2348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  <cell r="I2348">
            <v>0</v>
          </cell>
          <cell r="J2348">
            <v>0</v>
          </cell>
          <cell r="K2348">
            <v>0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  <cell r="U2348">
            <v>0</v>
          </cell>
          <cell r="V2348" t="str">
            <v/>
          </cell>
        </row>
        <row r="2349">
          <cell r="D2349">
            <v>2349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  <cell r="J2349">
            <v>0</v>
          </cell>
          <cell r="K2349">
            <v>0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  <cell r="U2349">
            <v>0</v>
          </cell>
          <cell r="V2349" t="str">
            <v/>
          </cell>
        </row>
        <row r="2350">
          <cell r="D2350">
            <v>2350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0</v>
          </cell>
          <cell r="J2350">
            <v>0</v>
          </cell>
          <cell r="K2350">
            <v>0</v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0</v>
          </cell>
          <cell r="T2350">
            <v>0</v>
          </cell>
          <cell r="U2350">
            <v>0</v>
          </cell>
          <cell r="V2350" t="str">
            <v/>
          </cell>
        </row>
        <row r="2351">
          <cell r="D2351">
            <v>2351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  <cell r="I2351">
            <v>0</v>
          </cell>
          <cell r="J2351">
            <v>0</v>
          </cell>
          <cell r="K2351">
            <v>0</v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0</v>
          </cell>
          <cell r="T2351">
            <v>0</v>
          </cell>
          <cell r="U2351">
            <v>0</v>
          </cell>
          <cell r="V2351" t="str">
            <v/>
          </cell>
        </row>
        <row r="2352">
          <cell r="D2352">
            <v>2352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  <cell r="V2352" t="str">
            <v/>
          </cell>
        </row>
        <row r="2353">
          <cell r="D2353">
            <v>2353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  <cell r="J2353">
            <v>0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  <cell r="U2353">
            <v>0</v>
          </cell>
          <cell r="V2353" t="str">
            <v/>
          </cell>
        </row>
        <row r="2354">
          <cell r="D2354">
            <v>2354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  <cell r="I2354">
            <v>0</v>
          </cell>
          <cell r="J2354">
            <v>0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  <cell r="U2354">
            <v>0</v>
          </cell>
          <cell r="V2354" t="str">
            <v/>
          </cell>
        </row>
        <row r="2355">
          <cell r="D2355">
            <v>2355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  <cell r="I2355">
            <v>0</v>
          </cell>
          <cell r="J2355">
            <v>0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  <cell r="U2355">
            <v>0</v>
          </cell>
          <cell r="V2355" t="str">
            <v/>
          </cell>
        </row>
        <row r="2356">
          <cell r="D2356">
            <v>2356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  <cell r="I2356">
            <v>0</v>
          </cell>
          <cell r="J2356">
            <v>0</v>
          </cell>
          <cell r="K2356">
            <v>0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  <cell r="U2356">
            <v>0</v>
          </cell>
          <cell r="V2356" t="str">
            <v/>
          </cell>
        </row>
        <row r="2357">
          <cell r="D2357">
            <v>2357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  <cell r="I2357">
            <v>0</v>
          </cell>
          <cell r="J2357">
            <v>0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  <cell r="U2357">
            <v>0</v>
          </cell>
          <cell r="V2357" t="str">
            <v/>
          </cell>
        </row>
        <row r="2358">
          <cell r="D2358">
            <v>2358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  <cell r="I2358">
            <v>0</v>
          </cell>
          <cell r="J2358">
            <v>0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  <cell r="U2358">
            <v>0</v>
          </cell>
          <cell r="V2358" t="str">
            <v/>
          </cell>
        </row>
        <row r="2359">
          <cell r="D2359">
            <v>2359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  <cell r="I2359">
            <v>0</v>
          </cell>
          <cell r="J2359">
            <v>0</v>
          </cell>
          <cell r="K2359">
            <v>0</v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  <cell r="P2359">
            <v>0</v>
          </cell>
          <cell r="Q2359">
            <v>0</v>
          </cell>
          <cell r="R2359">
            <v>0</v>
          </cell>
          <cell r="S2359">
            <v>0</v>
          </cell>
          <cell r="T2359">
            <v>0</v>
          </cell>
          <cell r="U2359">
            <v>0</v>
          </cell>
          <cell r="V2359" t="str">
            <v/>
          </cell>
        </row>
        <row r="2360">
          <cell r="D2360">
            <v>2360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  <cell r="I2360">
            <v>0</v>
          </cell>
          <cell r="J2360">
            <v>0</v>
          </cell>
          <cell r="K2360">
            <v>0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  <cell r="U2360">
            <v>0</v>
          </cell>
          <cell r="V2360" t="str">
            <v/>
          </cell>
        </row>
        <row r="2361">
          <cell r="D2361">
            <v>2361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  <cell r="I2361">
            <v>0</v>
          </cell>
          <cell r="J2361">
            <v>0</v>
          </cell>
          <cell r="K2361">
            <v>0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  <cell r="U2361">
            <v>0</v>
          </cell>
          <cell r="V2361" t="str">
            <v/>
          </cell>
        </row>
        <row r="2362">
          <cell r="D2362">
            <v>2362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  <cell r="I2362">
            <v>0</v>
          </cell>
          <cell r="J2362">
            <v>0</v>
          </cell>
          <cell r="K2362">
            <v>0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  <cell r="U2362">
            <v>0</v>
          </cell>
          <cell r="V2362" t="str">
            <v/>
          </cell>
        </row>
        <row r="2363">
          <cell r="D2363">
            <v>2363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  <cell r="I2363">
            <v>0</v>
          </cell>
          <cell r="J2363">
            <v>0</v>
          </cell>
          <cell r="K2363">
            <v>0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  <cell r="U2363">
            <v>0</v>
          </cell>
          <cell r="V2363" t="str">
            <v/>
          </cell>
        </row>
        <row r="2364">
          <cell r="D2364">
            <v>2364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  <cell r="I2364">
            <v>0</v>
          </cell>
          <cell r="J2364">
            <v>0</v>
          </cell>
          <cell r="K2364">
            <v>0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  <cell r="U2364">
            <v>0</v>
          </cell>
          <cell r="V2364" t="str">
            <v/>
          </cell>
        </row>
        <row r="2365">
          <cell r="D2365">
            <v>2365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  <cell r="I2365">
            <v>0</v>
          </cell>
          <cell r="J2365">
            <v>0</v>
          </cell>
          <cell r="K2365">
            <v>0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  <cell r="U2365">
            <v>0</v>
          </cell>
          <cell r="V2365" t="str">
            <v/>
          </cell>
        </row>
        <row r="2366">
          <cell r="D2366">
            <v>2366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  <cell r="V2366" t="str">
            <v/>
          </cell>
        </row>
        <row r="2367">
          <cell r="D2367">
            <v>2367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0</v>
          </cell>
          <cell r="S2367">
            <v>0</v>
          </cell>
          <cell r="T2367">
            <v>0</v>
          </cell>
          <cell r="U2367">
            <v>0</v>
          </cell>
          <cell r="V2367" t="str">
            <v/>
          </cell>
        </row>
        <row r="2368">
          <cell r="D2368">
            <v>2368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  <cell r="I2368">
            <v>0</v>
          </cell>
          <cell r="J2368">
            <v>0</v>
          </cell>
          <cell r="K2368">
            <v>0</v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0</v>
          </cell>
          <cell r="R2368">
            <v>0</v>
          </cell>
          <cell r="S2368">
            <v>0</v>
          </cell>
          <cell r="T2368">
            <v>0</v>
          </cell>
          <cell r="U2368">
            <v>0</v>
          </cell>
          <cell r="V2368" t="str">
            <v/>
          </cell>
        </row>
        <row r="2369">
          <cell r="D2369">
            <v>2369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  <cell r="I2369">
            <v>0</v>
          </cell>
          <cell r="J2369">
            <v>0</v>
          </cell>
          <cell r="K2369">
            <v>0</v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0</v>
          </cell>
          <cell r="R2369">
            <v>0</v>
          </cell>
          <cell r="S2369">
            <v>0</v>
          </cell>
          <cell r="T2369">
            <v>0</v>
          </cell>
          <cell r="U2369">
            <v>0</v>
          </cell>
          <cell r="V2369" t="str">
            <v/>
          </cell>
        </row>
        <row r="2370">
          <cell r="D2370">
            <v>2370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  <cell r="V2370" t="str">
            <v/>
          </cell>
        </row>
        <row r="2371">
          <cell r="D2371">
            <v>2371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0</v>
          </cell>
          <cell r="R2371">
            <v>0</v>
          </cell>
          <cell r="S2371">
            <v>0</v>
          </cell>
          <cell r="T2371">
            <v>0</v>
          </cell>
          <cell r="U2371">
            <v>0</v>
          </cell>
          <cell r="V2371" t="str">
            <v/>
          </cell>
        </row>
        <row r="2372">
          <cell r="D2372">
            <v>2372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0</v>
          </cell>
          <cell r="R2372">
            <v>0</v>
          </cell>
          <cell r="S2372">
            <v>0</v>
          </cell>
          <cell r="T2372">
            <v>0</v>
          </cell>
          <cell r="U2372">
            <v>0</v>
          </cell>
          <cell r="V2372" t="str">
            <v/>
          </cell>
        </row>
        <row r="2373">
          <cell r="D2373">
            <v>2373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  <cell r="U2373">
            <v>0</v>
          </cell>
          <cell r="V2373" t="str">
            <v/>
          </cell>
        </row>
        <row r="2374">
          <cell r="D2374">
            <v>2374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>
            <v>0</v>
          </cell>
          <cell r="Q2374">
            <v>0</v>
          </cell>
          <cell r="R2374">
            <v>0</v>
          </cell>
          <cell r="S2374">
            <v>0</v>
          </cell>
          <cell r="T2374">
            <v>0</v>
          </cell>
          <cell r="U2374">
            <v>0</v>
          </cell>
          <cell r="V2374" t="str">
            <v/>
          </cell>
        </row>
        <row r="2375">
          <cell r="D2375">
            <v>2375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  <cell r="U2375">
            <v>0</v>
          </cell>
          <cell r="V2375" t="str">
            <v/>
          </cell>
        </row>
        <row r="2376">
          <cell r="D2376">
            <v>2376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  <cell r="I2376">
            <v>0</v>
          </cell>
          <cell r="J2376">
            <v>0</v>
          </cell>
          <cell r="K2376">
            <v>0</v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0</v>
          </cell>
          <cell r="R2376">
            <v>0</v>
          </cell>
          <cell r="S2376">
            <v>0</v>
          </cell>
          <cell r="T2376">
            <v>0</v>
          </cell>
          <cell r="U2376">
            <v>0</v>
          </cell>
          <cell r="V2376" t="str">
            <v/>
          </cell>
        </row>
        <row r="2377">
          <cell r="D2377">
            <v>2377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  <cell r="I2377">
            <v>0</v>
          </cell>
          <cell r="J2377">
            <v>0</v>
          </cell>
          <cell r="K2377">
            <v>0</v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0</v>
          </cell>
          <cell r="R2377">
            <v>0</v>
          </cell>
          <cell r="S2377">
            <v>0</v>
          </cell>
          <cell r="T2377">
            <v>0</v>
          </cell>
          <cell r="U2377">
            <v>0</v>
          </cell>
          <cell r="V2377" t="str">
            <v/>
          </cell>
        </row>
        <row r="2378">
          <cell r="D2378">
            <v>2378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  <cell r="I2378">
            <v>0</v>
          </cell>
          <cell r="J2378">
            <v>0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  <cell r="P2378">
            <v>0</v>
          </cell>
          <cell r="Q2378">
            <v>0</v>
          </cell>
          <cell r="R2378">
            <v>0</v>
          </cell>
          <cell r="S2378">
            <v>0</v>
          </cell>
          <cell r="T2378">
            <v>0</v>
          </cell>
          <cell r="U2378">
            <v>0</v>
          </cell>
          <cell r="V2378" t="str">
            <v/>
          </cell>
        </row>
        <row r="2379">
          <cell r="D2379">
            <v>2379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  <cell r="I2379">
            <v>0</v>
          </cell>
          <cell r="J2379">
            <v>0</v>
          </cell>
          <cell r="K2379">
            <v>0</v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  <cell r="P2379">
            <v>0</v>
          </cell>
          <cell r="Q2379">
            <v>0</v>
          </cell>
          <cell r="R2379">
            <v>0</v>
          </cell>
          <cell r="S2379">
            <v>0</v>
          </cell>
          <cell r="T2379">
            <v>0</v>
          </cell>
          <cell r="U2379">
            <v>0</v>
          </cell>
          <cell r="V2379" t="str">
            <v/>
          </cell>
        </row>
        <row r="2380">
          <cell r="D2380">
            <v>2380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  <cell r="I2380">
            <v>0</v>
          </cell>
          <cell r="J2380">
            <v>0</v>
          </cell>
          <cell r="K2380">
            <v>0</v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  <cell r="P2380">
            <v>0</v>
          </cell>
          <cell r="Q2380">
            <v>0</v>
          </cell>
          <cell r="R2380">
            <v>0</v>
          </cell>
          <cell r="S2380">
            <v>0</v>
          </cell>
          <cell r="T2380">
            <v>0</v>
          </cell>
          <cell r="U2380">
            <v>0</v>
          </cell>
          <cell r="V2380" t="str">
            <v/>
          </cell>
        </row>
        <row r="2381">
          <cell r="D2381">
            <v>2381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  <cell r="I2381">
            <v>0</v>
          </cell>
          <cell r="J2381">
            <v>0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  <cell r="P2381">
            <v>0</v>
          </cell>
          <cell r="Q2381">
            <v>0</v>
          </cell>
          <cell r="R2381">
            <v>0</v>
          </cell>
          <cell r="S2381">
            <v>0</v>
          </cell>
          <cell r="T2381">
            <v>0</v>
          </cell>
          <cell r="U2381">
            <v>0</v>
          </cell>
          <cell r="V2381" t="str">
            <v/>
          </cell>
        </row>
        <row r="2382">
          <cell r="D2382">
            <v>2382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  <cell r="P2382">
            <v>0</v>
          </cell>
          <cell r="Q2382">
            <v>0</v>
          </cell>
          <cell r="R2382">
            <v>0</v>
          </cell>
          <cell r="S2382">
            <v>0</v>
          </cell>
          <cell r="T2382">
            <v>0</v>
          </cell>
          <cell r="U2382">
            <v>0</v>
          </cell>
          <cell r="V2382" t="str">
            <v/>
          </cell>
        </row>
        <row r="2383">
          <cell r="D2383">
            <v>2383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  <cell r="J2383">
            <v>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  <cell r="P2383">
            <v>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 t="str">
            <v/>
          </cell>
        </row>
        <row r="2384">
          <cell r="D2384">
            <v>2384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  <cell r="I2384">
            <v>0</v>
          </cell>
          <cell r="J2384">
            <v>0</v>
          </cell>
          <cell r="K2384">
            <v>0</v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  <cell r="P2384">
            <v>0</v>
          </cell>
          <cell r="Q2384">
            <v>0</v>
          </cell>
          <cell r="R2384">
            <v>0</v>
          </cell>
          <cell r="S2384">
            <v>0</v>
          </cell>
          <cell r="T2384">
            <v>0</v>
          </cell>
          <cell r="U2384">
            <v>0</v>
          </cell>
          <cell r="V2384" t="str">
            <v/>
          </cell>
        </row>
        <row r="2385">
          <cell r="D2385">
            <v>2385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  <cell r="J2385">
            <v>0</v>
          </cell>
          <cell r="K2385">
            <v>0</v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  <cell r="P2385">
            <v>0</v>
          </cell>
          <cell r="Q2385">
            <v>0</v>
          </cell>
          <cell r="R2385">
            <v>0</v>
          </cell>
          <cell r="S2385">
            <v>0</v>
          </cell>
          <cell r="T2385">
            <v>0</v>
          </cell>
          <cell r="U2385">
            <v>0</v>
          </cell>
          <cell r="V2385" t="str">
            <v/>
          </cell>
        </row>
        <row r="2386">
          <cell r="D2386">
            <v>2386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</v>
          </cell>
          <cell r="J2386">
            <v>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  <cell r="P2386">
            <v>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 t="str">
            <v/>
          </cell>
        </row>
        <row r="2387">
          <cell r="D2387">
            <v>2387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  <cell r="J2387">
            <v>0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  <cell r="P2387">
            <v>0</v>
          </cell>
          <cell r="Q2387">
            <v>0</v>
          </cell>
          <cell r="R2387">
            <v>0</v>
          </cell>
          <cell r="S2387">
            <v>0</v>
          </cell>
          <cell r="T2387">
            <v>0</v>
          </cell>
          <cell r="U2387">
            <v>0</v>
          </cell>
          <cell r="V2387" t="str">
            <v/>
          </cell>
        </row>
        <row r="2388">
          <cell r="D2388">
            <v>2388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</v>
          </cell>
          <cell r="J2388">
            <v>0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  <cell r="P2388">
            <v>0</v>
          </cell>
          <cell r="Q2388">
            <v>0</v>
          </cell>
          <cell r="R2388">
            <v>0</v>
          </cell>
          <cell r="S2388">
            <v>0</v>
          </cell>
          <cell r="T2388">
            <v>0</v>
          </cell>
          <cell r="U2388">
            <v>0</v>
          </cell>
          <cell r="V2388" t="str">
            <v/>
          </cell>
        </row>
        <row r="2389">
          <cell r="D2389">
            <v>2389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  <cell r="J2389">
            <v>0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  <cell r="P2389">
            <v>0</v>
          </cell>
          <cell r="Q2389">
            <v>0</v>
          </cell>
          <cell r="R2389">
            <v>0</v>
          </cell>
          <cell r="S2389">
            <v>0</v>
          </cell>
          <cell r="T2389">
            <v>0</v>
          </cell>
          <cell r="U2389">
            <v>0</v>
          </cell>
          <cell r="V2389" t="str">
            <v/>
          </cell>
        </row>
        <row r="2390">
          <cell r="D2390">
            <v>2390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  <cell r="I2390">
            <v>0</v>
          </cell>
          <cell r="J2390">
            <v>0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  <cell r="P2390">
            <v>0</v>
          </cell>
          <cell r="Q2390">
            <v>0</v>
          </cell>
          <cell r="R2390">
            <v>0</v>
          </cell>
          <cell r="S2390">
            <v>0</v>
          </cell>
          <cell r="T2390">
            <v>0</v>
          </cell>
          <cell r="U2390">
            <v>0</v>
          </cell>
          <cell r="V2390" t="str">
            <v/>
          </cell>
        </row>
        <row r="2391">
          <cell r="D2391">
            <v>2391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  <cell r="I2391">
            <v>0</v>
          </cell>
          <cell r="J2391">
            <v>0</v>
          </cell>
          <cell r="K2391">
            <v>0</v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  <cell r="P2391">
            <v>0</v>
          </cell>
          <cell r="Q2391">
            <v>0</v>
          </cell>
          <cell r="R2391">
            <v>0</v>
          </cell>
          <cell r="S2391">
            <v>0</v>
          </cell>
          <cell r="T2391">
            <v>0</v>
          </cell>
          <cell r="U2391">
            <v>0</v>
          </cell>
          <cell r="V2391" t="str">
            <v/>
          </cell>
        </row>
        <row r="2392">
          <cell r="D2392">
            <v>2392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  <cell r="I2392">
            <v>0</v>
          </cell>
          <cell r="J2392">
            <v>0</v>
          </cell>
          <cell r="K2392">
            <v>0</v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  <cell r="P2392">
            <v>0</v>
          </cell>
          <cell r="Q2392">
            <v>0</v>
          </cell>
          <cell r="R2392">
            <v>0</v>
          </cell>
          <cell r="S2392">
            <v>0</v>
          </cell>
          <cell r="T2392">
            <v>0</v>
          </cell>
          <cell r="U2392">
            <v>0</v>
          </cell>
          <cell r="V2392" t="str">
            <v/>
          </cell>
        </row>
        <row r="2393">
          <cell r="D2393">
            <v>2393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  <cell r="I2393">
            <v>0</v>
          </cell>
          <cell r="J2393">
            <v>0</v>
          </cell>
          <cell r="K2393">
            <v>0</v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  <cell r="P2393">
            <v>0</v>
          </cell>
          <cell r="Q2393">
            <v>0</v>
          </cell>
          <cell r="R2393">
            <v>0</v>
          </cell>
          <cell r="S2393">
            <v>0</v>
          </cell>
          <cell r="T2393">
            <v>0</v>
          </cell>
          <cell r="U2393">
            <v>0</v>
          </cell>
          <cell r="V2393" t="str">
            <v/>
          </cell>
        </row>
        <row r="2394">
          <cell r="D2394">
            <v>2394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  <cell r="I2394">
            <v>0</v>
          </cell>
          <cell r="J2394">
            <v>0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  <cell r="P2394">
            <v>0</v>
          </cell>
          <cell r="Q2394">
            <v>0</v>
          </cell>
          <cell r="R2394">
            <v>0</v>
          </cell>
          <cell r="S2394">
            <v>0</v>
          </cell>
          <cell r="T2394">
            <v>0</v>
          </cell>
          <cell r="U2394">
            <v>0</v>
          </cell>
          <cell r="V2394" t="str">
            <v/>
          </cell>
        </row>
        <row r="2395">
          <cell r="D2395">
            <v>2395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  <cell r="I2395">
            <v>0</v>
          </cell>
          <cell r="J2395">
            <v>0</v>
          </cell>
          <cell r="K2395">
            <v>0</v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  <cell r="P2395">
            <v>0</v>
          </cell>
          <cell r="Q2395">
            <v>0</v>
          </cell>
          <cell r="R2395">
            <v>0</v>
          </cell>
          <cell r="S2395">
            <v>0</v>
          </cell>
          <cell r="T2395">
            <v>0</v>
          </cell>
          <cell r="U2395">
            <v>0</v>
          </cell>
          <cell r="V2395" t="str">
            <v/>
          </cell>
        </row>
        <row r="2396">
          <cell r="D2396">
            <v>2396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</v>
          </cell>
          <cell r="K2396">
            <v>0</v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  <cell r="P2396">
            <v>0</v>
          </cell>
          <cell r="Q2396">
            <v>0</v>
          </cell>
          <cell r="R2396">
            <v>0</v>
          </cell>
          <cell r="S2396">
            <v>0</v>
          </cell>
          <cell r="T2396">
            <v>0</v>
          </cell>
          <cell r="U2396">
            <v>0</v>
          </cell>
          <cell r="V2396" t="str">
            <v/>
          </cell>
        </row>
        <row r="2397">
          <cell r="D2397">
            <v>2397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  <cell r="I2397">
            <v>0</v>
          </cell>
          <cell r="J2397">
            <v>0</v>
          </cell>
          <cell r="K2397">
            <v>0</v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  <cell r="P2397">
            <v>0</v>
          </cell>
          <cell r="Q2397">
            <v>0</v>
          </cell>
          <cell r="R2397">
            <v>0</v>
          </cell>
          <cell r="S2397">
            <v>0</v>
          </cell>
          <cell r="T2397">
            <v>0</v>
          </cell>
          <cell r="U2397">
            <v>0</v>
          </cell>
          <cell r="V2397" t="str">
            <v/>
          </cell>
        </row>
        <row r="2398">
          <cell r="D2398">
            <v>2398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  <cell r="I2398">
            <v>0</v>
          </cell>
          <cell r="J2398">
            <v>0</v>
          </cell>
          <cell r="K2398">
            <v>0</v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  <cell r="P2398">
            <v>0</v>
          </cell>
          <cell r="Q2398">
            <v>0</v>
          </cell>
          <cell r="R2398">
            <v>0</v>
          </cell>
          <cell r="S2398">
            <v>0</v>
          </cell>
          <cell r="T2398">
            <v>0</v>
          </cell>
          <cell r="U2398">
            <v>0</v>
          </cell>
          <cell r="V2398" t="str">
            <v/>
          </cell>
        </row>
        <row r="2399">
          <cell r="D2399">
            <v>2399</v>
          </cell>
          <cell r="E2399">
            <v>0</v>
          </cell>
          <cell r="F2399">
            <v>0</v>
          </cell>
          <cell r="G2399">
            <v>0</v>
          </cell>
          <cell r="H2399">
            <v>0</v>
          </cell>
          <cell r="I2399">
            <v>0</v>
          </cell>
          <cell r="J2399">
            <v>0</v>
          </cell>
          <cell r="K2399">
            <v>0</v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  <cell r="P2399">
            <v>0</v>
          </cell>
          <cell r="Q2399">
            <v>0</v>
          </cell>
          <cell r="R2399">
            <v>0</v>
          </cell>
          <cell r="S2399">
            <v>0</v>
          </cell>
          <cell r="T2399">
            <v>0</v>
          </cell>
          <cell r="U2399">
            <v>0</v>
          </cell>
          <cell r="V2399" t="str">
            <v/>
          </cell>
        </row>
        <row r="2400">
          <cell r="D2400">
            <v>2400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  <cell r="I2400">
            <v>0</v>
          </cell>
          <cell r="J2400">
            <v>0</v>
          </cell>
          <cell r="K2400">
            <v>0</v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  <cell r="P2400">
            <v>0</v>
          </cell>
          <cell r="Q2400">
            <v>0</v>
          </cell>
          <cell r="R2400">
            <v>0</v>
          </cell>
          <cell r="S2400">
            <v>0</v>
          </cell>
          <cell r="T2400">
            <v>0</v>
          </cell>
          <cell r="U2400">
            <v>0</v>
          </cell>
          <cell r="V2400" t="str">
            <v/>
          </cell>
        </row>
        <row r="2401">
          <cell r="D2401">
            <v>2401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  <cell r="I2401">
            <v>0</v>
          </cell>
          <cell r="J2401">
            <v>0</v>
          </cell>
          <cell r="K2401">
            <v>0</v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  <cell r="P2401">
            <v>0</v>
          </cell>
          <cell r="Q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  <cell r="V2401" t="str">
            <v/>
          </cell>
        </row>
        <row r="2402">
          <cell r="D2402">
            <v>2402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  <cell r="J2402">
            <v>0</v>
          </cell>
          <cell r="K2402">
            <v>0</v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  <cell r="P2402">
            <v>0</v>
          </cell>
          <cell r="Q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  <cell r="V2402" t="str">
            <v/>
          </cell>
        </row>
        <row r="2403">
          <cell r="D2403">
            <v>2403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  <cell r="I2403">
            <v>0</v>
          </cell>
          <cell r="J2403">
            <v>0</v>
          </cell>
          <cell r="K2403">
            <v>0</v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  <cell r="P2403">
            <v>0</v>
          </cell>
          <cell r="Q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  <cell r="V2403" t="str">
            <v/>
          </cell>
        </row>
        <row r="2404">
          <cell r="D2404">
            <v>2404</v>
          </cell>
          <cell r="E2404">
            <v>0</v>
          </cell>
          <cell r="F2404">
            <v>0</v>
          </cell>
          <cell r="G2404">
            <v>0</v>
          </cell>
          <cell r="H2404">
            <v>0</v>
          </cell>
          <cell r="I2404">
            <v>0</v>
          </cell>
          <cell r="J2404">
            <v>0</v>
          </cell>
          <cell r="K2404">
            <v>0</v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  <cell r="P2404">
            <v>0</v>
          </cell>
          <cell r="Q2404">
            <v>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  <cell r="V2404" t="str">
            <v/>
          </cell>
        </row>
        <row r="2405">
          <cell r="D2405">
            <v>2405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  <cell r="J2405">
            <v>0</v>
          </cell>
          <cell r="K2405">
            <v>0</v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  <cell r="P2405">
            <v>0</v>
          </cell>
          <cell r="Q2405">
            <v>0</v>
          </cell>
          <cell r="R2405">
            <v>0</v>
          </cell>
          <cell r="S2405">
            <v>0</v>
          </cell>
          <cell r="T2405">
            <v>0</v>
          </cell>
          <cell r="U2405">
            <v>0</v>
          </cell>
          <cell r="V2405" t="str">
            <v/>
          </cell>
        </row>
        <row r="2406">
          <cell r="D2406">
            <v>2406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  <cell r="J2406">
            <v>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  <cell r="P2406">
            <v>0</v>
          </cell>
          <cell r="Q2406">
            <v>0</v>
          </cell>
          <cell r="R2406">
            <v>0</v>
          </cell>
          <cell r="S2406">
            <v>0</v>
          </cell>
          <cell r="T2406">
            <v>0</v>
          </cell>
          <cell r="U2406">
            <v>0</v>
          </cell>
          <cell r="V2406" t="str">
            <v/>
          </cell>
        </row>
        <row r="2407">
          <cell r="D2407">
            <v>2407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  <cell r="J2407">
            <v>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  <cell r="P2407">
            <v>0</v>
          </cell>
          <cell r="Q2407">
            <v>0</v>
          </cell>
          <cell r="R2407">
            <v>0</v>
          </cell>
          <cell r="S2407">
            <v>0</v>
          </cell>
          <cell r="T2407">
            <v>0</v>
          </cell>
          <cell r="U2407">
            <v>0</v>
          </cell>
          <cell r="V2407" t="str">
            <v/>
          </cell>
        </row>
        <row r="2408">
          <cell r="D2408">
            <v>2408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  <cell r="J2408">
            <v>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  <cell r="P2408">
            <v>0</v>
          </cell>
          <cell r="Q2408">
            <v>0</v>
          </cell>
          <cell r="R2408">
            <v>0</v>
          </cell>
          <cell r="S2408">
            <v>0</v>
          </cell>
          <cell r="T2408">
            <v>0</v>
          </cell>
          <cell r="U2408">
            <v>0</v>
          </cell>
          <cell r="V2408" t="str">
            <v/>
          </cell>
        </row>
        <row r="2409">
          <cell r="D2409">
            <v>2409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 t="str">
            <v/>
          </cell>
        </row>
        <row r="2410">
          <cell r="D2410">
            <v>2410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  <cell r="J2410">
            <v>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  <cell r="P2410">
            <v>0</v>
          </cell>
          <cell r="Q2410">
            <v>0</v>
          </cell>
          <cell r="R2410">
            <v>0</v>
          </cell>
          <cell r="S2410">
            <v>0</v>
          </cell>
          <cell r="T2410">
            <v>0</v>
          </cell>
          <cell r="U2410">
            <v>0</v>
          </cell>
          <cell r="V2410" t="str">
            <v/>
          </cell>
        </row>
        <row r="2411">
          <cell r="D2411">
            <v>2411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  <cell r="J2411">
            <v>0</v>
          </cell>
          <cell r="K2411">
            <v>0</v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  <cell r="P2411">
            <v>0</v>
          </cell>
          <cell r="Q2411">
            <v>0</v>
          </cell>
          <cell r="R2411">
            <v>0</v>
          </cell>
          <cell r="S2411">
            <v>0</v>
          </cell>
          <cell r="T2411">
            <v>0</v>
          </cell>
          <cell r="U2411">
            <v>0</v>
          </cell>
          <cell r="V2411" t="str">
            <v/>
          </cell>
        </row>
        <row r="2412">
          <cell r="D2412">
            <v>2412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>
            <v>0</v>
          </cell>
          <cell r="Q2412">
            <v>0</v>
          </cell>
          <cell r="R2412">
            <v>0</v>
          </cell>
          <cell r="S2412">
            <v>0</v>
          </cell>
          <cell r="T2412">
            <v>0</v>
          </cell>
          <cell r="U2412">
            <v>0</v>
          </cell>
          <cell r="V2412" t="str">
            <v/>
          </cell>
        </row>
        <row r="2413">
          <cell r="D2413">
            <v>2413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>
            <v>0</v>
          </cell>
          <cell r="Q2413">
            <v>0</v>
          </cell>
          <cell r="R2413">
            <v>0</v>
          </cell>
          <cell r="S2413">
            <v>0</v>
          </cell>
          <cell r="T2413">
            <v>0</v>
          </cell>
          <cell r="U2413">
            <v>0</v>
          </cell>
          <cell r="V2413" t="str">
            <v/>
          </cell>
        </row>
        <row r="2414">
          <cell r="D2414">
            <v>2414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>
            <v>0</v>
          </cell>
          <cell r="Q2414">
            <v>0</v>
          </cell>
          <cell r="R2414">
            <v>0</v>
          </cell>
          <cell r="S2414">
            <v>0</v>
          </cell>
          <cell r="T2414">
            <v>0</v>
          </cell>
          <cell r="U2414">
            <v>0</v>
          </cell>
          <cell r="V2414" t="str">
            <v/>
          </cell>
        </row>
        <row r="2415">
          <cell r="D2415">
            <v>2415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>
            <v>0</v>
          </cell>
          <cell r="Q2415">
            <v>0</v>
          </cell>
          <cell r="R2415">
            <v>0</v>
          </cell>
          <cell r="S2415">
            <v>0</v>
          </cell>
          <cell r="T2415">
            <v>0</v>
          </cell>
          <cell r="U2415">
            <v>0</v>
          </cell>
          <cell r="V2415" t="str">
            <v/>
          </cell>
        </row>
        <row r="2416">
          <cell r="D2416">
            <v>2416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>
            <v>0</v>
          </cell>
          <cell r="Q2416">
            <v>0</v>
          </cell>
          <cell r="R2416">
            <v>0</v>
          </cell>
          <cell r="S2416">
            <v>0</v>
          </cell>
          <cell r="T2416">
            <v>0</v>
          </cell>
          <cell r="U2416">
            <v>0</v>
          </cell>
          <cell r="V2416" t="str">
            <v/>
          </cell>
        </row>
        <row r="2417">
          <cell r="D2417">
            <v>2417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>
            <v>0</v>
          </cell>
          <cell r="Q2417">
            <v>0</v>
          </cell>
          <cell r="R2417">
            <v>0</v>
          </cell>
          <cell r="S2417">
            <v>0</v>
          </cell>
          <cell r="T2417">
            <v>0</v>
          </cell>
          <cell r="U2417">
            <v>0</v>
          </cell>
          <cell r="V2417" t="str">
            <v/>
          </cell>
        </row>
        <row r="2418">
          <cell r="D2418">
            <v>2418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  <cell r="J2418">
            <v>0</v>
          </cell>
          <cell r="K2418">
            <v>0</v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  <cell r="P2418">
            <v>0</v>
          </cell>
          <cell r="Q2418">
            <v>0</v>
          </cell>
          <cell r="R2418">
            <v>0</v>
          </cell>
          <cell r="S2418">
            <v>0</v>
          </cell>
          <cell r="T2418">
            <v>0</v>
          </cell>
          <cell r="U2418">
            <v>0</v>
          </cell>
          <cell r="V2418" t="str">
            <v/>
          </cell>
        </row>
        <row r="2419">
          <cell r="D2419">
            <v>2419</v>
          </cell>
          <cell r="E2419">
            <v>0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  <cell r="J2419">
            <v>0</v>
          </cell>
          <cell r="K2419">
            <v>0</v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  <cell r="P2419">
            <v>0</v>
          </cell>
          <cell r="Q2419">
            <v>0</v>
          </cell>
          <cell r="R2419">
            <v>0</v>
          </cell>
          <cell r="S2419">
            <v>0</v>
          </cell>
          <cell r="T2419">
            <v>0</v>
          </cell>
          <cell r="U2419">
            <v>0</v>
          </cell>
          <cell r="V2419" t="str">
            <v/>
          </cell>
        </row>
        <row r="2420">
          <cell r="D2420">
            <v>2420</v>
          </cell>
          <cell r="E2420">
            <v>0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  <cell r="J2420">
            <v>0</v>
          </cell>
          <cell r="K2420">
            <v>0</v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  <cell r="P2420">
            <v>0</v>
          </cell>
          <cell r="Q2420">
            <v>0</v>
          </cell>
          <cell r="R2420">
            <v>0</v>
          </cell>
          <cell r="S2420">
            <v>0</v>
          </cell>
          <cell r="T2420">
            <v>0</v>
          </cell>
          <cell r="U2420">
            <v>0</v>
          </cell>
          <cell r="V2420" t="str">
            <v/>
          </cell>
        </row>
        <row r="2421">
          <cell r="D2421">
            <v>2421</v>
          </cell>
          <cell r="E2421">
            <v>0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  <cell r="J2421">
            <v>0</v>
          </cell>
          <cell r="K2421">
            <v>0</v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  <cell r="P2421">
            <v>0</v>
          </cell>
          <cell r="Q2421">
            <v>0</v>
          </cell>
          <cell r="R2421">
            <v>0</v>
          </cell>
          <cell r="S2421">
            <v>0</v>
          </cell>
          <cell r="T2421">
            <v>0</v>
          </cell>
          <cell r="U2421">
            <v>0</v>
          </cell>
          <cell r="V2421" t="str">
            <v/>
          </cell>
        </row>
        <row r="2422">
          <cell r="D2422">
            <v>2422</v>
          </cell>
          <cell r="E2422">
            <v>0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  <cell r="J2422">
            <v>0</v>
          </cell>
          <cell r="K2422">
            <v>0</v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  <cell r="P2422">
            <v>0</v>
          </cell>
          <cell r="Q2422">
            <v>0</v>
          </cell>
          <cell r="R2422">
            <v>0</v>
          </cell>
          <cell r="S2422">
            <v>0</v>
          </cell>
          <cell r="T2422">
            <v>0</v>
          </cell>
          <cell r="U2422">
            <v>0</v>
          </cell>
          <cell r="V2422" t="str">
            <v/>
          </cell>
        </row>
        <row r="2423">
          <cell r="D2423">
            <v>2423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  <cell r="J2423">
            <v>0</v>
          </cell>
          <cell r="K2423">
            <v>0</v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  <cell r="P2423">
            <v>0</v>
          </cell>
          <cell r="Q2423">
            <v>0</v>
          </cell>
          <cell r="R2423">
            <v>0</v>
          </cell>
          <cell r="S2423">
            <v>0</v>
          </cell>
          <cell r="T2423">
            <v>0</v>
          </cell>
          <cell r="U2423">
            <v>0</v>
          </cell>
          <cell r="V2423" t="str">
            <v/>
          </cell>
        </row>
        <row r="2424">
          <cell r="D2424">
            <v>2424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  <cell r="J2424">
            <v>0</v>
          </cell>
          <cell r="K2424">
            <v>0</v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  <cell r="P2424">
            <v>0</v>
          </cell>
          <cell r="Q2424">
            <v>0</v>
          </cell>
          <cell r="R2424">
            <v>0</v>
          </cell>
          <cell r="S2424">
            <v>0</v>
          </cell>
          <cell r="T2424">
            <v>0</v>
          </cell>
          <cell r="U2424">
            <v>0</v>
          </cell>
          <cell r="V2424" t="str">
            <v/>
          </cell>
        </row>
        <row r="2425">
          <cell r="D2425">
            <v>2425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  <cell r="J2425">
            <v>0</v>
          </cell>
          <cell r="K2425">
            <v>0</v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  <cell r="P2425">
            <v>0</v>
          </cell>
          <cell r="Q2425">
            <v>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 t="str">
            <v/>
          </cell>
        </row>
        <row r="2426">
          <cell r="D2426">
            <v>2426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  <cell r="Q2426">
            <v>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 t="str">
            <v/>
          </cell>
        </row>
        <row r="2427">
          <cell r="D2427">
            <v>2427</v>
          </cell>
          <cell r="E2427">
            <v>0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  <cell r="J2427">
            <v>0</v>
          </cell>
          <cell r="K2427">
            <v>0</v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  <cell r="P2427">
            <v>0</v>
          </cell>
          <cell r="Q2427">
            <v>0</v>
          </cell>
          <cell r="R2427">
            <v>0</v>
          </cell>
          <cell r="S2427">
            <v>0</v>
          </cell>
          <cell r="T2427">
            <v>0</v>
          </cell>
          <cell r="U2427">
            <v>0</v>
          </cell>
          <cell r="V2427" t="str">
            <v/>
          </cell>
        </row>
        <row r="2428">
          <cell r="D2428">
            <v>2428</v>
          </cell>
          <cell r="E2428">
            <v>0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  <cell r="J2428">
            <v>0</v>
          </cell>
          <cell r="K2428">
            <v>0</v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  <cell r="P2428">
            <v>0</v>
          </cell>
          <cell r="Q2428">
            <v>0</v>
          </cell>
          <cell r="R2428">
            <v>0</v>
          </cell>
          <cell r="S2428">
            <v>0</v>
          </cell>
          <cell r="T2428">
            <v>0</v>
          </cell>
          <cell r="U2428">
            <v>0</v>
          </cell>
          <cell r="V2428" t="str">
            <v/>
          </cell>
        </row>
        <row r="2429">
          <cell r="D2429">
            <v>2429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0</v>
          </cell>
          <cell r="K2429">
            <v>0</v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  <cell r="P2429">
            <v>0</v>
          </cell>
          <cell r="Q2429">
            <v>0</v>
          </cell>
          <cell r="R2429">
            <v>0</v>
          </cell>
          <cell r="S2429">
            <v>0</v>
          </cell>
          <cell r="T2429">
            <v>0</v>
          </cell>
          <cell r="U2429">
            <v>0</v>
          </cell>
          <cell r="V2429" t="str">
            <v/>
          </cell>
        </row>
        <row r="2430">
          <cell r="D2430">
            <v>2430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0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  <cell r="P2430">
            <v>0</v>
          </cell>
          <cell r="Q2430">
            <v>0</v>
          </cell>
          <cell r="R2430">
            <v>0</v>
          </cell>
          <cell r="S2430">
            <v>0</v>
          </cell>
          <cell r="T2430">
            <v>0</v>
          </cell>
          <cell r="U2430">
            <v>0</v>
          </cell>
          <cell r="V2430" t="str">
            <v/>
          </cell>
        </row>
        <row r="2431">
          <cell r="D2431">
            <v>2431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  <cell r="J2431">
            <v>0</v>
          </cell>
          <cell r="K2431">
            <v>0</v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  <cell r="P2431">
            <v>0</v>
          </cell>
          <cell r="Q2431">
            <v>0</v>
          </cell>
          <cell r="R2431">
            <v>0</v>
          </cell>
          <cell r="S2431">
            <v>0</v>
          </cell>
          <cell r="T2431">
            <v>0</v>
          </cell>
          <cell r="U2431">
            <v>0</v>
          </cell>
          <cell r="V2431" t="str">
            <v/>
          </cell>
        </row>
        <row r="2432">
          <cell r="D2432">
            <v>2432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  <cell r="J2432">
            <v>0</v>
          </cell>
          <cell r="K2432">
            <v>0</v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  <cell r="P2432">
            <v>0</v>
          </cell>
          <cell r="Q2432">
            <v>0</v>
          </cell>
          <cell r="R2432">
            <v>0</v>
          </cell>
          <cell r="S2432">
            <v>0</v>
          </cell>
          <cell r="T2432">
            <v>0</v>
          </cell>
          <cell r="U2432">
            <v>0</v>
          </cell>
          <cell r="V2432" t="str">
            <v/>
          </cell>
        </row>
        <row r="2433">
          <cell r="D2433">
            <v>2433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  <cell r="J2433">
            <v>0</v>
          </cell>
          <cell r="K2433">
            <v>0</v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  <cell r="P2433">
            <v>0</v>
          </cell>
          <cell r="Q2433">
            <v>0</v>
          </cell>
          <cell r="R2433">
            <v>0</v>
          </cell>
          <cell r="S2433">
            <v>0</v>
          </cell>
          <cell r="T2433">
            <v>0</v>
          </cell>
          <cell r="U2433">
            <v>0</v>
          </cell>
          <cell r="V2433" t="str">
            <v/>
          </cell>
        </row>
        <row r="2434">
          <cell r="D2434">
            <v>2434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  <cell r="J2434">
            <v>0</v>
          </cell>
          <cell r="K2434">
            <v>0</v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  <cell r="P2434">
            <v>0</v>
          </cell>
          <cell r="Q2434">
            <v>0</v>
          </cell>
          <cell r="R2434">
            <v>0</v>
          </cell>
          <cell r="S2434">
            <v>0</v>
          </cell>
          <cell r="T2434">
            <v>0</v>
          </cell>
          <cell r="U2434">
            <v>0</v>
          </cell>
          <cell r="V2434" t="str">
            <v/>
          </cell>
        </row>
        <row r="2435">
          <cell r="D2435">
            <v>2435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  <cell r="J2435">
            <v>0</v>
          </cell>
          <cell r="K2435">
            <v>0</v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  <cell r="P2435">
            <v>0</v>
          </cell>
          <cell r="Q2435">
            <v>0</v>
          </cell>
          <cell r="R2435">
            <v>0</v>
          </cell>
          <cell r="S2435">
            <v>0</v>
          </cell>
          <cell r="T2435">
            <v>0</v>
          </cell>
          <cell r="U2435">
            <v>0</v>
          </cell>
          <cell r="V2435" t="str">
            <v/>
          </cell>
        </row>
        <row r="2436">
          <cell r="D2436">
            <v>2436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  <cell r="J2436">
            <v>0</v>
          </cell>
          <cell r="K2436">
            <v>0</v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  <cell r="P2436">
            <v>0</v>
          </cell>
          <cell r="Q2436">
            <v>0</v>
          </cell>
          <cell r="R2436">
            <v>0</v>
          </cell>
          <cell r="S2436">
            <v>0</v>
          </cell>
          <cell r="T2436">
            <v>0</v>
          </cell>
          <cell r="U2436">
            <v>0</v>
          </cell>
          <cell r="V2436" t="str">
            <v/>
          </cell>
        </row>
        <row r="2437">
          <cell r="D2437">
            <v>2437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  <cell r="J2437">
            <v>0</v>
          </cell>
          <cell r="K2437">
            <v>0</v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  <cell r="P2437">
            <v>0</v>
          </cell>
          <cell r="Q2437">
            <v>0</v>
          </cell>
          <cell r="R2437">
            <v>0</v>
          </cell>
          <cell r="S2437">
            <v>0</v>
          </cell>
          <cell r="T2437">
            <v>0</v>
          </cell>
          <cell r="U2437">
            <v>0</v>
          </cell>
          <cell r="V2437" t="str">
            <v/>
          </cell>
        </row>
        <row r="2438">
          <cell r="D2438">
            <v>2438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  <cell r="J2438">
            <v>0</v>
          </cell>
          <cell r="K2438">
            <v>0</v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  <cell r="P2438">
            <v>0</v>
          </cell>
          <cell r="Q2438">
            <v>0</v>
          </cell>
          <cell r="R2438">
            <v>0</v>
          </cell>
          <cell r="S2438">
            <v>0</v>
          </cell>
          <cell r="T2438">
            <v>0</v>
          </cell>
          <cell r="U2438">
            <v>0</v>
          </cell>
          <cell r="V2438" t="str">
            <v/>
          </cell>
        </row>
        <row r="2439">
          <cell r="D2439">
            <v>2439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  <cell r="J2439">
            <v>0</v>
          </cell>
          <cell r="K2439">
            <v>0</v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  <cell r="P2439">
            <v>0</v>
          </cell>
          <cell r="Q2439">
            <v>0</v>
          </cell>
          <cell r="R2439">
            <v>0</v>
          </cell>
          <cell r="S2439">
            <v>0</v>
          </cell>
          <cell r="T2439">
            <v>0</v>
          </cell>
          <cell r="U2439">
            <v>0</v>
          </cell>
          <cell r="V2439" t="str">
            <v/>
          </cell>
        </row>
        <row r="2440">
          <cell r="D2440">
            <v>2440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0</v>
          </cell>
          <cell r="K2440">
            <v>0</v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  <cell r="P2440">
            <v>0</v>
          </cell>
          <cell r="Q2440">
            <v>0</v>
          </cell>
          <cell r="R2440">
            <v>0</v>
          </cell>
          <cell r="S2440">
            <v>0</v>
          </cell>
          <cell r="T2440">
            <v>0</v>
          </cell>
          <cell r="U2440">
            <v>0</v>
          </cell>
          <cell r="V2440" t="str">
            <v/>
          </cell>
        </row>
        <row r="2441">
          <cell r="D2441">
            <v>2441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  <cell r="J2441">
            <v>0</v>
          </cell>
          <cell r="K2441">
            <v>0</v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  <cell r="P2441">
            <v>0</v>
          </cell>
          <cell r="Q2441">
            <v>0</v>
          </cell>
          <cell r="R2441">
            <v>0</v>
          </cell>
          <cell r="S2441">
            <v>0</v>
          </cell>
          <cell r="T2441">
            <v>0</v>
          </cell>
          <cell r="U2441">
            <v>0</v>
          </cell>
          <cell r="V2441" t="str">
            <v/>
          </cell>
        </row>
        <row r="2442">
          <cell r="D2442">
            <v>2442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  <cell r="J2442">
            <v>0</v>
          </cell>
          <cell r="K2442">
            <v>0</v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  <cell r="P2442">
            <v>0</v>
          </cell>
          <cell r="Q2442">
            <v>0</v>
          </cell>
          <cell r="R2442">
            <v>0</v>
          </cell>
          <cell r="S2442">
            <v>0</v>
          </cell>
          <cell r="T2442">
            <v>0</v>
          </cell>
          <cell r="U2442">
            <v>0</v>
          </cell>
          <cell r="V2442" t="str">
            <v/>
          </cell>
        </row>
        <row r="2443">
          <cell r="D2443">
            <v>2443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  <cell r="J2443">
            <v>0</v>
          </cell>
          <cell r="K2443">
            <v>0</v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  <cell r="P2443">
            <v>0</v>
          </cell>
          <cell r="Q2443">
            <v>0</v>
          </cell>
          <cell r="R2443">
            <v>0</v>
          </cell>
          <cell r="S2443">
            <v>0</v>
          </cell>
          <cell r="T2443">
            <v>0</v>
          </cell>
          <cell r="U2443">
            <v>0</v>
          </cell>
          <cell r="V2443" t="str">
            <v/>
          </cell>
        </row>
        <row r="2444">
          <cell r="D2444">
            <v>2444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  <cell r="J2444">
            <v>0</v>
          </cell>
          <cell r="K2444">
            <v>0</v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  <cell r="P2444">
            <v>0</v>
          </cell>
          <cell r="Q2444">
            <v>0</v>
          </cell>
          <cell r="R2444">
            <v>0</v>
          </cell>
          <cell r="S2444">
            <v>0</v>
          </cell>
          <cell r="T2444">
            <v>0</v>
          </cell>
          <cell r="U2444">
            <v>0</v>
          </cell>
          <cell r="V2444" t="str">
            <v/>
          </cell>
        </row>
        <row r="2445">
          <cell r="D2445">
            <v>2445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  <cell r="J2445">
            <v>0</v>
          </cell>
          <cell r="K2445">
            <v>0</v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  <cell r="P2445">
            <v>0</v>
          </cell>
          <cell r="Q2445">
            <v>0</v>
          </cell>
          <cell r="R2445">
            <v>0</v>
          </cell>
          <cell r="S2445">
            <v>0</v>
          </cell>
          <cell r="T2445">
            <v>0</v>
          </cell>
          <cell r="U2445">
            <v>0</v>
          </cell>
          <cell r="V2445" t="str">
            <v/>
          </cell>
        </row>
        <row r="2446">
          <cell r="D2446">
            <v>2446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  <cell r="J2446">
            <v>0</v>
          </cell>
          <cell r="K2446">
            <v>0</v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  <cell r="P2446">
            <v>0</v>
          </cell>
          <cell r="Q2446">
            <v>0</v>
          </cell>
          <cell r="R2446">
            <v>0</v>
          </cell>
          <cell r="S2446">
            <v>0</v>
          </cell>
          <cell r="T2446">
            <v>0</v>
          </cell>
          <cell r="U2446">
            <v>0</v>
          </cell>
          <cell r="V2446" t="str">
            <v/>
          </cell>
        </row>
        <row r="2447">
          <cell r="D2447">
            <v>2447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  <cell r="J2447">
            <v>0</v>
          </cell>
          <cell r="K2447">
            <v>0</v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  <cell r="P2447">
            <v>0</v>
          </cell>
          <cell r="Q2447">
            <v>0</v>
          </cell>
          <cell r="R2447">
            <v>0</v>
          </cell>
          <cell r="S2447">
            <v>0</v>
          </cell>
          <cell r="T2447">
            <v>0</v>
          </cell>
          <cell r="U2447">
            <v>0</v>
          </cell>
          <cell r="V2447" t="str">
            <v/>
          </cell>
        </row>
        <row r="2448">
          <cell r="D2448">
            <v>2448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  <cell r="J2448">
            <v>0</v>
          </cell>
          <cell r="K2448">
            <v>0</v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  <cell r="P2448">
            <v>0</v>
          </cell>
          <cell r="Q2448">
            <v>0</v>
          </cell>
          <cell r="R2448">
            <v>0</v>
          </cell>
          <cell r="S2448">
            <v>0</v>
          </cell>
          <cell r="T2448">
            <v>0</v>
          </cell>
          <cell r="U2448">
            <v>0</v>
          </cell>
          <cell r="V2448" t="str">
            <v/>
          </cell>
        </row>
        <row r="2449">
          <cell r="D2449">
            <v>2449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  <cell r="J2449">
            <v>0</v>
          </cell>
          <cell r="K2449">
            <v>0</v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  <cell r="P2449">
            <v>0</v>
          </cell>
          <cell r="Q2449">
            <v>0</v>
          </cell>
          <cell r="R2449">
            <v>0</v>
          </cell>
          <cell r="S2449">
            <v>0</v>
          </cell>
          <cell r="T2449">
            <v>0</v>
          </cell>
          <cell r="U2449">
            <v>0</v>
          </cell>
          <cell r="V2449" t="str">
            <v/>
          </cell>
        </row>
        <row r="2450">
          <cell r="D2450">
            <v>2450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  <cell r="J2450">
            <v>0</v>
          </cell>
          <cell r="K2450">
            <v>0</v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  <cell r="P2450">
            <v>0</v>
          </cell>
          <cell r="Q2450">
            <v>0</v>
          </cell>
          <cell r="R2450">
            <v>0</v>
          </cell>
          <cell r="S2450">
            <v>0</v>
          </cell>
          <cell r="T2450">
            <v>0</v>
          </cell>
          <cell r="U2450">
            <v>0</v>
          </cell>
          <cell r="V2450" t="str">
            <v/>
          </cell>
        </row>
        <row r="2451">
          <cell r="D2451">
            <v>2451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  <cell r="P2451">
            <v>0</v>
          </cell>
          <cell r="Q2451">
            <v>0</v>
          </cell>
          <cell r="R2451">
            <v>0</v>
          </cell>
          <cell r="S2451">
            <v>0</v>
          </cell>
          <cell r="T2451">
            <v>0</v>
          </cell>
          <cell r="U2451">
            <v>0</v>
          </cell>
          <cell r="V2451" t="str">
            <v/>
          </cell>
        </row>
        <row r="2452">
          <cell r="D2452">
            <v>2452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  <cell r="J2452">
            <v>0</v>
          </cell>
          <cell r="K2452">
            <v>0</v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  <cell r="P2452">
            <v>0</v>
          </cell>
          <cell r="Q2452">
            <v>0</v>
          </cell>
          <cell r="R2452">
            <v>0</v>
          </cell>
          <cell r="S2452">
            <v>0</v>
          </cell>
          <cell r="T2452">
            <v>0</v>
          </cell>
          <cell r="U2452">
            <v>0</v>
          </cell>
          <cell r="V2452" t="str">
            <v/>
          </cell>
        </row>
        <row r="2453">
          <cell r="D2453">
            <v>2453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  <cell r="J2453">
            <v>0</v>
          </cell>
          <cell r="K2453">
            <v>0</v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  <cell r="P2453">
            <v>0</v>
          </cell>
          <cell r="Q2453">
            <v>0</v>
          </cell>
          <cell r="R2453">
            <v>0</v>
          </cell>
          <cell r="S2453">
            <v>0</v>
          </cell>
          <cell r="T2453">
            <v>0</v>
          </cell>
          <cell r="U2453">
            <v>0</v>
          </cell>
          <cell r="V2453" t="str">
            <v/>
          </cell>
        </row>
        <row r="2454">
          <cell r="D2454">
            <v>2454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>
            <v>0</v>
          </cell>
          <cell r="Q2454">
            <v>0</v>
          </cell>
          <cell r="R2454">
            <v>0</v>
          </cell>
          <cell r="S2454">
            <v>0</v>
          </cell>
          <cell r="T2454">
            <v>0</v>
          </cell>
          <cell r="U2454">
            <v>0</v>
          </cell>
          <cell r="V2454" t="str">
            <v/>
          </cell>
        </row>
        <row r="2455">
          <cell r="D2455">
            <v>2455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>
            <v>0</v>
          </cell>
          <cell r="Q2455">
            <v>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 t="str">
            <v/>
          </cell>
        </row>
        <row r="2456">
          <cell r="D2456">
            <v>2456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Q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 t="str">
            <v/>
          </cell>
        </row>
        <row r="2457">
          <cell r="D2457">
            <v>2457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>
            <v>0</v>
          </cell>
          <cell r="Q2457">
            <v>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 t="str">
            <v/>
          </cell>
        </row>
        <row r="2458">
          <cell r="D2458">
            <v>2458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>
            <v>0</v>
          </cell>
          <cell r="Q2458">
            <v>0</v>
          </cell>
          <cell r="R2458">
            <v>0</v>
          </cell>
          <cell r="S2458">
            <v>0</v>
          </cell>
          <cell r="T2458">
            <v>0</v>
          </cell>
          <cell r="U2458">
            <v>0</v>
          </cell>
          <cell r="V2458" t="str">
            <v/>
          </cell>
        </row>
        <row r="2459">
          <cell r="D2459">
            <v>2459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>
            <v>0</v>
          </cell>
          <cell r="Q2459">
            <v>0</v>
          </cell>
          <cell r="R2459">
            <v>0</v>
          </cell>
          <cell r="S2459">
            <v>0</v>
          </cell>
          <cell r="T2459">
            <v>0</v>
          </cell>
          <cell r="U2459">
            <v>0</v>
          </cell>
          <cell r="V2459" t="str">
            <v/>
          </cell>
        </row>
        <row r="2460">
          <cell r="D2460">
            <v>2460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  <cell r="I2460">
            <v>0</v>
          </cell>
          <cell r="J2460">
            <v>0</v>
          </cell>
          <cell r="K2460">
            <v>0</v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  <cell r="P2460">
            <v>0</v>
          </cell>
          <cell r="Q2460">
            <v>0</v>
          </cell>
          <cell r="R2460">
            <v>0</v>
          </cell>
          <cell r="S2460">
            <v>0</v>
          </cell>
          <cell r="T2460">
            <v>0</v>
          </cell>
          <cell r="U2460">
            <v>0</v>
          </cell>
          <cell r="V2460" t="str">
            <v/>
          </cell>
        </row>
        <row r="2461">
          <cell r="D2461">
            <v>2461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  <cell r="J2461">
            <v>0</v>
          </cell>
          <cell r="K2461">
            <v>0</v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  <cell r="P2461">
            <v>0</v>
          </cell>
          <cell r="Q2461">
            <v>0</v>
          </cell>
          <cell r="R2461">
            <v>0</v>
          </cell>
          <cell r="S2461">
            <v>0</v>
          </cell>
          <cell r="T2461">
            <v>0</v>
          </cell>
          <cell r="U2461">
            <v>0</v>
          </cell>
          <cell r="V2461" t="str">
            <v/>
          </cell>
        </row>
        <row r="2462">
          <cell r="D2462">
            <v>2462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  <cell r="J2462">
            <v>0</v>
          </cell>
          <cell r="K2462">
            <v>0</v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  <cell r="P2462">
            <v>0</v>
          </cell>
          <cell r="Q2462">
            <v>0</v>
          </cell>
          <cell r="R2462">
            <v>0</v>
          </cell>
          <cell r="S2462">
            <v>0</v>
          </cell>
          <cell r="T2462">
            <v>0</v>
          </cell>
          <cell r="U2462">
            <v>0</v>
          </cell>
          <cell r="V2462" t="str">
            <v/>
          </cell>
        </row>
        <row r="2463">
          <cell r="D2463">
            <v>2463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  <cell r="J2463">
            <v>0</v>
          </cell>
          <cell r="K2463">
            <v>0</v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  <cell r="P2463">
            <v>0</v>
          </cell>
          <cell r="Q2463">
            <v>0</v>
          </cell>
          <cell r="R2463">
            <v>0</v>
          </cell>
          <cell r="S2463">
            <v>0</v>
          </cell>
          <cell r="T2463">
            <v>0</v>
          </cell>
          <cell r="U2463">
            <v>0</v>
          </cell>
          <cell r="V2463" t="str">
            <v/>
          </cell>
        </row>
        <row r="2464">
          <cell r="D2464">
            <v>2464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  <cell r="J2464">
            <v>0</v>
          </cell>
          <cell r="K2464">
            <v>0</v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  <cell r="P2464">
            <v>0</v>
          </cell>
          <cell r="Q2464">
            <v>0</v>
          </cell>
          <cell r="R2464">
            <v>0</v>
          </cell>
          <cell r="S2464">
            <v>0</v>
          </cell>
          <cell r="T2464">
            <v>0</v>
          </cell>
          <cell r="U2464">
            <v>0</v>
          </cell>
          <cell r="V2464" t="str">
            <v/>
          </cell>
        </row>
        <row r="2465">
          <cell r="D2465">
            <v>2465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  <cell r="J2465">
            <v>0</v>
          </cell>
          <cell r="K2465">
            <v>0</v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  <cell r="P2465">
            <v>0</v>
          </cell>
          <cell r="Q2465">
            <v>0</v>
          </cell>
          <cell r="R2465">
            <v>0</v>
          </cell>
          <cell r="S2465">
            <v>0</v>
          </cell>
          <cell r="T2465">
            <v>0</v>
          </cell>
          <cell r="U2465">
            <v>0</v>
          </cell>
          <cell r="V2465" t="str">
            <v/>
          </cell>
        </row>
        <row r="2466">
          <cell r="D2466">
            <v>2466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  <cell r="J2466">
            <v>0</v>
          </cell>
          <cell r="K2466">
            <v>0</v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  <cell r="P2466">
            <v>0</v>
          </cell>
          <cell r="Q2466">
            <v>0</v>
          </cell>
          <cell r="R2466">
            <v>0</v>
          </cell>
          <cell r="S2466">
            <v>0</v>
          </cell>
          <cell r="T2466">
            <v>0</v>
          </cell>
          <cell r="U2466">
            <v>0</v>
          </cell>
          <cell r="V2466" t="str">
            <v/>
          </cell>
        </row>
        <row r="2467">
          <cell r="D2467">
            <v>2467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  <cell r="J2467">
            <v>0</v>
          </cell>
          <cell r="K2467">
            <v>0</v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  <cell r="P2467">
            <v>0</v>
          </cell>
          <cell r="Q2467">
            <v>0</v>
          </cell>
          <cell r="R2467">
            <v>0</v>
          </cell>
          <cell r="S2467">
            <v>0</v>
          </cell>
          <cell r="T2467">
            <v>0</v>
          </cell>
          <cell r="U2467">
            <v>0</v>
          </cell>
          <cell r="V2467" t="str">
            <v/>
          </cell>
        </row>
        <row r="2468">
          <cell r="D2468">
            <v>2468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  <cell r="J2468">
            <v>0</v>
          </cell>
          <cell r="K2468">
            <v>0</v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  <cell r="P2468">
            <v>0</v>
          </cell>
          <cell r="Q2468">
            <v>0</v>
          </cell>
          <cell r="R2468">
            <v>0</v>
          </cell>
          <cell r="S2468">
            <v>0</v>
          </cell>
          <cell r="T2468">
            <v>0</v>
          </cell>
          <cell r="U2468">
            <v>0</v>
          </cell>
          <cell r="V2468" t="str">
            <v/>
          </cell>
        </row>
        <row r="2469">
          <cell r="D2469">
            <v>2469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  <cell r="J2469">
            <v>0</v>
          </cell>
          <cell r="K2469">
            <v>0</v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  <cell r="P2469">
            <v>0</v>
          </cell>
          <cell r="Q2469">
            <v>0</v>
          </cell>
          <cell r="R2469">
            <v>0</v>
          </cell>
          <cell r="S2469">
            <v>0</v>
          </cell>
          <cell r="T2469">
            <v>0</v>
          </cell>
          <cell r="U2469">
            <v>0</v>
          </cell>
          <cell r="V2469" t="str">
            <v/>
          </cell>
        </row>
        <row r="2470">
          <cell r="D2470">
            <v>2470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  <cell r="J2470">
            <v>0</v>
          </cell>
          <cell r="K2470">
            <v>0</v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  <cell r="P2470">
            <v>0</v>
          </cell>
          <cell r="Q2470">
            <v>0</v>
          </cell>
          <cell r="R2470">
            <v>0</v>
          </cell>
          <cell r="S2470">
            <v>0</v>
          </cell>
          <cell r="T2470">
            <v>0</v>
          </cell>
          <cell r="U2470">
            <v>0</v>
          </cell>
          <cell r="V2470" t="str">
            <v/>
          </cell>
        </row>
        <row r="2471">
          <cell r="D2471">
            <v>2471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  <cell r="J2471">
            <v>0</v>
          </cell>
          <cell r="K2471">
            <v>0</v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  <cell r="P2471">
            <v>0</v>
          </cell>
          <cell r="Q2471">
            <v>0</v>
          </cell>
          <cell r="R2471">
            <v>0</v>
          </cell>
          <cell r="S2471">
            <v>0</v>
          </cell>
          <cell r="T2471">
            <v>0</v>
          </cell>
          <cell r="U2471">
            <v>0</v>
          </cell>
          <cell r="V2471" t="str">
            <v/>
          </cell>
        </row>
        <row r="2472">
          <cell r="D2472">
            <v>2472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  <cell r="J2472">
            <v>0</v>
          </cell>
          <cell r="K2472">
            <v>0</v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  <cell r="P2472">
            <v>0</v>
          </cell>
          <cell r="Q2472">
            <v>0</v>
          </cell>
          <cell r="R2472">
            <v>0</v>
          </cell>
          <cell r="S2472">
            <v>0</v>
          </cell>
          <cell r="T2472">
            <v>0</v>
          </cell>
          <cell r="U2472">
            <v>0</v>
          </cell>
          <cell r="V2472" t="str">
            <v/>
          </cell>
        </row>
        <row r="2473">
          <cell r="D2473">
            <v>2473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  <cell r="J2473">
            <v>0</v>
          </cell>
          <cell r="K2473">
            <v>0</v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  <cell r="P2473">
            <v>0</v>
          </cell>
          <cell r="Q2473">
            <v>0</v>
          </cell>
          <cell r="R2473">
            <v>0</v>
          </cell>
          <cell r="S2473">
            <v>0</v>
          </cell>
          <cell r="T2473">
            <v>0</v>
          </cell>
          <cell r="U2473">
            <v>0</v>
          </cell>
          <cell r="V2473" t="str">
            <v/>
          </cell>
        </row>
        <row r="2474">
          <cell r="D2474">
            <v>2474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  <cell r="J2474">
            <v>0</v>
          </cell>
          <cell r="K2474">
            <v>0</v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  <cell r="P2474">
            <v>0</v>
          </cell>
          <cell r="Q2474">
            <v>0</v>
          </cell>
          <cell r="R2474">
            <v>0</v>
          </cell>
          <cell r="S2474">
            <v>0</v>
          </cell>
          <cell r="T2474">
            <v>0</v>
          </cell>
          <cell r="U2474">
            <v>0</v>
          </cell>
          <cell r="V2474" t="str">
            <v/>
          </cell>
        </row>
        <row r="2475">
          <cell r="D2475">
            <v>2475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  <cell r="J2475">
            <v>0</v>
          </cell>
          <cell r="K2475">
            <v>0</v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  <cell r="P2475">
            <v>0</v>
          </cell>
          <cell r="Q2475">
            <v>0</v>
          </cell>
          <cell r="R2475">
            <v>0</v>
          </cell>
          <cell r="S2475">
            <v>0</v>
          </cell>
          <cell r="T2475">
            <v>0</v>
          </cell>
          <cell r="U2475">
            <v>0</v>
          </cell>
          <cell r="V2475" t="str">
            <v/>
          </cell>
        </row>
        <row r="2476">
          <cell r="D2476">
            <v>2476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  <cell r="J2476">
            <v>0</v>
          </cell>
          <cell r="K2476">
            <v>0</v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  <cell r="P2476">
            <v>0</v>
          </cell>
          <cell r="Q2476">
            <v>0</v>
          </cell>
          <cell r="R2476">
            <v>0</v>
          </cell>
          <cell r="S2476">
            <v>0</v>
          </cell>
          <cell r="T2476">
            <v>0</v>
          </cell>
          <cell r="U2476">
            <v>0</v>
          </cell>
          <cell r="V2476" t="str">
            <v/>
          </cell>
        </row>
        <row r="2477">
          <cell r="D2477">
            <v>2477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  <cell r="J2477">
            <v>0</v>
          </cell>
          <cell r="K2477">
            <v>0</v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  <cell r="P2477">
            <v>0</v>
          </cell>
          <cell r="Q2477">
            <v>0</v>
          </cell>
          <cell r="R2477">
            <v>0</v>
          </cell>
          <cell r="S2477">
            <v>0</v>
          </cell>
          <cell r="T2477">
            <v>0</v>
          </cell>
          <cell r="U2477">
            <v>0</v>
          </cell>
          <cell r="V2477" t="str">
            <v/>
          </cell>
        </row>
        <row r="2478">
          <cell r="D2478">
            <v>2478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  <cell r="J2478">
            <v>0</v>
          </cell>
          <cell r="K2478">
            <v>0</v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  <cell r="P2478">
            <v>0</v>
          </cell>
          <cell r="Q2478">
            <v>0</v>
          </cell>
          <cell r="R2478">
            <v>0</v>
          </cell>
          <cell r="S2478">
            <v>0</v>
          </cell>
          <cell r="T2478">
            <v>0</v>
          </cell>
          <cell r="U2478">
            <v>0</v>
          </cell>
          <cell r="V2478" t="str">
            <v/>
          </cell>
        </row>
        <row r="2479">
          <cell r="D2479">
            <v>2479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  <cell r="J2479">
            <v>0</v>
          </cell>
          <cell r="K2479">
            <v>0</v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  <cell r="P2479">
            <v>0</v>
          </cell>
          <cell r="Q2479">
            <v>0</v>
          </cell>
          <cell r="R2479">
            <v>0</v>
          </cell>
          <cell r="S2479">
            <v>0</v>
          </cell>
          <cell r="T2479">
            <v>0</v>
          </cell>
          <cell r="U2479">
            <v>0</v>
          </cell>
          <cell r="V2479" t="str">
            <v/>
          </cell>
        </row>
        <row r="2480">
          <cell r="D2480">
            <v>2480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  <cell r="J2480">
            <v>0</v>
          </cell>
          <cell r="K2480">
            <v>0</v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  <cell r="P2480">
            <v>0</v>
          </cell>
          <cell r="Q2480">
            <v>0</v>
          </cell>
          <cell r="R2480">
            <v>0</v>
          </cell>
          <cell r="S2480">
            <v>0</v>
          </cell>
          <cell r="T2480">
            <v>0</v>
          </cell>
          <cell r="U2480">
            <v>0</v>
          </cell>
          <cell r="V2480" t="str">
            <v/>
          </cell>
        </row>
        <row r="2481">
          <cell r="D2481">
            <v>2481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  <cell r="J2481">
            <v>0</v>
          </cell>
          <cell r="K2481">
            <v>0</v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  <cell r="P2481">
            <v>0</v>
          </cell>
          <cell r="Q2481">
            <v>0</v>
          </cell>
          <cell r="R2481">
            <v>0</v>
          </cell>
          <cell r="S2481">
            <v>0</v>
          </cell>
          <cell r="T2481">
            <v>0</v>
          </cell>
          <cell r="U2481">
            <v>0</v>
          </cell>
          <cell r="V2481" t="str">
            <v/>
          </cell>
        </row>
        <row r="2482">
          <cell r="D2482">
            <v>2482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  <cell r="J2482">
            <v>0</v>
          </cell>
          <cell r="K2482">
            <v>0</v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  <cell r="P2482">
            <v>0</v>
          </cell>
          <cell r="Q2482">
            <v>0</v>
          </cell>
          <cell r="R2482">
            <v>0</v>
          </cell>
          <cell r="S2482">
            <v>0</v>
          </cell>
          <cell r="T2482">
            <v>0</v>
          </cell>
          <cell r="U2482">
            <v>0</v>
          </cell>
          <cell r="V2482" t="str">
            <v/>
          </cell>
        </row>
        <row r="2483">
          <cell r="D2483">
            <v>2483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  <cell r="J2483">
            <v>0</v>
          </cell>
          <cell r="K2483">
            <v>0</v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  <cell r="P2483">
            <v>0</v>
          </cell>
          <cell r="Q2483">
            <v>0</v>
          </cell>
          <cell r="R2483">
            <v>0</v>
          </cell>
          <cell r="S2483">
            <v>0</v>
          </cell>
          <cell r="T2483">
            <v>0</v>
          </cell>
          <cell r="U2483">
            <v>0</v>
          </cell>
          <cell r="V2483" t="str">
            <v/>
          </cell>
        </row>
        <row r="2484">
          <cell r="D2484">
            <v>2484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  <cell r="J2484">
            <v>0</v>
          </cell>
          <cell r="K2484">
            <v>0</v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  <cell r="P2484">
            <v>0</v>
          </cell>
          <cell r="Q2484">
            <v>0</v>
          </cell>
          <cell r="R2484">
            <v>0</v>
          </cell>
          <cell r="S2484">
            <v>0</v>
          </cell>
          <cell r="T2484">
            <v>0</v>
          </cell>
          <cell r="U2484">
            <v>0</v>
          </cell>
          <cell r="V2484" t="str">
            <v/>
          </cell>
        </row>
        <row r="2485">
          <cell r="D2485">
            <v>2485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  <cell r="I2485">
            <v>0</v>
          </cell>
          <cell r="J2485">
            <v>0</v>
          </cell>
          <cell r="K2485">
            <v>0</v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  <cell r="P2485">
            <v>0</v>
          </cell>
          <cell r="Q2485">
            <v>0</v>
          </cell>
          <cell r="R2485">
            <v>0</v>
          </cell>
          <cell r="S2485">
            <v>0</v>
          </cell>
          <cell r="T2485">
            <v>0</v>
          </cell>
          <cell r="U2485">
            <v>0</v>
          </cell>
          <cell r="V2485" t="str">
            <v/>
          </cell>
        </row>
        <row r="2486">
          <cell r="D2486">
            <v>2486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  <cell r="I2486">
            <v>0</v>
          </cell>
          <cell r="J2486">
            <v>0</v>
          </cell>
          <cell r="K2486">
            <v>0</v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  <cell r="P2486">
            <v>0</v>
          </cell>
          <cell r="Q2486">
            <v>0</v>
          </cell>
          <cell r="R2486">
            <v>0</v>
          </cell>
          <cell r="S2486">
            <v>0</v>
          </cell>
          <cell r="T2486">
            <v>0</v>
          </cell>
          <cell r="U2486">
            <v>0</v>
          </cell>
          <cell r="V2486" t="str">
            <v/>
          </cell>
        </row>
        <row r="2487">
          <cell r="D2487">
            <v>2487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  <cell r="I2487">
            <v>0</v>
          </cell>
          <cell r="J2487">
            <v>0</v>
          </cell>
          <cell r="K2487">
            <v>0</v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  <cell r="P2487">
            <v>0</v>
          </cell>
          <cell r="Q2487">
            <v>0</v>
          </cell>
          <cell r="R2487">
            <v>0</v>
          </cell>
          <cell r="S2487">
            <v>0</v>
          </cell>
          <cell r="T2487">
            <v>0</v>
          </cell>
          <cell r="U2487">
            <v>0</v>
          </cell>
          <cell r="V2487" t="str">
            <v/>
          </cell>
        </row>
        <row r="2488">
          <cell r="D2488">
            <v>2488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  <cell r="I2488">
            <v>0</v>
          </cell>
          <cell r="J2488">
            <v>0</v>
          </cell>
          <cell r="K2488">
            <v>0</v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  <cell r="P2488">
            <v>0</v>
          </cell>
          <cell r="Q2488">
            <v>0</v>
          </cell>
          <cell r="R2488">
            <v>0</v>
          </cell>
          <cell r="S2488">
            <v>0</v>
          </cell>
          <cell r="T2488">
            <v>0</v>
          </cell>
          <cell r="U2488">
            <v>0</v>
          </cell>
          <cell r="V2488" t="str">
            <v/>
          </cell>
        </row>
        <row r="2489">
          <cell r="D2489">
            <v>2489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  <cell r="I2489">
            <v>0</v>
          </cell>
          <cell r="J2489">
            <v>0</v>
          </cell>
          <cell r="K2489">
            <v>0</v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  <cell r="P2489">
            <v>0</v>
          </cell>
          <cell r="Q2489">
            <v>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 t="str">
            <v/>
          </cell>
        </row>
        <row r="2490">
          <cell r="D2490">
            <v>2490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0</v>
          </cell>
          <cell r="K2490">
            <v>0</v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  <cell r="P2490">
            <v>0</v>
          </cell>
          <cell r="Q2490">
            <v>0</v>
          </cell>
          <cell r="R2490">
            <v>0</v>
          </cell>
          <cell r="S2490">
            <v>0</v>
          </cell>
          <cell r="T2490">
            <v>0</v>
          </cell>
          <cell r="U2490">
            <v>0</v>
          </cell>
          <cell r="V2490" t="str">
            <v/>
          </cell>
        </row>
        <row r="2491">
          <cell r="D2491">
            <v>2491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0</v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  <cell r="P2491">
            <v>0</v>
          </cell>
          <cell r="Q2491">
            <v>0</v>
          </cell>
          <cell r="R2491">
            <v>0</v>
          </cell>
          <cell r="S2491">
            <v>0</v>
          </cell>
          <cell r="T2491">
            <v>0</v>
          </cell>
          <cell r="U2491">
            <v>0</v>
          </cell>
          <cell r="V2491" t="str">
            <v/>
          </cell>
        </row>
        <row r="2492">
          <cell r="D2492">
            <v>2492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  <cell r="J2492">
            <v>0</v>
          </cell>
          <cell r="K2492">
            <v>0</v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  <cell r="P2492">
            <v>0</v>
          </cell>
          <cell r="Q2492">
            <v>0</v>
          </cell>
          <cell r="R2492">
            <v>0</v>
          </cell>
          <cell r="S2492">
            <v>0</v>
          </cell>
          <cell r="T2492">
            <v>0</v>
          </cell>
          <cell r="U2492">
            <v>0</v>
          </cell>
          <cell r="V2492" t="str">
            <v/>
          </cell>
        </row>
        <row r="2493">
          <cell r="D2493">
            <v>2493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  <cell r="P2493">
            <v>0</v>
          </cell>
          <cell r="Q2493">
            <v>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 t="str">
            <v/>
          </cell>
        </row>
        <row r="2494">
          <cell r="D2494">
            <v>2494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  <cell r="I2494">
            <v>0</v>
          </cell>
          <cell r="J2494">
            <v>0</v>
          </cell>
          <cell r="K2494">
            <v>0</v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  <cell r="P2494">
            <v>0</v>
          </cell>
          <cell r="Q2494">
            <v>0</v>
          </cell>
          <cell r="R2494">
            <v>0</v>
          </cell>
          <cell r="S2494">
            <v>0</v>
          </cell>
          <cell r="T2494">
            <v>0</v>
          </cell>
          <cell r="U2494">
            <v>0</v>
          </cell>
          <cell r="V2494" t="str">
            <v/>
          </cell>
        </row>
        <row r="2495">
          <cell r="D2495">
            <v>2495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  <cell r="I2495">
            <v>0</v>
          </cell>
          <cell r="J2495">
            <v>0</v>
          </cell>
          <cell r="K2495">
            <v>0</v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  <cell r="P2495">
            <v>0</v>
          </cell>
          <cell r="Q2495">
            <v>0</v>
          </cell>
          <cell r="R2495">
            <v>0</v>
          </cell>
          <cell r="S2495">
            <v>0</v>
          </cell>
          <cell r="T2495">
            <v>0</v>
          </cell>
          <cell r="U2495">
            <v>0</v>
          </cell>
          <cell r="V2495" t="str">
            <v/>
          </cell>
        </row>
        <row r="2496">
          <cell r="D2496">
            <v>2496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>
            <v>0</v>
          </cell>
          <cell r="Q2496">
            <v>0</v>
          </cell>
          <cell r="R2496">
            <v>0</v>
          </cell>
          <cell r="S2496">
            <v>0</v>
          </cell>
          <cell r="T2496">
            <v>0</v>
          </cell>
          <cell r="U2496">
            <v>0</v>
          </cell>
          <cell r="V2496" t="str">
            <v/>
          </cell>
        </row>
        <row r="2497">
          <cell r="D2497">
            <v>2497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>
            <v>0</v>
          </cell>
          <cell r="Q2497">
            <v>0</v>
          </cell>
          <cell r="R2497">
            <v>0</v>
          </cell>
          <cell r="S2497">
            <v>0</v>
          </cell>
          <cell r="T2497">
            <v>0</v>
          </cell>
          <cell r="U2497">
            <v>0</v>
          </cell>
          <cell r="V2497" t="str">
            <v/>
          </cell>
        </row>
        <row r="2498">
          <cell r="D2498">
            <v>2498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>
            <v>0</v>
          </cell>
          <cell r="Q2498">
            <v>0</v>
          </cell>
          <cell r="R2498">
            <v>0</v>
          </cell>
          <cell r="S2498">
            <v>0</v>
          </cell>
          <cell r="T2498">
            <v>0</v>
          </cell>
          <cell r="U2498">
            <v>0</v>
          </cell>
          <cell r="V2498" t="str">
            <v/>
          </cell>
        </row>
        <row r="2499">
          <cell r="D2499">
            <v>2499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>
            <v>0</v>
          </cell>
          <cell r="Q2499">
            <v>0</v>
          </cell>
          <cell r="R2499">
            <v>0</v>
          </cell>
          <cell r="S2499">
            <v>0</v>
          </cell>
          <cell r="T2499">
            <v>0</v>
          </cell>
          <cell r="U2499">
            <v>0</v>
          </cell>
          <cell r="V2499" t="str">
            <v/>
          </cell>
        </row>
        <row r="2500">
          <cell r="D2500">
            <v>2500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>
            <v>0</v>
          </cell>
          <cell r="Q2500">
            <v>0</v>
          </cell>
          <cell r="R2500">
            <v>0</v>
          </cell>
          <cell r="S2500">
            <v>0</v>
          </cell>
          <cell r="T2500">
            <v>0</v>
          </cell>
          <cell r="U2500">
            <v>0</v>
          </cell>
          <cell r="V2500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철근집계표"/>
    </sheetNames>
    <sheetDataSet>
      <sheetData sheetId="0" refreshError="1"/>
    </sheetDataSet>
  </externalBook>
</externalLink>
</file>

<file path=xl/externalLinks/externalLink3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산출근거"/>
      <sheetName val="직접인건비"/>
      <sheetName val="토사(PE)"/>
      <sheetName val="입찰안"/>
      <sheetName val="신규(방류시설)"/>
      <sheetName val="쌍송교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  <sheetName val="전체분"/>
      <sheetName val="2호맨홀공제수량"/>
      <sheetName val="3-2PS"/>
      <sheetName val="산출근거"/>
      <sheetName val="연결임시"/>
      <sheetName val="슬래브"/>
      <sheetName val="토공(우물통,기타) "/>
      <sheetName val="부대tu"/>
      <sheetName val="토공"/>
      <sheetName val="내역서"/>
      <sheetName val="구조물공"/>
      <sheetName val="부대공"/>
      <sheetName val="배수공"/>
      <sheetName val="포장공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2@ BOX"/>
      <sheetName val="내역"/>
      <sheetName val="토사(PE)"/>
      <sheetName val="90.03실행 "/>
      <sheetName val="Sheet1"/>
      <sheetName val="실행대비"/>
      <sheetName val="연결임시"/>
      <sheetName val="노임단가"/>
      <sheetName val="물가시세"/>
      <sheetName val="산출내역서집계표"/>
      <sheetName val="구조물공"/>
      <sheetName val="부대공"/>
      <sheetName val="배수공"/>
      <sheetName val="토공"/>
      <sheetName val="포장공"/>
      <sheetName val="용소리교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착사업이동조서"/>
      <sheetName val="착사업이동조서 (2)"/>
      <sheetName val="Sheet4"/>
      <sheetName val="일람표"/>
      <sheetName val="일위대가 목록표"/>
      <sheetName val="8탄골재"/>
      <sheetName val="8탄약"/>
      <sheetName val="35사골재"/>
      <sheetName val="53사"/>
      <sheetName val="32사골재"/>
      <sheetName val="32사"/>
      <sheetName val="조건표"/>
      <sheetName val="일위대가표"/>
      <sheetName val="단가산출서 "/>
      <sheetName val="골재량 "/>
      <sheetName val="자재수량"/>
      <sheetName val="토적집계"/>
      <sheetName val="토적집계2"/>
      <sheetName val="토적산출계2"/>
      <sheetName val="토적2"/>
      <sheetName val="오수맨홀H1.0"/>
      <sheetName val="1지구맨홀수"/>
      <sheetName val="수량산출서"/>
      <sheetName val="배관수량 (60)"/>
      <sheetName val="배관수량 (50)"/>
      <sheetName val="중기단가 "/>
      <sheetName val="비교표"/>
      <sheetName val="노임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토목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"/>
      <sheetName val="내력서"/>
      <sheetName val="일위대가집계표1"/>
      <sheetName val="일위 1"/>
      <sheetName val="노임단가"/>
      <sheetName val="물집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5">
            <v>64943</v>
          </cell>
          <cell r="F5">
            <v>57502</v>
          </cell>
        </row>
        <row r="7">
          <cell r="C7">
            <v>64609</v>
          </cell>
        </row>
        <row r="8">
          <cell r="C8">
            <v>65845</v>
          </cell>
        </row>
        <row r="9">
          <cell r="C9">
            <v>68758</v>
          </cell>
        </row>
        <row r="15">
          <cell r="C15">
            <v>68645</v>
          </cell>
        </row>
        <row r="17">
          <cell r="C17">
            <v>57592</v>
          </cell>
        </row>
        <row r="20">
          <cell r="C20">
            <v>59187</v>
          </cell>
        </row>
        <row r="21">
          <cell r="C21">
            <v>50753</v>
          </cell>
        </row>
        <row r="27">
          <cell r="C27">
            <v>51272</v>
          </cell>
        </row>
        <row r="34">
          <cell r="C34">
            <v>56509</v>
          </cell>
        </row>
        <row r="39">
          <cell r="F39">
            <v>54111</v>
          </cell>
        </row>
        <row r="48">
          <cell r="F48">
            <v>58758</v>
          </cell>
        </row>
      </sheetData>
      <sheetData sheetId="9"/>
      <sheetData sheetId="10" refreshError="1"/>
    </sheetDataSet>
  </externalBook>
</externalLink>
</file>

<file path=xl/externalLinks/externalLink3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3)"/>
    </sheetNames>
    <sheetDataSet>
      <sheetData sheetId="0" refreshError="1"/>
    </sheetDataSet>
  </externalBook>
</externalLink>
</file>

<file path=xl/externalLinks/externalLink3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3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3">
          <cell r="D3">
            <v>1195330</v>
          </cell>
        </row>
        <row r="4">
          <cell r="D4">
            <v>1095268</v>
          </cell>
        </row>
        <row r="5">
          <cell r="D5">
            <v>996108</v>
          </cell>
        </row>
        <row r="6">
          <cell r="D6">
            <v>846691</v>
          </cell>
        </row>
        <row r="7">
          <cell r="D7">
            <v>1912532</v>
          </cell>
        </row>
        <row r="8">
          <cell r="D8">
            <v>1752432</v>
          </cell>
        </row>
        <row r="9">
          <cell r="D9">
            <v>1593775</v>
          </cell>
        </row>
        <row r="10">
          <cell r="D10">
            <v>1354707</v>
          </cell>
        </row>
      </sheetData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숫자한글변환"/>
      <sheetName val="파일의이용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11">
          <cell r="W11" t="str">
            <v>1차</v>
          </cell>
        </row>
        <row r="12">
          <cell r="W12" t="str">
            <v>2차</v>
          </cell>
        </row>
        <row r="13">
          <cell r="W13" t="str">
            <v>3차</v>
          </cell>
        </row>
        <row r="14">
          <cell r="W14" t="str">
            <v>4차</v>
          </cell>
        </row>
        <row r="15">
          <cell r="W15" t="str">
            <v>5차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 "/>
      <sheetName val="내역서  (확정)"/>
      <sheetName val="일위대가표"/>
      <sheetName val="단가산출근거"/>
      <sheetName val="하천제원"/>
      <sheetName val="노임단가"/>
      <sheetName val="자재단가"/>
      <sheetName val="시험단가"/>
      <sheetName val="측량단가"/>
      <sheetName val="직접인건비"/>
      <sheetName val="조감도"/>
      <sheetName val="각형맨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토적 "/>
      <sheetName val="토공총괄"/>
      <sheetName val="노임"/>
      <sheetName val="관로수량"/>
      <sheetName val="pipe"/>
      <sheetName val="재택관로"/>
      <sheetName val="처리장토공"/>
      <sheetName val="구조물수량"/>
      <sheetName val="포장공"/>
      <sheetName val="조건표"/>
      <sheetName val="착공내역서"/>
      <sheetName val="Sheet1"/>
      <sheetName val="일람표"/>
      <sheetName val="일위대가표"/>
      <sheetName val="골재량 "/>
      <sheetName val="배관수량"/>
      <sheetName val="단가산출서 "/>
      <sheetName val="중기단가 "/>
      <sheetName val="비교표 (2)"/>
      <sheetName val="노임단가표"/>
      <sheetName val="기성내역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5497</v>
          </cell>
          <cell r="F2"/>
          <cell r="G2"/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C3" t="str">
            <v xml:space="preserve"> </v>
          </cell>
          <cell r="D3" t="str">
            <v>m3</v>
          </cell>
          <cell r="E3">
            <v>5840</v>
          </cell>
          <cell r="F3"/>
          <cell r="G3"/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6872</v>
          </cell>
          <cell r="F4"/>
          <cell r="G4"/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C5" t="str">
            <v xml:space="preserve"> </v>
          </cell>
          <cell r="D5" t="str">
            <v>m3</v>
          </cell>
          <cell r="E5">
            <v>3779</v>
          </cell>
          <cell r="F5">
            <v>0</v>
          </cell>
          <cell r="G5">
            <v>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C6" t="str">
            <v xml:space="preserve"> </v>
          </cell>
          <cell r="D6" t="str">
            <v>m3</v>
          </cell>
          <cell r="E6">
            <v>13744</v>
          </cell>
          <cell r="F6"/>
          <cell r="G6"/>
          <cell r="H6" t="str">
            <v>|</v>
          </cell>
        </row>
        <row r="7">
          <cell r="A7" t="str">
            <v>A005'</v>
          </cell>
          <cell r="B7" t="str">
            <v>몰탈</v>
          </cell>
          <cell r="C7" t="str">
            <v>1:2</v>
          </cell>
          <cell r="D7" t="str">
            <v>m3</v>
          </cell>
          <cell r="E7">
            <v>34360</v>
          </cell>
        </row>
        <row r="8">
          <cell r="A8" t="str">
            <v>A006</v>
          </cell>
          <cell r="B8" t="str">
            <v>레미콘 타설</v>
          </cell>
          <cell r="C8" t="str">
            <v>무근</v>
          </cell>
          <cell r="D8" t="str">
            <v>m3</v>
          </cell>
          <cell r="E8">
            <v>15032</v>
          </cell>
          <cell r="F8"/>
          <cell r="G8"/>
          <cell r="H8" t="str">
            <v>|</v>
          </cell>
        </row>
        <row r="9">
          <cell r="A9" t="str">
            <v>A007</v>
          </cell>
          <cell r="B9" t="str">
            <v>레미콘 타설</v>
          </cell>
          <cell r="C9" t="str">
            <v>철근</v>
          </cell>
          <cell r="D9" t="str">
            <v>m3</v>
          </cell>
          <cell r="E9">
            <v>16342</v>
          </cell>
          <cell r="F9">
            <v>44</v>
          </cell>
          <cell r="G9">
            <v>5</v>
          </cell>
          <cell r="H9" t="str">
            <v>|</v>
          </cell>
        </row>
        <row r="10">
          <cell r="A10" t="str">
            <v>A008</v>
          </cell>
          <cell r="B10" t="str">
            <v>CON'C 타설</v>
          </cell>
          <cell r="C10" t="str">
            <v>인력 25B</v>
          </cell>
          <cell r="D10" t="str">
            <v>m3</v>
          </cell>
          <cell r="E10">
            <v>88200</v>
          </cell>
          <cell r="F10"/>
          <cell r="G10"/>
          <cell r="H10" t="str">
            <v>|</v>
          </cell>
        </row>
        <row r="11">
          <cell r="A11" t="str">
            <v>A008'</v>
          </cell>
          <cell r="B11" t="str">
            <v>CON'C 타설</v>
          </cell>
          <cell r="C11" t="str">
            <v>인력(무근)</v>
          </cell>
          <cell r="D11" t="str">
            <v>m3</v>
          </cell>
          <cell r="E11">
            <v>81114</v>
          </cell>
          <cell r="F11"/>
          <cell r="G11"/>
          <cell r="H11" t="str">
            <v>|</v>
          </cell>
        </row>
        <row r="12">
          <cell r="A12" t="str">
            <v>A009</v>
          </cell>
          <cell r="B12" t="str">
            <v>버림 CON'C</v>
          </cell>
          <cell r="C12" t="str">
            <v>인력 1:4:8</v>
          </cell>
          <cell r="D12" t="str">
            <v>m3</v>
          </cell>
          <cell r="E12">
            <v>67949</v>
          </cell>
          <cell r="F12"/>
          <cell r="G12"/>
          <cell r="H12" t="str">
            <v>|</v>
          </cell>
        </row>
        <row r="13">
          <cell r="A13" t="str">
            <v>A010</v>
          </cell>
          <cell r="B13" t="str">
            <v>합판 거푸집</v>
          </cell>
          <cell r="C13" t="str">
            <v>1회</v>
          </cell>
          <cell r="D13" t="str">
            <v>m2</v>
          </cell>
          <cell r="E13">
            <v>25118</v>
          </cell>
          <cell r="F13">
            <v>13438</v>
          </cell>
          <cell r="G13"/>
          <cell r="H13" t="str">
            <v>|</v>
          </cell>
        </row>
        <row r="14">
          <cell r="A14" t="str">
            <v>A011</v>
          </cell>
          <cell r="B14" t="str">
            <v>합판 거푸집</v>
          </cell>
          <cell r="C14" t="str">
            <v>3회</v>
          </cell>
          <cell r="D14" t="str">
            <v>m2</v>
          </cell>
          <cell r="E14">
            <v>9573</v>
          </cell>
          <cell r="F14">
            <v>5073</v>
          </cell>
          <cell r="G14"/>
          <cell r="H14" t="str">
            <v>|</v>
          </cell>
        </row>
        <row r="15">
          <cell r="A15" t="str">
            <v>A011'</v>
          </cell>
          <cell r="B15" t="str">
            <v>유로폼</v>
          </cell>
          <cell r="C15" t="str">
            <v>20회</v>
          </cell>
          <cell r="D15" t="str">
            <v>m2</v>
          </cell>
          <cell r="E15">
            <v>8824</v>
          </cell>
          <cell r="F15">
            <v>2088.6999999999998</v>
          </cell>
          <cell r="G15">
            <v>0</v>
          </cell>
        </row>
        <row r="16">
          <cell r="A16" t="str">
            <v>A012</v>
          </cell>
          <cell r="B16" t="str">
            <v>합판 거푸집</v>
          </cell>
          <cell r="C16" t="str">
            <v>4회</v>
          </cell>
          <cell r="D16" t="str">
            <v>m2</v>
          </cell>
          <cell r="E16">
            <v>10047</v>
          </cell>
          <cell r="F16">
            <v>5331</v>
          </cell>
          <cell r="G16"/>
          <cell r="H16" t="str">
            <v>|</v>
          </cell>
        </row>
        <row r="17">
          <cell r="A17" t="str">
            <v>A013</v>
          </cell>
          <cell r="B17" t="str">
            <v>합판 거푸집</v>
          </cell>
          <cell r="C17" t="str">
            <v>5회</v>
          </cell>
          <cell r="D17" t="str">
            <v>m2</v>
          </cell>
          <cell r="E17">
            <v>8590</v>
          </cell>
          <cell r="F17">
            <v>4985</v>
          </cell>
          <cell r="G17"/>
          <cell r="H17" t="str">
            <v>|</v>
          </cell>
        </row>
        <row r="18">
          <cell r="A18" t="str">
            <v>A013'</v>
          </cell>
          <cell r="B18" t="str">
            <v>합판 거푸집</v>
          </cell>
          <cell r="C18" t="str">
            <v>6회</v>
          </cell>
          <cell r="D18" t="str">
            <v>m2</v>
          </cell>
          <cell r="E18">
            <v>6000</v>
          </cell>
          <cell r="F18">
            <v>3819</v>
          </cell>
          <cell r="G18"/>
          <cell r="H18" t="str">
            <v>|</v>
          </cell>
        </row>
        <row r="19">
          <cell r="A19" t="str">
            <v>A014</v>
          </cell>
          <cell r="B19" t="str">
            <v>철근가공및조립</v>
          </cell>
          <cell r="C19" t="str">
            <v>보 통</v>
          </cell>
          <cell r="D19" t="str">
            <v>TON</v>
          </cell>
          <cell r="E19">
            <v>269703</v>
          </cell>
          <cell r="F19">
            <v>9670</v>
          </cell>
          <cell r="G19"/>
          <cell r="H19" t="str">
            <v>|</v>
          </cell>
        </row>
        <row r="20">
          <cell r="A20" t="str">
            <v>A014'</v>
          </cell>
          <cell r="B20" t="str">
            <v>아스팔트 포장파괴</v>
          </cell>
          <cell r="C20"/>
          <cell r="D20" t="str">
            <v xml:space="preserve">m3 </v>
          </cell>
          <cell r="E20">
            <v>87615</v>
          </cell>
        </row>
        <row r="21">
          <cell r="A21" t="str">
            <v>A015</v>
          </cell>
          <cell r="B21" t="str">
            <v>CON'C 포장 절단</v>
          </cell>
          <cell r="C21" t="str">
            <v xml:space="preserve"> </v>
          </cell>
          <cell r="D21" t="str">
            <v>M</v>
          </cell>
          <cell r="E21">
            <v>621</v>
          </cell>
          <cell r="F21">
            <v>791</v>
          </cell>
          <cell r="G21">
            <v>71</v>
          </cell>
        </row>
        <row r="22">
          <cell r="A22" t="str">
            <v>A015'</v>
          </cell>
          <cell r="B22" t="str">
            <v>아스팔트 포장 절단</v>
          </cell>
          <cell r="C22" t="str">
            <v xml:space="preserve"> </v>
          </cell>
          <cell r="D22" t="str">
            <v>M</v>
          </cell>
          <cell r="E22">
            <v>594</v>
          </cell>
          <cell r="F22">
            <v>720</v>
          </cell>
          <cell r="G22">
            <v>70</v>
          </cell>
        </row>
        <row r="23">
          <cell r="A23" t="str">
            <v>A016</v>
          </cell>
          <cell r="B23" t="str">
            <v>CON'C 파괴 및 복구</v>
          </cell>
          <cell r="C23" t="str">
            <v>인력(리어커)</v>
          </cell>
          <cell r="D23" t="str">
            <v xml:space="preserve">m3 </v>
          </cell>
          <cell r="E23">
            <v>74206</v>
          </cell>
          <cell r="F23">
            <v>3968</v>
          </cell>
          <cell r="G23">
            <v>3277</v>
          </cell>
        </row>
        <row r="24">
          <cell r="A24" t="str">
            <v>A017</v>
          </cell>
          <cell r="B24" t="str">
            <v>CON'C파괴 및 복구</v>
          </cell>
          <cell r="C24" t="str">
            <v>기계(경운기)</v>
          </cell>
          <cell r="D24" t="str">
            <v xml:space="preserve">m3 </v>
          </cell>
          <cell r="E24">
            <v>25254</v>
          </cell>
          <cell r="F24">
            <v>681</v>
          </cell>
          <cell r="G24">
            <v>3104</v>
          </cell>
        </row>
        <row r="25">
          <cell r="A25" t="str">
            <v>A018</v>
          </cell>
          <cell r="B25" t="str">
            <v>보조기층포설</v>
          </cell>
          <cell r="C25" t="str">
            <v xml:space="preserve"> </v>
          </cell>
          <cell r="D25" t="str">
            <v>m3</v>
          </cell>
          <cell r="E25">
            <v>9091</v>
          </cell>
        </row>
        <row r="26">
          <cell r="A26" t="str">
            <v>A019</v>
          </cell>
          <cell r="B26" t="str">
            <v>와이어 매쉬 깔기</v>
          </cell>
          <cell r="C26" t="str">
            <v>#10</v>
          </cell>
          <cell r="D26" t="str">
            <v>m2</v>
          </cell>
          <cell r="E26">
            <v>763</v>
          </cell>
          <cell r="F26">
            <v>590</v>
          </cell>
          <cell r="G26">
            <v>0</v>
          </cell>
        </row>
        <row r="27">
          <cell r="A27" t="str">
            <v>A020</v>
          </cell>
          <cell r="B27" t="str">
            <v>게이트밸브설치</v>
          </cell>
          <cell r="C27" t="str">
            <v>D15~50</v>
          </cell>
          <cell r="D27" t="str">
            <v>개소</v>
          </cell>
          <cell r="E27">
            <v>3327</v>
          </cell>
        </row>
        <row r="28">
          <cell r="A28" t="str">
            <v>A020'</v>
          </cell>
          <cell r="B28" t="str">
            <v>U형측구</v>
          </cell>
          <cell r="C28" t="str">
            <v>개거</v>
          </cell>
          <cell r="D28" t="str">
            <v>M</v>
          </cell>
          <cell r="E28">
            <v>41048</v>
          </cell>
          <cell r="F28">
            <v>12640</v>
          </cell>
        </row>
        <row r="29">
          <cell r="A29" t="str">
            <v>A020"</v>
          </cell>
          <cell r="B29" t="str">
            <v>유로폼</v>
          </cell>
          <cell r="C29" t="str">
            <v>20회</v>
          </cell>
          <cell r="D29" t="str">
            <v>m2</v>
          </cell>
          <cell r="E29">
            <v>8824</v>
          </cell>
          <cell r="F29">
            <v>2088.6999999999998</v>
          </cell>
        </row>
        <row r="30">
          <cell r="A30" t="str">
            <v>A021</v>
          </cell>
          <cell r="B30" t="str">
            <v>PEM하수관 접합</v>
          </cell>
          <cell r="C30" t="str">
            <v>D250</v>
          </cell>
          <cell r="D30" t="str">
            <v>개소</v>
          </cell>
          <cell r="E30">
            <v>17359</v>
          </cell>
          <cell r="F30">
            <v>709</v>
          </cell>
          <cell r="G30">
            <v>433</v>
          </cell>
        </row>
        <row r="31">
          <cell r="A31" t="str">
            <v>A022</v>
          </cell>
          <cell r="B31" t="str">
            <v>PEM하수관 접합</v>
          </cell>
          <cell r="C31" t="str">
            <v>D200</v>
          </cell>
          <cell r="D31" t="str">
            <v>개소</v>
          </cell>
          <cell r="E31">
            <v>16440</v>
          </cell>
          <cell r="F31">
            <v>669</v>
          </cell>
          <cell r="G31">
            <v>409</v>
          </cell>
        </row>
        <row r="32">
          <cell r="A32" t="str">
            <v>A023</v>
          </cell>
          <cell r="B32" t="str">
            <v>PEM하수관 접합</v>
          </cell>
          <cell r="C32" t="str">
            <v>D150</v>
          </cell>
          <cell r="D32" t="str">
            <v>개소</v>
          </cell>
          <cell r="E32">
            <v>15521</v>
          </cell>
          <cell r="F32">
            <v>630</v>
          </cell>
          <cell r="G32">
            <v>385</v>
          </cell>
        </row>
        <row r="33">
          <cell r="A33" t="str">
            <v>A024</v>
          </cell>
          <cell r="B33" t="str">
            <v>오수맨홀 설치</v>
          </cell>
          <cell r="C33" t="str">
            <v>0.8*0.8*1.0</v>
          </cell>
          <cell r="D33" t="str">
            <v>개소</v>
          </cell>
          <cell r="E33">
            <v>170050</v>
          </cell>
          <cell r="F33">
            <v>89974</v>
          </cell>
          <cell r="G33">
            <v>4688</v>
          </cell>
        </row>
        <row r="34">
          <cell r="A34" t="str">
            <v>A025</v>
          </cell>
          <cell r="B34" t="str">
            <v>오수맨홀 설치</v>
          </cell>
          <cell r="C34" t="str">
            <v>0.6*0.6*1.0</v>
          </cell>
          <cell r="D34" t="str">
            <v>개소</v>
          </cell>
          <cell r="E34">
            <v>113130</v>
          </cell>
          <cell r="F34">
            <v>39113</v>
          </cell>
          <cell r="G34">
            <v>3853</v>
          </cell>
        </row>
        <row r="35">
          <cell r="A35" t="str">
            <v>A025'</v>
          </cell>
          <cell r="B35" t="str">
            <v>맨홀뚜껑 설치</v>
          </cell>
          <cell r="C35" t="str">
            <v>도로용D600</v>
          </cell>
          <cell r="D35" t="str">
            <v>개소</v>
          </cell>
          <cell r="E35">
            <v>12749</v>
          </cell>
          <cell r="F35">
            <v>54034</v>
          </cell>
          <cell r="G35">
            <v>0</v>
          </cell>
        </row>
        <row r="36">
          <cell r="A36" t="str">
            <v>A026</v>
          </cell>
          <cell r="B36" t="str">
            <v>집수조 설치</v>
          </cell>
          <cell r="C36" t="str">
            <v>500*500*700</v>
          </cell>
          <cell r="D36" t="str">
            <v>개소</v>
          </cell>
          <cell r="E36">
            <v>50228</v>
          </cell>
          <cell r="F36">
            <v>6561</v>
          </cell>
          <cell r="G36">
            <v>1433</v>
          </cell>
        </row>
        <row r="37">
          <cell r="A37" t="str">
            <v>A026'</v>
          </cell>
          <cell r="B37" t="str">
            <v>집수조 설치</v>
          </cell>
          <cell r="C37" t="str">
            <v>410*510*600</v>
          </cell>
          <cell r="D37" t="str">
            <v>개소</v>
          </cell>
          <cell r="E37">
            <v>23070.6</v>
          </cell>
          <cell r="F37">
            <v>0</v>
          </cell>
          <cell r="G37">
            <v>0</v>
          </cell>
        </row>
        <row r="38">
          <cell r="A38" t="str">
            <v>A027</v>
          </cell>
          <cell r="B38" t="str">
            <v>강관비계매기</v>
          </cell>
          <cell r="C38"/>
          <cell r="D38" t="str">
            <v>m2</v>
          </cell>
          <cell r="E38">
            <v>5291.9</v>
          </cell>
          <cell r="F38">
            <v>1227.595</v>
          </cell>
        </row>
        <row r="39">
          <cell r="A39" t="str">
            <v>A027'</v>
          </cell>
          <cell r="B39" t="str">
            <v>집수맨홀뚜껑제작</v>
          </cell>
          <cell r="C39" t="str">
            <v>0.8x0.8x0.1</v>
          </cell>
          <cell r="D39" t="str">
            <v>개</v>
          </cell>
          <cell r="E39">
            <v>10844</v>
          </cell>
          <cell r="F39">
            <v>2417</v>
          </cell>
          <cell r="G39">
            <v>0</v>
          </cell>
        </row>
        <row r="40">
          <cell r="A40" t="str">
            <v>A028</v>
          </cell>
          <cell r="B40" t="str">
            <v>수 평 규 준 틀</v>
          </cell>
          <cell r="C40" t="str">
            <v>귀</v>
          </cell>
          <cell r="D40" t="str">
            <v>개소</v>
          </cell>
          <cell r="E40">
            <v>27125</v>
          </cell>
          <cell r="F40">
            <v>4874</v>
          </cell>
        </row>
        <row r="41">
          <cell r="A41" t="str">
            <v>A029</v>
          </cell>
          <cell r="B41" t="str">
            <v>수평규준틀</v>
          </cell>
          <cell r="C41" t="str">
            <v>평</v>
          </cell>
          <cell r="D41" t="str">
            <v>개소</v>
          </cell>
          <cell r="E41">
            <v>19530</v>
          </cell>
          <cell r="F41">
            <v>3443</v>
          </cell>
        </row>
        <row r="42">
          <cell r="A42" t="str">
            <v>A030</v>
          </cell>
          <cell r="B42" t="str">
            <v>강관 동바리</v>
          </cell>
          <cell r="C42"/>
          <cell r="D42" t="str">
            <v>10공/M3</v>
          </cell>
          <cell r="E42">
            <v>54196</v>
          </cell>
          <cell r="F42">
            <v>1848</v>
          </cell>
        </row>
        <row r="43">
          <cell r="A43" t="str">
            <v>A031</v>
          </cell>
          <cell r="B43" t="str">
            <v>동 바 리</v>
          </cell>
          <cell r="C43" t="str">
            <v>7회</v>
          </cell>
          <cell r="D43" t="str">
            <v>10공/M3</v>
          </cell>
          <cell r="E43">
            <v>182790</v>
          </cell>
          <cell r="F43">
            <v>10771</v>
          </cell>
        </row>
        <row r="44">
          <cell r="A44" t="str">
            <v>A032</v>
          </cell>
          <cell r="B44" t="str">
            <v>비  계</v>
          </cell>
          <cell r="C44" t="str">
            <v>1회</v>
          </cell>
          <cell r="D44" t="str">
            <v>10공/M3</v>
          </cell>
          <cell r="E44">
            <v>201018</v>
          </cell>
          <cell r="F44">
            <v>16393</v>
          </cell>
        </row>
        <row r="45">
          <cell r="A45" t="str">
            <v>A033</v>
          </cell>
          <cell r="B45" t="str">
            <v>비  계</v>
          </cell>
          <cell r="C45" t="str">
            <v>7회</v>
          </cell>
          <cell r="D45" t="str">
            <v>10공/M3</v>
          </cell>
          <cell r="E45">
            <v>201018</v>
          </cell>
          <cell r="F45">
            <v>7573</v>
          </cell>
        </row>
        <row r="46">
          <cell r="A46" t="str">
            <v>A034</v>
          </cell>
          <cell r="B46" t="str">
            <v>시멘트 액체방수</v>
          </cell>
          <cell r="C46" t="str">
            <v>1 종</v>
          </cell>
          <cell r="D46" t="str">
            <v>m2</v>
          </cell>
          <cell r="E46">
            <v>6820</v>
          </cell>
          <cell r="F46">
            <v>1348</v>
          </cell>
        </row>
        <row r="47">
          <cell r="A47" t="str">
            <v>A035</v>
          </cell>
          <cell r="B47" t="str">
            <v>보 호 몰 탈</v>
          </cell>
          <cell r="C47" t="str">
            <v>24m/m(1:3)</v>
          </cell>
          <cell r="D47" t="str">
            <v>m2</v>
          </cell>
          <cell r="E47">
            <v>7793</v>
          </cell>
          <cell r="F47">
            <v>1046</v>
          </cell>
        </row>
        <row r="48">
          <cell r="A48" t="str">
            <v>A036</v>
          </cell>
          <cell r="B48" t="str">
            <v>보 호 몰 탈</v>
          </cell>
          <cell r="C48" t="str">
            <v>18m/m(1:3)</v>
          </cell>
          <cell r="D48" t="str">
            <v>m2</v>
          </cell>
          <cell r="E48">
            <v>4274</v>
          </cell>
          <cell r="F48">
            <v>858</v>
          </cell>
        </row>
        <row r="49">
          <cell r="A49" t="str">
            <v>A037</v>
          </cell>
          <cell r="B49" t="str">
            <v>지수판 설치</v>
          </cell>
          <cell r="C49" t="str">
            <v>200*5T</v>
          </cell>
          <cell r="D49" t="str">
            <v>M</v>
          </cell>
          <cell r="E49">
            <v>9956</v>
          </cell>
          <cell r="F49">
            <v>4197</v>
          </cell>
        </row>
        <row r="50">
          <cell r="A50" t="str">
            <v>A038</v>
          </cell>
          <cell r="B50" t="str">
            <v>PVC PIPE 끼우기</v>
          </cell>
          <cell r="C50" t="str">
            <v>D50*0.2</v>
          </cell>
          <cell r="D50" t="str">
            <v>개소</v>
          </cell>
          <cell r="E50">
            <v>539</v>
          </cell>
          <cell r="F50">
            <v>275</v>
          </cell>
        </row>
        <row r="51">
          <cell r="A51" t="str">
            <v>A039</v>
          </cell>
          <cell r="B51" t="str">
            <v>받침대 설치</v>
          </cell>
          <cell r="C51" t="str">
            <v>0.2*0.15</v>
          </cell>
          <cell r="D51" t="str">
            <v>M</v>
          </cell>
          <cell r="E51">
            <v>8452</v>
          </cell>
          <cell r="F51">
            <v>0</v>
          </cell>
          <cell r="G51">
            <v>0</v>
          </cell>
        </row>
        <row r="52">
          <cell r="A52" t="str">
            <v>A040</v>
          </cell>
          <cell r="B52" t="str">
            <v>받침대 설치</v>
          </cell>
          <cell r="C52" t="str">
            <v>0.15*0.1</v>
          </cell>
          <cell r="D52" t="str">
            <v>M</v>
          </cell>
          <cell r="E52">
            <v>7606</v>
          </cell>
          <cell r="F52">
            <v>0</v>
          </cell>
          <cell r="G52">
            <v>0</v>
          </cell>
        </row>
        <row r="53">
          <cell r="A53" t="str">
            <v>A041</v>
          </cell>
          <cell r="B53" t="str">
            <v>맨홀받침판 설치</v>
          </cell>
          <cell r="C53" t="str">
            <v>0.15*0.1</v>
          </cell>
          <cell r="D53" t="str">
            <v>M</v>
          </cell>
          <cell r="E53">
            <v>7606</v>
          </cell>
          <cell r="F53">
            <v>0</v>
          </cell>
          <cell r="G53">
            <v>0</v>
          </cell>
        </row>
        <row r="54">
          <cell r="A54" t="str">
            <v>A042</v>
          </cell>
          <cell r="B54" t="str">
            <v>접촉모관력채우기</v>
          </cell>
          <cell r="C54" t="str">
            <v>100~150</v>
          </cell>
          <cell r="D54" t="str">
            <v>m3</v>
          </cell>
          <cell r="E54">
            <v>19976</v>
          </cell>
        </row>
        <row r="55">
          <cell r="A55" t="str">
            <v>A043</v>
          </cell>
          <cell r="B55" t="str">
            <v>모관망 깔기</v>
          </cell>
          <cell r="C55" t="str">
            <v xml:space="preserve"> </v>
          </cell>
          <cell r="D55" t="str">
            <v>m2</v>
          </cell>
          <cell r="E55">
            <v>3092</v>
          </cell>
          <cell r="F55">
            <v>3105</v>
          </cell>
          <cell r="G55">
            <v>0</v>
          </cell>
          <cell r="H55" t="str">
            <v>|</v>
          </cell>
        </row>
        <row r="56">
          <cell r="A56" t="str">
            <v>A044</v>
          </cell>
          <cell r="B56" t="str">
            <v>다공질 토양깔기</v>
          </cell>
          <cell r="C56" t="str">
            <v xml:space="preserve"> </v>
          </cell>
          <cell r="D56" t="str">
            <v>m3</v>
          </cell>
          <cell r="E56">
            <v>34275</v>
          </cell>
          <cell r="F56">
            <v>0</v>
          </cell>
          <cell r="G56">
            <v>8624</v>
          </cell>
          <cell r="H56" t="str">
            <v>|</v>
          </cell>
        </row>
        <row r="57">
          <cell r="A57" t="str">
            <v>A045</v>
          </cell>
          <cell r="B57" t="str">
            <v>시멘트 벽돌쌓기</v>
          </cell>
          <cell r="C57" t="str">
            <v>0.5B</v>
          </cell>
          <cell r="D57" t="str">
            <v>천매</v>
          </cell>
          <cell r="E57">
            <v>142223</v>
          </cell>
          <cell r="F57">
            <v>0</v>
          </cell>
          <cell r="G57">
            <v>0</v>
          </cell>
        </row>
        <row r="58">
          <cell r="A58" t="str">
            <v>A045'</v>
          </cell>
          <cell r="B58" t="str">
            <v>시멘트 벽돌쌓기</v>
          </cell>
          <cell r="C58" t="str">
            <v>1.0B</v>
          </cell>
          <cell r="D58" t="str">
            <v>천매</v>
          </cell>
          <cell r="E58">
            <v>142223</v>
          </cell>
          <cell r="F58">
            <v>47250</v>
          </cell>
        </row>
        <row r="59">
          <cell r="A59" t="str">
            <v>A046</v>
          </cell>
          <cell r="B59" t="str">
            <v>주철뚜껑 설치</v>
          </cell>
          <cell r="C59" t="str">
            <v>D600</v>
          </cell>
          <cell r="D59" t="str">
            <v>개소</v>
          </cell>
          <cell r="E59">
            <v>12393</v>
          </cell>
          <cell r="F59">
            <v>64092</v>
          </cell>
        </row>
        <row r="60">
          <cell r="A60" t="str">
            <v>A046"</v>
          </cell>
          <cell r="B60" t="str">
            <v>주철뚜껑 설치</v>
          </cell>
          <cell r="C60" t="str">
            <v>1000x800</v>
          </cell>
          <cell r="D60" t="str">
            <v>개소</v>
          </cell>
          <cell r="E60"/>
          <cell r="F60">
            <v>50000</v>
          </cell>
        </row>
        <row r="61">
          <cell r="A61" t="str">
            <v>A046'</v>
          </cell>
          <cell r="B61" t="str">
            <v>주철뚜껑 설치</v>
          </cell>
          <cell r="C61" t="str">
            <v>1100x1100</v>
          </cell>
          <cell r="D61" t="str">
            <v>개소</v>
          </cell>
          <cell r="E61"/>
          <cell r="F61">
            <v>110000</v>
          </cell>
        </row>
        <row r="62">
          <cell r="A62" t="str">
            <v>A047</v>
          </cell>
          <cell r="B62" t="str">
            <v>현 장 정 리</v>
          </cell>
          <cell r="C62" t="str">
            <v xml:space="preserve"> </v>
          </cell>
          <cell r="D62" t="str">
            <v>m2</v>
          </cell>
          <cell r="E62">
            <v>4466</v>
          </cell>
          <cell r="F62">
            <v>0</v>
          </cell>
          <cell r="G62">
            <v>0</v>
          </cell>
        </row>
        <row r="63">
          <cell r="A63" t="str">
            <v>A048</v>
          </cell>
          <cell r="B63" t="str">
            <v>PEM수도관 접합</v>
          </cell>
          <cell r="C63" t="str">
            <v>D50</v>
          </cell>
          <cell r="D63" t="str">
            <v>개소</v>
          </cell>
          <cell r="E63">
            <v>9316</v>
          </cell>
          <cell r="F63">
            <v>1142</v>
          </cell>
          <cell r="G63">
            <v>698</v>
          </cell>
        </row>
        <row r="64">
          <cell r="A64" t="str">
            <v>A048'</v>
          </cell>
          <cell r="B64" t="str">
            <v>PEM수도관 접합</v>
          </cell>
          <cell r="C64" t="str">
            <v>D30</v>
          </cell>
          <cell r="D64" t="str">
            <v>개소</v>
          </cell>
          <cell r="E64">
            <v>5731</v>
          </cell>
          <cell r="F64">
            <v>709</v>
          </cell>
          <cell r="G64">
            <v>433</v>
          </cell>
        </row>
        <row r="65">
          <cell r="A65" t="str">
            <v>A049</v>
          </cell>
          <cell r="B65" t="str">
            <v>강관접합</v>
          </cell>
          <cell r="C65" t="str">
            <v>D300</v>
          </cell>
          <cell r="D65" t="str">
            <v>개소</v>
          </cell>
          <cell r="E65">
            <v>21739.4</v>
          </cell>
          <cell r="F65">
            <v>4372.6000000000004</v>
          </cell>
          <cell r="G65">
            <v>869.9</v>
          </cell>
        </row>
        <row r="66">
          <cell r="A66" t="str">
            <v>A049'</v>
          </cell>
          <cell r="B66" t="str">
            <v>PEM수도관 접합</v>
          </cell>
          <cell r="C66" t="str">
            <v>D20</v>
          </cell>
          <cell r="D66" t="str">
            <v>개소</v>
          </cell>
          <cell r="E66">
            <v>5499</v>
          </cell>
          <cell r="F66">
            <v>669</v>
          </cell>
          <cell r="G66">
            <v>409</v>
          </cell>
        </row>
        <row r="67">
          <cell r="A67" t="str">
            <v>A050</v>
          </cell>
          <cell r="B67" t="str">
            <v>PEM수도관 접합</v>
          </cell>
          <cell r="C67" t="str">
            <v>D16</v>
          </cell>
          <cell r="D67" t="str">
            <v>개소</v>
          </cell>
          <cell r="E67">
            <v>5499</v>
          </cell>
          <cell r="F67">
            <v>669</v>
          </cell>
          <cell r="G67">
            <v>409</v>
          </cell>
        </row>
        <row r="68">
          <cell r="A68" t="str">
            <v>A050'</v>
          </cell>
          <cell r="B68" t="str">
            <v>PVC관 접합</v>
          </cell>
          <cell r="C68" t="str">
            <v>D75</v>
          </cell>
          <cell r="D68" t="str">
            <v>개소</v>
          </cell>
          <cell r="E68">
            <v>10243</v>
          </cell>
          <cell r="F68">
            <v>89</v>
          </cell>
        </row>
        <row r="69">
          <cell r="A69" t="str">
            <v>A051</v>
          </cell>
          <cell r="B69" t="str">
            <v>PVC관 접합</v>
          </cell>
          <cell r="C69" t="str">
            <v>D100</v>
          </cell>
          <cell r="D69" t="str">
            <v>개소</v>
          </cell>
          <cell r="E69">
            <v>10076</v>
          </cell>
          <cell r="F69">
            <v>28</v>
          </cell>
          <cell r="G69">
            <v>0</v>
          </cell>
        </row>
        <row r="70">
          <cell r="A70" t="str">
            <v>A052</v>
          </cell>
          <cell r="B70" t="str">
            <v>PVC관 접합</v>
          </cell>
          <cell r="C70" t="str">
            <v>D150</v>
          </cell>
          <cell r="D70" t="str">
            <v>개소</v>
          </cell>
          <cell r="E70">
            <v>15885</v>
          </cell>
          <cell r="F70">
            <v>62</v>
          </cell>
        </row>
        <row r="71">
          <cell r="A71" t="str">
            <v>A052'</v>
          </cell>
          <cell r="B71" t="str">
            <v>PVC관 접합</v>
          </cell>
          <cell r="C71" t="str">
            <v>D200</v>
          </cell>
          <cell r="D71" t="str">
            <v>개소</v>
          </cell>
          <cell r="E71">
            <v>24214</v>
          </cell>
          <cell r="F71">
            <v>552</v>
          </cell>
        </row>
        <row r="72">
          <cell r="A72" t="str">
            <v>A053</v>
          </cell>
          <cell r="B72" t="str">
            <v>분수조설치</v>
          </cell>
          <cell r="C72" t="str">
            <v>FRP</v>
          </cell>
          <cell r="D72" t="str">
            <v>개소</v>
          </cell>
          <cell r="E72">
            <v>30763</v>
          </cell>
          <cell r="F72">
            <v>190000</v>
          </cell>
        </row>
        <row r="73">
          <cell r="A73" t="str">
            <v>A054</v>
          </cell>
          <cell r="B73" t="str">
            <v>모관력 채우기</v>
          </cell>
          <cell r="C73" t="str">
            <v>25~40</v>
          </cell>
          <cell r="D73" t="str">
            <v>m3</v>
          </cell>
          <cell r="E73">
            <v>29070</v>
          </cell>
          <cell r="F73"/>
          <cell r="G73"/>
          <cell r="H73" t="str">
            <v>|</v>
          </cell>
        </row>
        <row r="74">
          <cell r="A74" t="str">
            <v>A055</v>
          </cell>
          <cell r="B74" t="str">
            <v>모관사 깔기</v>
          </cell>
          <cell r="C74"/>
          <cell r="D74" t="str">
            <v>m3</v>
          </cell>
          <cell r="E74">
            <v>25325</v>
          </cell>
          <cell r="F74"/>
          <cell r="G74"/>
          <cell r="H74" t="str">
            <v>|</v>
          </cell>
        </row>
        <row r="75">
          <cell r="A75" t="str">
            <v>A056</v>
          </cell>
          <cell r="B75" t="str">
            <v>불투수막 깔기</v>
          </cell>
          <cell r="C75" t="str">
            <v xml:space="preserve"> </v>
          </cell>
          <cell r="D75" t="str">
            <v>m2</v>
          </cell>
          <cell r="E75">
            <v>1305</v>
          </cell>
          <cell r="F75">
            <v>2058</v>
          </cell>
          <cell r="G75"/>
          <cell r="H75" t="str">
            <v>|</v>
          </cell>
        </row>
        <row r="76">
          <cell r="A76" t="str">
            <v>A057</v>
          </cell>
          <cell r="B76" t="str">
            <v>오지토관 부설</v>
          </cell>
          <cell r="C76" t="str">
            <v xml:space="preserve"> </v>
          </cell>
          <cell r="D76" t="str">
            <v xml:space="preserve">M </v>
          </cell>
          <cell r="E76">
            <v>1546</v>
          </cell>
          <cell r="F76">
            <v>4200</v>
          </cell>
          <cell r="G76"/>
          <cell r="H76" t="str">
            <v>|</v>
          </cell>
        </row>
        <row r="77">
          <cell r="A77" t="str">
            <v>A058</v>
          </cell>
          <cell r="B77" t="str">
            <v>트랜치 시설공사</v>
          </cell>
          <cell r="C77" t="str">
            <v xml:space="preserve"> </v>
          </cell>
          <cell r="D77" t="str">
            <v xml:space="preserve">M </v>
          </cell>
          <cell r="E77">
            <v>15961</v>
          </cell>
          <cell r="F77">
            <v>26253</v>
          </cell>
          <cell r="G77">
            <v>856</v>
          </cell>
        </row>
        <row r="78">
          <cell r="A78" t="str">
            <v>A059</v>
          </cell>
          <cell r="B78" t="str">
            <v xml:space="preserve">  오지토관 접합</v>
          </cell>
          <cell r="C78" t="str">
            <v xml:space="preserve"> </v>
          </cell>
          <cell r="D78" t="str">
            <v>개소</v>
          </cell>
          <cell r="E78">
            <v>34</v>
          </cell>
          <cell r="F78">
            <v>0</v>
          </cell>
        </row>
        <row r="79">
          <cell r="A79" t="str">
            <v>A060</v>
          </cell>
          <cell r="B79" t="str">
            <v>불투수조설치</v>
          </cell>
          <cell r="C79" t="str">
            <v>3*5</v>
          </cell>
          <cell r="D79" t="str">
            <v>개소</v>
          </cell>
          <cell r="E79">
            <v>25770</v>
          </cell>
          <cell r="F79">
            <v>100000</v>
          </cell>
          <cell r="G79"/>
          <cell r="H79" t="str">
            <v>|</v>
          </cell>
        </row>
        <row r="80">
          <cell r="A80" t="str">
            <v>A061</v>
          </cell>
          <cell r="B80" t="str">
            <v>주철뚜껑설치</v>
          </cell>
          <cell r="C80" t="str">
            <v>D450</v>
          </cell>
          <cell r="D80" t="str">
            <v>개소</v>
          </cell>
          <cell r="E80">
            <v>11212</v>
          </cell>
          <cell r="F80">
            <v>43053</v>
          </cell>
          <cell r="G80"/>
          <cell r="H80" t="str">
            <v>|</v>
          </cell>
        </row>
        <row r="81">
          <cell r="A81" t="str">
            <v>A061'</v>
          </cell>
          <cell r="B81" t="str">
            <v>FLOWER POT</v>
          </cell>
          <cell r="C81" t="str">
            <v>D600</v>
          </cell>
          <cell r="D81" t="str">
            <v>개소</v>
          </cell>
          <cell r="E81">
            <v>7274</v>
          </cell>
          <cell r="F81">
            <v>2661</v>
          </cell>
          <cell r="G81">
            <v>0</v>
          </cell>
          <cell r="H81" t="str">
            <v>|</v>
          </cell>
        </row>
        <row r="82">
          <cell r="A82" t="str">
            <v>A062</v>
          </cell>
          <cell r="B82" t="str">
            <v>검수조 설치</v>
          </cell>
          <cell r="C82" t="str">
            <v>3*5</v>
          </cell>
          <cell r="D82" t="str">
            <v>개소</v>
          </cell>
          <cell r="E82">
            <v>208524</v>
          </cell>
          <cell r="F82">
            <v>245444</v>
          </cell>
          <cell r="G82">
            <v>27958</v>
          </cell>
        </row>
        <row r="83">
          <cell r="A83" t="str">
            <v>A063</v>
          </cell>
          <cell r="B83" t="str">
            <v>경계목식재</v>
          </cell>
          <cell r="C83" t="str">
            <v>쥐똥나무</v>
          </cell>
          <cell r="D83" t="str">
            <v>M</v>
          </cell>
          <cell r="E83">
            <v>56845</v>
          </cell>
          <cell r="F83">
            <v>10000</v>
          </cell>
        </row>
        <row r="84">
          <cell r="A84" t="str">
            <v>A063'</v>
          </cell>
          <cell r="B84" t="str">
            <v>경계목식재</v>
          </cell>
          <cell r="C84" t="str">
            <v>철쭉</v>
          </cell>
          <cell r="D84" t="str">
            <v>M</v>
          </cell>
          <cell r="E84">
            <v>28422</v>
          </cell>
          <cell r="F84">
            <v>8100</v>
          </cell>
        </row>
        <row r="85">
          <cell r="A85" t="str">
            <v>A064</v>
          </cell>
          <cell r="B85" t="str">
            <v>맹암거 부설</v>
          </cell>
          <cell r="C85" t="str">
            <v xml:space="preserve"> </v>
          </cell>
          <cell r="D85" t="str">
            <v>M</v>
          </cell>
          <cell r="E85">
            <v>11388</v>
          </cell>
          <cell r="F85">
            <v>9944</v>
          </cell>
          <cell r="G85">
            <v>1480</v>
          </cell>
        </row>
        <row r="86">
          <cell r="A86" t="str">
            <v>A064'</v>
          </cell>
          <cell r="B86" t="str">
            <v>배수관 부설</v>
          </cell>
          <cell r="C86" t="str">
            <v>THP D150</v>
          </cell>
          <cell r="D86" t="str">
            <v>M</v>
          </cell>
          <cell r="E86">
            <v>3802</v>
          </cell>
          <cell r="F86">
            <v>13379</v>
          </cell>
          <cell r="G86">
            <v>675</v>
          </cell>
        </row>
        <row r="87">
          <cell r="A87" t="str">
            <v>A065</v>
          </cell>
          <cell r="B87" t="str">
            <v>양수공</v>
          </cell>
          <cell r="C87" t="str">
            <v xml:space="preserve"> </v>
          </cell>
          <cell r="D87" t="str">
            <v>일</v>
          </cell>
          <cell r="E87"/>
          <cell r="F87">
            <v>27576</v>
          </cell>
          <cell r="G87">
            <v>3696</v>
          </cell>
        </row>
        <row r="88">
          <cell r="A88" t="str">
            <v>A066</v>
          </cell>
          <cell r="B88" t="str">
            <v>가설창고</v>
          </cell>
          <cell r="C88" t="str">
            <v>3개월</v>
          </cell>
          <cell r="D88" t="str">
            <v>m2</v>
          </cell>
          <cell r="E88">
            <v>35092</v>
          </cell>
          <cell r="F88">
            <v>12937</v>
          </cell>
          <cell r="G88">
            <v>0</v>
          </cell>
        </row>
        <row r="89">
          <cell r="A89" t="str">
            <v>A067</v>
          </cell>
          <cell r="B89" t="str">
            <v>입간판설치</v>
          </cell>
          <cell r="C89" t="str">
            <v xml:space="preserve"> </v>
          </cell>
          <cell r="D89" t="str">
            <v>식</v>
          </cell>
          <cell r="E89"/>
          <cell r="F89">
            <v>1200000</v>
          </cell>
        </row>
        <row r="90">
          <cell r="A90" t="str">
            <v>A068</v>
          </cell>
          <cell r="B90" t="str">
            <v>가설건축물</v>
          </cell>
          <cell r="C90" t="str">
            <v>3*3M</v>
          </cell>
          <cell r="D90" t="str">
            <v>식</v>
          </cell>
          <cell r="E90">
            <v>49989</v>
          </cell>
          <cell r="F90">
            <v>372303</v>
          </cell>
          <cell r="G90">
            <v>11493</v>
          </cell>
        </row>
        <row r="91">
          <cell r="A91" t="str">
            <v>A069</v>
          </cell>
          <cell r="B91" t="str">
            <v>방음벽설치</v>
          </cell>
          <cell r="C91" t="str">
            <v>SONO-A벽</v>
          </cell>
          <cell r="D91" t="str">
            <v>m2</v>
          </cell>
          <cell r="E91">
            <v>3727.5</v>
          </cell>
          <cell r="F91">
            <v>21197</v>
          </cell>
          <cell r="G91">
            <v>0</v>
          </cell>
        </row>
        <row r="92">
          <cell r="A92" t="str">
            <v>A070</v>
          </cell>
          <cell r="B92" t="str">
            <v>"</v>
          </cell>
          <cell r="C92" t="str">
            <v>SONO-A천정</v>
          </cell>
          <cell r="D92" t="str">
            <v>m2</v>
          </cell>
          <cell r="E92">
            <v>4792.5</v>
          </cell>
          <cell r="F92">
            <v>21197</v>
          </cell>
          <cell r="G92">
            <v>0</v>
          </cell>
        </row>
        <row r="93">
          <cell r="A93" t="str">
            <v>A071</v>
          </cell>
          <cell r="B93" t="str">
            <v>차집관 부설</v>
          </cell>
          <cell r="C93" t="str">
            <v>D300(CON'C도)</v>
          </cell>
          <cell r="D93" t="str">
            <v>M</v>
          </cell>
          <cell r="E93">
            <v>22412</v>
          </cell>
          <cell r="F93">
            <v>3490</v>
          </cell>
          <cell r="G93">
            <v>1670</v>
          </cell>
        </row>
        <row r="94">
          <cell r="A94" t="str">
            <v>A072</v>
          </cell>
          <cell r="B94" t="str">
            <v>차집관 부설</v>
          </cell>
          <cell r="C94" t="str">
            <v>D300(사리도)기계</v>
          </cell>
          <cell r="D94" t="str">
            <v>M</v>
          </cell>
          <cell r="E94">
            <v>13190</v>
          </cell>
          <cell r="F94">
            <v>1236</v>
          </cell>
          <cell r="G94">
            <v>1205</v>
          </cell>
        </row>
        <row r="95">
          <cell r="A95" t="str">
            <v>A073</v>
          </cell>
          <cell r="B95" t="str">
            <v>차집관 부설</v>
          </cell>
          <cell r="C95" t="str">
            <v>D300(사리도)인력</v>
          </cell>
          <cell r="D95" t="str">
            <v>M</v>
          </cell>
          <cell r="E95">
            <v>20220</v>
          </cell>
          <cell r="F95">
            <v>963</v>
          </cell>
          <cell r="G95">
            <v>631</v>
          </cell>
        </row>
        <row r="96">
          <cell r="A96" t="str">
            <v>A074</v>
          </cell>
          <cell r="B96" t="str">
            <v>차집관 부설</v>
          </cell>
          <cell r="C96" t="str">
            <v>D250(CON'C도)</v>
          </cell>
          <cell r="D96" t="str">
            <v>M</v>
          </cell>
          <cell r="E96">
            <v>21213</v>
          </cell>
          <cell r="F96">
            <v>3382</v>
          </cell>
          <cell r="G96">
            <v>1595</v>
          </cell>
        </row>
        <row r="97">
          <cell r="A97" t="str">
            <v>A076</v>
          </cell>
          <cell r="B97" t="str">
            <v>차집관 부설</v>
          </cell>
          <cell r="C97" t="str">
            <v>D250(사리도)기계</v>
          </cell>
          <cell r="D97" t="str">
            <v>M</v>
          </cell>
          <cell r="E97">
            <v>12067</v>
          </cell>
          <cell r="F97">
            <v>1135</v>
          </cell>
          <cell r="G97">
            <v>1123</v>
          </cell>
        </row>
        <row r="98">
          <cell r="A98" t="str">
            <v>A076'</v>
          </cell>
          <cell r="B98" t="str">
            <v>차집관 부설</v>
          </cell>
          <cell r="C98" t="str">
            <v>D200(아스팔트)</v>
          </cell>
          <cell r="D98" t="str">
            <v>M</v>
          </cell>
          <cell r="E98">
            <v>34812</v>
          </cell>
          <cell r="F98">
            <v>4057</v>
          </cell>
          <cell r="G98">
            <v>2926</v>
          </cell>
        </row>
        <row r="99">
          <cell r="A99" t="str">
            <v>A077</v>
          </cell>
          <cell r="B99" t="str">
            <v>차집관 부설</v>
          </cell>
          <cell r="C99" t="str">
            <v>D200(CON'C도)기계</v>
          </cell>
          <cell r="D99" t="str">
            <v>M</v>
          </cell>
          <cell r="E99">
            <v>19168</v>
          </cell>
          <cell r="F99">
            <v>3217</v>
          </cell>
          <cell r="G99">
            <v>1470</v>
          </cell>
        </row>
        <row r="100">
          <cell r="A100" t="str">
            <v>A078</v>
          </cell>
          <cell r="B100" t="str">
            <v>차집관 부설</v>
          </cell>
          <cell r="C100" t="str">
            <v>D200(사리도)기계</v>
          </cell>
          <cell r="D100" t="str">
            <v>M</v>
          </cell>
          <cell r="E100">
            <v>10680</v>
          </cell>
          <cell r="F100">
            <v>1025</v>
          </cell>
          <cell r="G100">
            <v>1035</v>
          </cell>
        </row>
        <row r="101">
          <cell r="A101" t="str">
            <v>A079</v>
          </cell>
          <cell r="B101" t="str">
            <v>차집관 부설</v>
          </cell>
          <cell r="C101" t="str">
            <v>D150(아스팔트)</v>
          </cell>
          <cell r="D101" t="str">
            <v>M</v>
          </cell>
          <cell r="E101">
            <v>30114</v>
          </cell>
          <cell r="F101">
            <v>3224</v>
          </cell>
          <cell r="G101">
            <v>2620</v>
          </cell>
        </row>
        <row r="102">
          <cell r="A102" t="str">
            <v>A080</v>
          </cell>
          <cell r="B102" t="str">
            <v>차집관 부설</v>
          </cell>
          <cell r="C102" t="str">
            <v>D150(CON'C도)기계</v>
          </cell>
          <cell r="D102" t="str">
            <v>M</v>
          </cell>
          <cell r="E102">
            <v>16477</v>
          </cell>
          <cell r="F102">
            <v>3026</v>
          </cell>
          <cell r="G102">
            <v>1278</v>
          </cell>
        </row>
        <row r="103">
          <cell r="A103" t="str">
            <v>A081</v>
          </cell>
          <cell r="B103" t="str">
            <v>차집관 부설</v>
          </cell>
          <cell r="C103" t="str">
            <v>D150(CON'C도)인력</v>
          </cell>
          <cell r="D103" t="str">
            <v>M</v>
          </cell>
          <cell r="E103">
            <v>21146</v>
          </cell>
          <cell r="F103">
            <v>2863</v>
          </cell>
          <cell r="G103">
            <v>910</v>
          </cell>
        </row>
        <row r="104">
          <cell r="A104" t="str">
            <v>A081'</v>
          </cell>
          <cell r="B104" t="str">
            <v>차집관 부설</v>
          </cell>
          <cell r="C104" t="str">
            <v>D150(사리도)기계</v>
          </cell>
          <cell r="D104" t="str">
            <v>M</v>
          </cell>
          <cell r="E104">
            <v>8359</v>
          </cell>
          <cell r="F104">
            <v>865</v>
          </cell>
          <cell r="G104">
            <v>857</v>
          </cell>
        </row>
        <row r="105">
          <cell r="A105" t="str">
            <v>A082</v>
          </cell>
          <cell r="B105" t="str">
            <v>차집관 부설</v>
          </cell>
          <cell r="C105" t="str">
            <v>D100(CON'C도)인력</v>
          </cell>
          <cell r="D105" t="str">
            <v>M</v>
          </cell>
          <cell r="E105">
            <v>10893</v>
          </cell>
          <cell r="F105">
            <v>1668</v>
          </cell>
          <cell r="G105">
            <v>359</v>
          </cell>
        </row>
        <row r="106">
          <cell r="A106" t="str">
            <v>A083</v>
          </cell>
          <cell r="B106" t="str">
            <v>차집관 부설</v>
          </cell>
          <cell r="C106" t="str">
            <v>D100(사리도)인력</v>
          </cell>
          <cell r="D106" t="str">
            <v>M</v>
          </cell>
          <cell r="E106">
            <v>7822</v>
          </cell>
          <cell r="F106">
            <v>37</v>
          </cell>
        </row>
        <row r="107">
          <cell r="A107" t="str">
            <v>A084</v>
          </cell>
          <cell r="B107" t="str">
            <v>휀스설치</v>
          </cell>
          <cell r="C107" t="str">
            <v>H:1.0M,B:2.0M</v>
          </cell>
          <cell r="D107" t="str">
            <v>경간당</v>
          </cell>
          <cell r="E107">
            <v>27893.8</v>
          </cell>
          <cell r="F107">
            <v>87733.1</v>
          </cell>
          <cell r="G107">
            <v>0</v>
          </cell>
        </row>
        <row r="108">
          <cell r="A108" t="str">
            <v>A085</v>
          </cell>
          <cell r="B108" t="str">
            <v>출입문 설치</v>
          </cell>
          <cell r="C108" t="str">
            <v>2M</v>
          </cell>
          <cell r="D108" t="str">
            <v>개소</v>
          </cell>
          <cell r="E108">
            <v>381016.6</v>
          </cell>
          <cell r="F108">
            <v>227486.6</v>
          </cell>
        </row>
        <row r="109">
          <cell r="A109" t="str">
            <v>A086</v>
          </cell>
          <cell r="B109" t="str">
            <v>A형접촉제채우기</v>
          </cell>
          <cell r="C109" t="str">
            <v xml:space="preserve"> </v>
          </cell>
          <cell r="D109" t="str">
            <v>m3</v>
          </cell>
          <cell r="E109">
            <v>32944</v>
          </cell>
          <cell r="F109">
            <v>156588</v>
          </cell>
        </row>
        <row r="110">
          <cell r="A110" t="str">
            <v>A087</v>
          </cell>
          <cell r="B110" t="str">
            <v>B형접촉제채우기</v>
          </cell>
          <cell r="C110" t="str">
            <v xml:space="preserve"> </v>
          </cell>
          <cell r="D110" t="str">
            <v>m3</v>
          </cell>
          <cell r="E110">
            <v>53807</v>
          </cell>
          <cell r="F110">
            <v>82275</v>
          </cell>
          <cell r="G110">
            <v>0</v>
          </cell>
        </row>
        <row r="111">
          <cell r="A111" t="str">
            <v>A087'</v>
          </cell>
          <cell r="B111" t="str">
            <v>BOX형접촉제채우기</v>
          </cell>
          <cell r="C111" t="str">
            <v xml:space="preserve"> </v>
          </cell>
          <cell r="D111" t="str">
            <v>m3</v>
          </cell>
          <cell r="E111">
            <v>19976</v>
          </cell>
          <cell r="F111">
            <v>0</v>
          </cell>
          <cell r="G111">
            <v>0</v>
          </cell>
        </row>
        <row r="112">
          <cell r="A112" t="str">
            <v>A088</v>
          </cell>
          <cell r="B112" t="str">
            <v>지지망 설치</v>
          </cell>
          <cell r="C112" t="str">
            <v xml:space="preserve"> </v>
          </cell>
          <cell r="D112" t="str">
            <v>m2</v>
          </cell>
          <cell r="E112">
            <v>12820</v>
          </cell>
          <cell r="F112">
            <v>4438</v>
          </cell>
        </row>
        <row r="113">
          <cell r="A113" t="str">
            <v>A089</v>
          </cell>
          <cell r="B113" t="str">
            <v>연결관 부설</v>
          </cell>
          <cell r="C113" t="str">
            <v>VG1 D100</v>
          </cell>
          <cell r="D113" t="str">
            <v>본</v>
          </cell>
          <cell r="E113"/>
          <cell r="F113">
            <v>66880</v>
          </cell>
        </row>
        <row r="114">
          <cell r="A114" t="str">
            <v>A090</v>
          </cell>
          <cell r="B114" t="str">
            <v>연결관 부설</v>
          </cell>
          <cell r="C114" t="str">
            <v>VG1 D 75</v>
          </cell>
          <cell r="D114" t="str">
            <v>본</v>
          </cell>
          <cell r="E114"/>
          <cell r="F114">
            <v>43216</v>
          </cell>
        </row>
        <row r="115">
          <cell r="A115" t="str">
            <v>A091</v>
          </cell>
          <cell r="B115" t="str">
            <v>연결관 소켓</v>
          </cell>
          <cell r="C115" t="str">
            <v>VG1 D100</v>
          </cell>
          <cell r="D115" t="str">
            <v>EA</v>
          </cell>
          <cell r="E115"/>
          <cell r="F115">
            <v>2985</v>
          </cell>
        </row>
        <row r="116">
          <cell r="A116" t="str">
            <v>A092</v>
          </cell>
          <cell r="B116" t="str">
            <v>연결관 소켓</v>
          </cell>
          <cell r="C116" t="str">
            <v>VG1 D75</v>
          </cell>
          <cell r="D116" t="str">
            <v>EA</v>
          </cell>
          <cell r="E116"/>
          <cell r="F116">
            <v>1414</v>
          </cell>
        </row>
        <row r="117">
          <cell r="A117" t="str">
            <v>A093</v>
          </cell>
          <cell r="B117" t="str">
            <v>연결관 90엘보</v>
          </cell>
          <cell r="C117" t="str">
            <v>VG1 D100</v>
          </cell>
          <cell r="D117" t="str">
            <v>EA</v>
          </cell>
          <cell r="E117"/>
          <cell r="F117">
            <v>3510</v>
          </cell>
        </row>
        <row r="118">
          <cell r="A118" t="str">
            <v>A094</v>
          </cell>
          <cell r="B118" t="str">
            <v>연결관 90엘보</v>
          </cell>
          <cell r="C118" t="str">
            <v>VG1 D75</v>
          </cell>
          <cell r="D118" t="str">
            <v>EA</v>
          </cell>
          <cell r="E118"/>
          <cell r="F118">
            <v>1856</v>
          </cell>
        </row>
        <row r="119">
          <cell r="A119" t="str">
            <v>A095</v>
          </cell>
          <cell r="B119" t="str">
            <v>연결관 45엘보</v>
          </cell>
          <cell r="C119" t="str">
            <v>VG1 D100</v>
          </cell>
          <cell r="D119" t="str">
            <v>EA</v>
          </cell>
          <cell r="E119"/>
          <cell r="F119">
            <v>3510</v>
          </cell>
        </row>
        <row r="120">
          <cell r="A120" t="str">
            <v>A096</v>
          </cell>
          <cell r="B120" t="str">
            <v>연결관 놋지</v>
          </cell>
          <cell r="C120" t="str">
            <v>VG1 D75</v>
          </cell>
          <cell r="D120" t="str">
            <v>EA</v>
          </cell>
          <cell r="E120"/>
          <cell r="F120">
            <v>1888</v>
          </cell>
        </row>
        <row r="121">
          <cell r="A121" t="str">
            <v>A097</v>
          </cell>
          <cell r="B121" t="str">
            <v>오수이송관</v>
          </cell>
          <cell r="C121" t="str">
            <v>VG2 D150</v>
          </cell>
          <cell r="D121" t="str">
            <v>본</v>
          </cell>
          <cell r="E121"/>
          <cell r="F121">
            <v>27580</v>
          </cell>
        </row>
        <row r="122">
          <cell r="A122" t="str">
            <v>A098</v>
          </cell>
          <cell r="B122" t="str">
            <v>오수이송관 소켓</v>
          </cell>
          <cell r="C122" t="str">
            <v>VG2 D150</v>
          </cell>
          <cell r="D122" t="str">
            <v>EA</v>
          </cell>
          <cell r="E122"/>
          <cell r="F122">
            <v>2457</v>
          </cell>
        </row>
        <row r="123">
          <cell r="A123" t="str">
            <v>A099</v>
          </cell>
          <cell r="B123" t="str">
            <v>오수이송관 티</v>
          </cell>
          <cell r="C123" t="str">
            <v>VG2 D150</v>
          </cell>
          <cell r="D123" t="str">
            <v>"</v>
          </cell>
          <cell r="E123"/>
          <cell r="F123">
            <v>11488</v>
          </cell>
        </row>
        <row r="124">
          <cell r="A124" t="str">
            <v>A100</v>
          </cell>
          <cell r="B124" t="str">
            <v>조경석 쌓기</v>
          </cell>
          <cell r="C124" t="str">
            <v>30*50*40</v>
          </cell>
          <cell r="D124" t="str">
            <v>M</v>
          </cell>
          <cell r="E124">
            <v>136566</v>
          </cell>
          <cell r="F124">
            <v>180000</v>
          </cell>
        </row>
        <row r="125">
          <cell r="A125" t="str">
            <v>A101</v>
          </cell>
          <cell r="B125" t="str">
            <v>녹막이페인트</v>
          </cell>
          <cell r="C125" t="str">
            <v>3회</v>
          </cell>
          <cell r="D125" t="str">
            <v>M2</v>
          </cell>
          <cell r="E125">
            <v>2455</v>
          </cell>
          <cell r="F125">
            <v>1193</v>
          </cell>
        </row>
        <row r="126">
          <cell r="A126" t="str">
            <v>A101'</v>
          </cell>
          <cell r="B126" t="str">
            <v>옹벽설치</v>
          </cell>
          <cell r="C126" t="str">
            <v>반중력 H=2.0</v>
          </cell>
          <cell r="D126" t="str">
            <v>M</v>
          </cell>
          <cell r="E126">
            <v>71834</v>
          </cell>
          <cell r="F126">
            <v>23638</v>
          </cell>
          <cell r="G126">
            <v>5</v>
          </cell>
        </row>
        <row r="127">
          <cell r="A127" t="str">
            <v>A102</v>
          </cell>
          <cell r="B127" t="str">
            <v>옹벽설치</v>
          </cell>
          <cell r="C127" t="str">
            <v>반중력 H=3.0</v>
          </cell>
          <cell r="D127" t="str">
            <v>M</v>
          </cell>
          <cell r="E127">
            <v>109974</v>
          </cell>
          <cell r="F127">
            <v>33958</v>
          </cell>
          <cell r="G127">
            <v>10</v>
          </cell>
        </row>
        <row r="128">
          <cell r="A128" t="str">
            <v>A102'</v>
          </cell>
          <cell r="B128" t="str">
            <v>옹벽설치</v>
          </cell>
          <cell r="C128" t="str">
            <v>반중력 H=4.0</v>
          </cell>
          <cell r="D128" t="str">
            <v>M</v>
          </cell>
          <cell r="E128">
            <v>155103</v>
          </cell>
          <cell r="F128">
            <v>45321</v>
          </cell>
          <cell r="G128">
            <v>16</v>
          </cell>
        </row>
        <row r="129">
          <cell r="A129" t="str">
            <v>A103</v>
          </cell>
          <cell r="B129" t="str">
            <v>가로등설치공사</v>
          </cell>
          <cell r="C129"/>
          <cell r="D129" t="str">
            <v>식</v>
          </cell>
          <cell r="E129">
            <v>1691695</v>
          </cell>
          <cell r="F129">
            <v>1251098</v>
          </cell>
          <cell r="G129">
            <v>71820</v>
          </cell>
        </row>
        <row r="130">
          <cell r="A130" t="str">
            <v>A103'</v>
          </cell>
          <cell r="B130" t="str">
            <v>가로등기초대</v>
          </cell>
          <cell r="C130" t="str">
            <v>H=5M</v>
          </cell>
          <cell r="D130" t="str">
            <v>개소</v>
          </cell>
          <cell r="E130">
            <v>79506</v>
          </cell>
          <cell r="F130">
            <v>36496</v>
          </cell>
          <cell r="G130">
            <v>706</v>
          </cell>
        </row>
        <row r="131">
          <cell r="A131" t="str">
            <v>A104</v>
          </cell>
          <cell r="B131" t="str">
            <v>CON'포장</v>
          </cell>
          <cell r="C131"/>
          <cell r="D131" t="str">
            <v>m3</v>
          </cell>
          <cell r="E131">
            <v>19319</v>
          </cell>
          <cell r="F131">
            <v>63</v>
          </cell>
          <cell r="G131">
            <v>35</v>
          </cell>
        </row>
        <row r="132">
          <cell r="A132" t="str">
            <v>A105</v>
          </cell>
          <cell r="B132" t="str">
            <v>계단설치</v>
          </cell>
          <cell r="C132"/>
          <cell r="D132" t="str">
            <v>식</v>
          </cell>
          <cell r="E132">
            <v>213323</v>
          </cell>
          <cell r="F132">
            <v>61632</v>
          </cell>
          <cell r="G132">
            <v>6</v>
          </cell>
        </row>
        <row r="133">
          <cell r="A133" t="str">
            <v>A106</v>
          </cell>
          <cell r="B133" t="str">
            <v>교량횡단공</v>
          </cell>
          <cell r="C133"/>
          <cell r="D133" t="str">
            <v>개소</v>
          </cell>
          <cell r="E133">
            <v>102925</v>
          </cell>
          <cell r="F133">
            <v>44652.509999999995</v>
          </cell>
          <cell r="G133">
            <v>1739.8</v>
          </cell>
        </row>
        <row r="134">
          <cell r="A134" t="str">
            <v>A107</v>
          </cell>
          <cell r="B134" t="str">
            <v>창호달기</v>
          </cell>
          <cell r="C134" t="str">
            <v>0.9x1.8</v>
          </cell>
          <cell r="D134" t="str">
            <v>개소</v>
          </cell>
          <cell r="E134">
            <v>74197</v>
          </cell>
          <cell r="F134">
            <v>0</v>
          </cell>
          <cell r="G134">
            <v>0</v>
          </cell>
        </row>
        <row r="135">
          <cell r="A135" t="str">
            <v>A108</v>
          </cell>
          <cell r="B135" t="str">
            <v>스테인리스난간설치</v>
          </cell>
          <cell r="C135" t="str">
            <v>1.2MMx∮50</v>
          </cell>
          <cell r="D135" t="str">
            <v>M</v>
          </cell>
          <cell r="E135">
            <v>5471.6</v>
          </cell>
          <cell r="F135">
            <v>1476.348</v>
          </cell>
        </row>
        <row r="136">
          <cell r="A136" t="str">
            <v>A108'</v>
          </cell>
          <cell r="B136" t="str">
            <v>AIR VENT</v>
          </cell>
          <cell r="C136" t="str">
            <v>D150</v>
          </cell>
          <cell r="D136" t="str">
            <v>개소</v>
          </cell>
          <cell r="E136">
            <v>15885</v>
          </cell>
          <cell r="F136">
            <v>15548.4</v>
          </cell>
          <cell r="G136">
            <v>0</v>
          </cell>
        </row>
        <row r="137">
          <cell r="A137" t="str">
            <v>A109</v>
          </cell>
          <cell r="B137" t="str">
            <v>잡철물제작설치</v>
          </cell>
          <cell r="C137"/>
          <cell r="D137" t="str">
            <v>TON</v>
          </cell>
          <cell r="E137">
            <v>1770807</v>
          </cell>
          <cell r="F137">
            <v>160350</v>
          </cell>
          <cell r="G137">
            <v>0</v>
          </cell>
        </row>
        <row r="138">
          <cell r="A138" t="str">
            <v>A110</v>
          </cell>
          <cell r="B138" t="str">
            <v>산기관지지대</v>
          </cell>
          <cell r="C138"/>
          <cell r="D138" t="str">
            <v>EA</v>
          </cell>
          <cell r="E138">
            <v>6729</v>
          </cell>
          <cell r="F138">
            <v>0</v>
          </cell>
        </row>
        <row r="139">
          <cell r="A139" t="str">
            <v>A111</v>
          </cell>
          <cell r="B139" t="str">
            <v>맨홀뚜껑설치</v>
          </cell>
          <cell r="C139" t="str">
            <v>1200*1000</v>
          </cell>
          <cell r="D139" t="str">
            <v>EA</v>
          </cell>
          <cell r="E139">
            <v>7968.6</v>
          </cell>
          <cell r="F139">
            <v>143279.5</v>
          </cell>
          <cell r="G139">
            <v>0</v>
          </cell>
        </row>
        <row r="140">
          <cell r="A140" t="str">
            <v>A111'</v>
          </cell>
          <cell r="B140" t="str">
            <v>맨홀뚜껑설치</v>
          </cell>
          <cell r="C140" t="str">
            <v>1200*1100</v>
          </cell>
          <cell r="D140" t="str">
            <v>EA</v>
          </cell>
          <cell r="E140">
            <v>8676.9</v>
          </cell>
          <cell r="F140">
            <v>154879.70000000001</v>
          </cell>
          <cell r="G140">
            <v>0</v>
          </cell>
        </row>
        <row r="141">
          <cell r="A141" t="str">
            <v>A112</v>
          </cell>
          <cell r="B141" t="str">
            <v>유량계BOX뚜껑설치</v>
          </cell>
          <cell r="C141" t="str">
            <v>800*800</v>
          </cell>
          <cell r="D141" t="str">
            <v>개소</v>
          </cell>
          <cell r="E141">
            <v>4781.1000000000004</v>
          </cell>
          <cell r="F141">
            <v>84701.5</v>
          </cell>
          <cell r="G141">
            <v>0</v>
          </cell>
        </row>
        <row r="142">
          <cell r="A142" t="str">
            <v>A112'</v>
          </cell>
          <cell r="B142" t="str">
            <v>게이트밸브설치</v>
          </cell>
          <cell r="C142" t="str">
            <v>D15~50</v>
          </cell>
          <cell r="D142" t="str">
            <v>개소</v>
          </cell>
          <cell r="E142">
            <v>2852</v>
          </cell>
          <cell r="F142">
            <v>0</v>
          </cell>
          <cell r="G142">
            <v>0</v>
          </cell>
        </row>
        <row r="143">
          <cell r="A143" t="str">
            <v>A113</v>
          </cell>
          <cell r="B143" t="str">
            <v>U형측구(개거)</v>
          </cell>
          <cell r="C143" t="str">
            <v>300*400</v>
          </cell>
          <cell r="D143" t="str">
            <v>M</v>
          </cell>
          <cell r="E143">
            <v>23162.400000000001</v>
          </cell>
          <cell r="F143">
            <v>10621.4</v>
          </cell>
          <cell r="G143">
            <v>388.29999999999995</v>
          </cell>
        </row>
        <row r="144">
          <cell r="A144" t="str">
            <v>A114</v>
          </cell>
          <cell r="B144" t="str">
            <v>유량계BOX설치</v>
          </cell>
          <cell r="C144" t="str">
            <v>800*800</v>
          </cell>
          <cell r="D144" t="str">
            <v>EA</v>
          </cell>
          <cell r="E144">
            <v>92142.8</v>
          </cell>
          <cell r="F144">
            <v>118060.5</v>
          </cell>
          <cell r="G144">
            <v>2230.1000000000004</v>
          </cell>
        </row>
        <row r="145">
          <cell r="A145" t="str">
            <v>A114'</v>
          </cell>
          <cell r="B145" t="str">
            <v>유량계설치</v>
          </cell>
          <cell r="C145" t="str">
            <v>1"</v>
          </cell>
          <cell r="D145" t="str">
            <v xml:space="preserve"> EA</v>
          </cell>
          <cell r="E145">
            <v>20727</v>
          </cell>
          <cell r="F145">
            <v>0</v>
          </cell>
          <cell r="G145">
            <v>0</v>
          </cell>
        </row>
        <row r="146">
          <cell r="A146" t="str">
            <v>A115</v>
          </cell>
          <cell r="B146" t="str">
            <v>아스팔트방수</v>
          </cell>
          <cell r="C146" t="str">
            <v>바닥 : 2회</v>
          </cell>
          <cell r="D146" t="str">
            <v>m2</v>
          </cell>
          <cell r="E146">
            <v>2561</v>
          </cell>
          <cell r="F146">
            <v>1560</v>
          </cell>
          <cell r="G146">
            <v>0</v>
          </cell>
        </row>
        <row r="147">
          <cell r="A147" t="str">
            <v>A115'</v>
          </cell>
          <cell r="B147" t="str">
            <v>아스팔트방수</v>
          </cell>
          <cell r="C147" t="str">
            <v>벽 : 2회</v>
          </cell>
          <cell r="D147" t="str">
            <v>m2</v>
          </cell>
          <cell r="E147">
            <v>2708</v>
          </cell>
          <cell r="F147">
            <v>2080</v>
          </cell>
          <cell r="G147">
            <v>0</v>
          </cell>
        </row>
        <row r="148">
          <cell r="A148" t="str">
            <v>A116</v>
          </cell>
          <cell r="B148" t="str">
            <v>부직포부설</v>
          </cell>
          <cell r="C148" t="str">
            <v>육상부설</v>
          </cell>
          <cell r="D148" t="str">
            <v>m2</v>
          </cell>
          <cell r="E148">
            <v>137.4</v>
          </cell>
          <cell r="F148">
            <v>2415</v>
          </cell>
          <cell r="G148">
            <v>0</v>
          </cell>
        </row>
        <row r="149">
          <cell r="A149" t="str">
            <v>A117</v>
          </cell>
          <cell r="B149" t="str">
            <v>시험비</v>
          </cell>
          <cell r="C149" t="str">
            <v>레미콘(현장)</v>
          </cell>
          <cell r="D149" t="str">
            <v>식</v>
          </cell>
          <cell r="E149"/>
          <cell r="F149"/>
          <cell r="G149">
            <v>223400</v>
          </cell>
        </row>
        <row r="150">
          <cell r="A150" t="str">
            <v>B001</v>
          </cell>
          <cell r="B150" t="str">
            <v>다공질토양</v>
          </cell>
          <cell r="C150"/>
          <cell r="D150" t="str">
            <v>m3</v>
          </cell>
          <cell r="E150">
            <v>28036.2</v>
          </cell>
          <cell r="F150">
            <v>0</v>
          </cell>
          <cell r="G150">
            <v>7840.4000000000005</v>
          </cell>
          <cell r="H150" t="str">
            <v>|</v>
          </cell>
        </row>
        <row r="151">
          <cell r="A151" t="str">
            <v>B001'</v>
          </cell>
          <cell r="B151" t="str">
            <v>A형 접촉제</v>
          </cell>
          <cell r="C151"/>
          <cell r="D151" t="str">
            <v>m3</v>
          </cell>
          <cell r="E151">
            <v>5622</v>
          </cell>
          <cell r="F151">
            <v>156588</v>
          </cell>
          <cell r="G151">
            <v>0</v>
          </cell>
        </row>
        <row r="152">
          <cell r="A152" t="str">
            <v>B002</v>
          </cell>
          <cell r="B152" t="str">
            <v>B형 접촉제</v>
          </cell>
          <cell r="C152"/>
          <cell r="D152" t="str">
            <v>m3</v>
          </cell>
          <cell r="E152">
            <v>30924</v>
          </cell>
          <cell r="F152">
            <v>82275</v>
          </cell>
        </row>
        <row r="153">
          <cell r="A153" t="str">
            <v>B003</v>
          </cell>
          <cell r="B153" t="str">
            <v>구조물터파기</v>
          </cell>
          <cell r="C153" t="str">
            <v>07</v>
          </cell>
          <cell r="D153" t="str">
            <v>m3</v>
          </cell>
          <cell r="E153">
            <v>1753</v>
          </cell>
          <cell r="F153">
            <v>113</v>
          </cell>
          <cell r="G153">
            <v>280</v>
          </cell>
          <cell r="H153" t="str">
            <v>|</v>
          </cell>
        </row>
        <row r="154">
          <cell r="A154" t="str">
            <v>B003'</v>
          </cell>
          <cell r="B154" t="str">
            <v>잡석지정</v>
          </cell>
          <cell r="C154" t="str">
            <v>04</v>
          </cell>
          <cell r="D154" t="str">
            <v>m3</v>
          </cell>
          <cell r="E154">
            <v>2618.6825641025644</v>
          </cell>
          <cell r="F154">
            <v>259</v>
          </cell>
          <cell r="G154">
            <v>225</v>
          </cell>
          <cell r="H154" t="str">
            <v>|</v>
          </cell>
        </row>
        <row r="155">
          <cell r="A155" t="str">
            <v>B004</v>
          </cell>
          <cell r="B155" t="str">
            <v>관로터파기</v>
          </cell>
          <cell r="C155" t="str">
            <v>02</v>
          </cell>
          <cell r="D155" t="str">
            <v>m3</v>
          </cell>
          <cell r="E155">
            <v>1866.0088691796009</v>
          </cell>
          <cell r="F155">
            <v>106</v>
          </cell>
          <cell r="G155">
            <v>325</v>
          </cell>
          <cell r="H155" t="str">
            <v>|</v>
          </cell>
        </row>
        <row r="156">
          <cell r="A156" t="str">
            <v>B004'</v>
          </cell>
          <cell r="B156" t="str">
            <v>모래지정</v>
          </cell>
          <cell r="C156" t="str">
            <v>02</v>
          </cell>
          <cell r="D156" t="str">
            <v>m3</v>
          </cell>
          <cell r="E156">
            <v>6157</v>
          </cell>
          <cell r="F156">
            <v>54</v>
          </cell>
          <cell r="G156">
            <v>167</v>
          </cell>
          <cell r="H156" t="str">
            <v>|</v>
          </cell>
        </row>
        <row r="157">
          <cell r="A157" t="str">
            <v>B005</v>
          </cell>
          <cell r="B157" t="str">
            <v>암반터파기</v>
          </cell>
          <cell r="C157" t="str">
            <v>07</v>
          </cell>
          <cell r="D157" t="str">
            <v>m3</v>
          </cell>
          <cell r="E157">
            <v>28570.2</v>
          </cell>
          <cell r="F157">
            <v>1559</v>
          </cell>
          <cell r="G157">
            <v>7812</v>
          </cell>
          <cell r="H157" t="str">
            <v>|</v>
          </cell>
        </row>
        <row r="158">
          <cell r="A158" t="str">
            <v>B006</v>
          </cell>
          <cell r="B158" t="str">
            <v>구조물되메우기</v>
          </cell>
          <cell r="C158" t="str">
            <v>07</v>
          </cell>
          <cell r="D158" t="str">
            <v>m3</v>
          </cell>
          <cell r="E158">
            <v>1950</v>
          </cell>
          <cell r="F158">
            <v>331</v>
          </cell>
          <cell r="G158">
            <v>401</v>
          </cell>
          <cell r="H158" t="str">
            <v>|</v>
          </cell>
        </row>
        <row r="159">
          <cell r="A159" t="str">
            <v>B006'</v>
          </cell>
          <cell r="B159" t="str">
            <v>유용성토되메우기</v>
          </cell>
          <cell r="C159" t="str">
            <v>L=84M</v>
          </cell>
          <cell r="D159" t="str">
            <v>m3</v>
          </cell>
          <cell r="E159">
            <v>2946.420657858519</v>
          </cell>
          <cell r="F159">
            <v>738.89589623874303</v>
          </cell>
          <cell r="G159">
            <v>854.47871051556012</v>
          </cell>
          <cell r="H159" t="str">
            <v>|</v>
          </cell>
        </row>
        <row r="160">
          <cell r="A160" t="str">
            <v>B007</v>
          </cell>
          <cell r="B160" t="str">
            <v>되메우기</v>
          </cell>
          <cell r="C160" t="str">
            <v>02</v>
          </cell>
          <cell r="D160" t="str">
            <v>m3</v>
          </cell>
          <cell r="E160">
            <v>1886</v>
          </cell>
          <cell r="F160">
            <v>241</v>
          </cell>
          <cell r="G160">
            <v>358</v>
          </cell>
          <cell r="H160" t="str">
            <v>|</v>
          </cell>
        </row>
        <row r="161">
          <cell r="A161" t="str">
            <v>B008</v>
          </cell>
          <cell r="B161" t="str">
            <v>잔토처리</v>
          </cell>
          <cell r="C161"/>
          <cell r="D161" t="str">
            <v>m3</v>
          </cell>
          <cell r="E161">
            <v>1452</v>
          </cell>
          <cell r="F161">
            <v>633</v>
          </cell>
          <cell r="G161">
            <v>714</v>
          </cell>
        </row>
        <row r="162">
          <cell r="A162" t="str">
            <v>B008'</v>
          </cell>
          <cell r="B162" t="str">
            <v>흄관운반</v>
          </cell>
          <cell r="C162" t="str">
            <v>L=20KM</v>
          </cell>
          <cell r="D162" t="str">
            <v>본</v>
          </cell>
          <cell r="E162">
            <v>63</v>
          </cell>
          <cell r="F162">
            <v>0</v>
          </cell>
          <cell r="G162">
            <v>385</v>
          </cell>
        </row>
        <row r="163">
          <cell r="A163" t="str">
            <v>B009</v>
          </cell>
          <cell r="B163" t="str">
            <v>시멘트운반</v>
          </cell>
          <cell r="C163" t="str">
            <v>L=36.4KM</v>
          </cell>
          <cell r="D163" t="str">
            <v>대</v>
          </cell>
          <cell r="E163">
            <v>0</v>
          </cell>
          <cell r="F163">
            <v>0</v>
          </cell>
          <cell r="G163">
            <v>590</v>
          </cell>
        </row>
        <row r="164">
          <cell r="A164" t="str">
            <v>B009'</v>
          </cell>
          <cell r="B164" t="str">
            <v>다공질토양운반</v>
          </cell>
          <cell r="C164" t="str">
            <v>L=160KM이내</v>
          </cell>
          <cell r="D164" t="str">
            <v>m3</v>
          </cell>
          <cell r="E164">
            <v>0</v>
          </cell>
          <cell r="F164">
            <v>0</v>
          </cell>
          <cell r="G164">
            <v>8621</v>
          </cell>
        </row>
        <row r="165">
          <cell r="A165" t="str">
            <v>B010</v>
          </cell>
          <cell r="B165" t="str">
            <v>철근운반</v>
          </cell>
          <cell r="C165" t="str">
            <v>L=40KM</v>
          </cell>
          <cell r="D165" t="str">
            <v>TON</v>
          </cell>
          <cell r="E165">
            <v>0</v>
          </cell>
          <cell r="F165">
            <v>0</v>
          </cell>
          <cell r="G165">
            <v>14776</v>
          </cell>
        </row>
        <row r="166">
          <cell r="A166" t="str">
            <v>B011</v>
          </cell>
          <cell r="B166" t="str">
            <v>모래운반</v>
          </cell>
          <cell r="C166" t="str">
            <v>L=37.4KM</v>
          </cell>
          <cell r="D166" t="str">
            <v>m3</v>
          </cell>
          <cell r="E166">
            <v>6495</v>
          </cell>
          <cell r="F166">
            <v>7950</v>
          </cell>
          <cell r="G166">
            <v>4883</v>
          </cell>
        </row>
        <row r="167">
          <cell r="A167" t="str">
            <v>B012</v>
          </cell>
          <cell r="B167" t="str">
            <v>자갈운반</v>
          </cell>
          <cell r="C167" t="str">
            <v>L=42.8KM</v>
          </cell>
          <cell r="D167" t="str">
            <v>m3</v>
          </cell>
          <cell r="E167">
            <v>6006</v>
          </cell>
          <cell r="F167">
            <v>7351</v>
          </cell>
          <cell r="G167">
            <v>4515</v>
          </cell>
        </row>
        <row r="168">
          <cell r="A168" t="str">
            <v>B013</v>
          </cell>
          <cell r="B168" t="str">
            <v>잡석운반</v>
          </cell>
          <cell r="C168" t="str">
            <v>L=42.8KM</v>
          </cell>
          <cell r="D168" t="str">
            <v>m3</v>
          </cell>
          <cell r="E168">
            <v>6006</v>
          </cell>
          <cell r="F168">
            <v>7351</v>
          </cell>
          <cell r="G168">
            <v>4515</v>
          </cell>
        </row>
        <row r="169">
          <cell r="A169" t="str">
            <v>B014</v>
          </cell>
          <cell r="B169" t="str">
            <v>쇄석운반</v>
          </cell>
          <cell r="C169" t="str">
            <v>L=42.8KM</v>
          </cell>
          <cell r="D169" t="str">
            <v>m3</v>
          </cell>
          <cell r="E169">
            <v>6006</v>
          </cell>
          <cell r="F169">
            <v>7351</v>
          </cell>
          <cell r="G169">
            <v>4515</v>
          </cell>
        </row>
        <row r="170">
          <cell r="A170" t="str">
            <v>B015</v>
          </cell>
          <cell r="B170" t="str">
            <v>보조기층운반</v>
          </cell>
          <cell r="C170" t="str">
            <v>L=42.8KM</v>
          </cell>
          <cell r="D170" t="str">
            <v>m3</v>
          </cell>
          <cell r="E170">
            <v>6006</v>
          </cell>
          <cell r="F170">
            <v>7351</v>
          </cell>
          <cell r="G170">
            <v>4515</v>
          </cell>
        </row>
        <row r="171">
          <cell r="A171" t="str">
            <v>B015'</v>
          </cell>
          <cell r="B171" t="str">
            <v>아스콘운반</v>
          </cell>
          <cell r="C171" t="str">
            <v>L=40KM</v>
          </cell>
          <cell r="D171" t="str">
            <v>TON</v>
          </cell>
          <cell r="E171">
            <v>287</v>
          </cell>
          <cell r="F171">
            <v>0</v>
          </cell>
          <cell r="G171">
            <v>2684</v>
          </cell>
        </row>
        <row r="172">
          <cell r="A172" t="str">
            <v>B016</v>
          </cell>
          <cell r="B172" t="str">
            <v>중기운반</v>
          </cell>
          <cell r="C172" t="str">
            <v>L=40KM</v>
          </cell>
          <cell r="D172" t="str">
            <v>회</v>
          </cell>
          <cell r="E172">
            <v>37676</v>
          </cell>
          <cell r="F172">
            <v>46396</v>
          </cell>
          <cell r="G172">
            <v>45772</v>
          </cell>
        </row>
        <row r="173">
          <cell r="A173" t="str">
            <v>B016'</v>
          </cell>
          <cell r="B173" t="str">
            <v>레미콘리어커소운반</v>
          </cell>
          <cell r="C173" t="str">
            <v>L=20M</v>
          </cell>
          <cell r="D173" t="str">
            <v>m3</v>
          </cell>
          <cell r="E173">
            <v>8992</v>
          </cell>
          <cell r="F173"/>
          <cell r="G173"/>
          <cell r="H173" t="str">
            <v>|</v>
          </cell>
        </row>
        <row r="174">
          <cell r="A174" t="str">
            <v>B017</v>
          </cell>
          <cell r="B174" t="str">
            <v>CON'C파괴</v>
          </cell>
          <cell r="C174" t="str">
            <v>02</v>
          </cell>
          <cell r="D174" t="str">
            <v>m3</v>
          </cell>
          <cell r="E174">
            <v>28944</v>
          </cell>
          <cell r="F174">
            <v>417</v>
          </cell>
          <cell r="G174">
            <v>3066</v>
          </cell>
          <cell r="H174" t="str">
            <v>|</v>
          </cell>
        </row>
        <row r="175">
          <cell r="A175" t="str">
            <v>B017'</v>
          </cell>
          <cell r="B175" t="str">
            <v>CON'C파괴</v>
          </cell>
          <cell r="C175" t="str">
            <v>기계:소형</v>
          </cell>
          <cell r="D175" t="str">
            <v>m3</v>
          </cell>
          <cell r="E175">
            <v>37704</v>
          </cell>
          <cell r="F175">
            <v>3870</v>
          </cell>
          <cell r="G175">
            <v>3270</v>
          </cell>
          <cell r="H175" t="str">
            <v>|</v>
          </cell>
        </row>
        <row r="176">
          <cell r="A176" t="str">
            <v>B017"</v>
          </cell>
          <cell r="B176" t="str">
            <v>아스콘깨기</v>
          </cell>
          <cell r="C176" t="str">
            <v>02</v>
          </cell>
          <cell r="D176" t="str">
            <v>m3</v>
          </cell>
          <cell r="E176">
            <v>20289</v>
          </cell>
          <cell r="F176">
            <v>417</v>
          </cell>
          <cell r="G176">
            <v>2633</v>
          </cell>
          <cell r="H176" t="str">
            <v>|</v>
          </cell>
        </row>
        <row r="177">
          <cell r="A177" t="str">
            <v>B018</v>
          </cell>
          <cell r="B177" t="str">
            <v>잔디심기</v>
          </cell>
          <cell r="C177" t="str">
            <v>평떼</v>
          </cell>
          <cell r="D177" t="str">
            <v>m2</v>
          </cell>
          <cell r="E177">
            <v>3009</v>
          </cell>
          <cell r="F177">
            <v>2940</v>
          </cell>
        </row>
        <row r="178">
          <cell r="A178" t="str">
            <v>B019</v>
          </cell>
          <cell r="B178" t="str">
            <v>잔디심기</v>
          </cell>
          <cell r="C178" t="str">
            <v>줄떼</v>
          </cell>
          <cell r="D178" t="str">
            <v>m2</v>
          </cell>
          <cell r="E178">
            <v>2800</v>
          </cell>
          <cell r="F178">
            <v>605</v>
          </cell>
          <cell r="G178">
            <v>0</v>
          </cell>
        </row>
        <row r="179">
          <cell r="A179" t="str">
            <v>B020</v>
          </cell>
          <cell r="B179" t="str">
            <v>모관력소운반</v>
          </cell>
          <cell r="C179" t="str">
            <v>L=20M</v>
          </cell>
          <cell r="D179" t="str">
            <v>m3</v>
          </cell>
          <cell r="E179">
            <v>6189</v>
          </cell>
          <cell r="F179"/>
          <cell r="G179"/>
          <cell r="H179" t="str">
            <v>|</v>
          </cell>
        </row>
        <row r="180">
          <cell r="A180" t="str">
            <v>B021</v>
          </cell>
          <cell r="B180" t="str">
            <v>모관사소운반</v>
          </cell>
          <cell r="C180" t="str">
            <v>L=20M</v>
          </cell>
          <cell r="D180" t="str">
            <v>m3</v>
          </cell>
          <cell r="E180">
            <v>4847</v>
          </cell>
          <cell r="F180"/>
          <cell r="G180"/>
          <cell r="H180" t="str">
            <v>|</v>
          </cell>
        </row>
        <row r="181">
          <cell r="A181" t="str">
            <v>B022</v>
          </cell>
          <cell r="B181" t="str">
            <v>오지토관소운반</v>
          </cell>
          <cell r="C181" t="str">
            <v>L=20M</v>
          </cell>
          <cell r="D181" t="str">
            <v>M</v>
          </cell>
          <cell r="E181">
            <v>95</v>
          </cell>
          <cell r="F181"/>
          <cell r="G181"/>
          <cell r="H181" t="str">
            <v>|</v>
          </cell>
        </row>
        <row r="182">
          <cell r="A182" t="str">
            <v>B023</v>
          </cell>
          <cell r="B182" t="str">
            <v>레미콘소운반</v>
          </cell>
          <cell r="C182" t="str">
            <v>L=50M</v>
          </cell>
          <cell r="D182" t="str">
            <v>m3</v>
          </cell>
          <cell r="E182">
            <v>6753</v>
          </cell>
          <cell r="F182">
            <v>140</v>
          </cell>
          <cell r="G182">
            <v>77</v>
          </cell>
          <cell r="H182" t="str">
            <v>|</v>
          </cell>
        </row>
        <row r="183">
          <cell r="A183" t="str">
            <v>B023'</v>
          </cell>
          <cell r="B183" t="str">
            <v>레미콘경운기소운반</v>
          </cell>
          <cell r="C183" t="str">
            <v>L=50M</v>
          </cell>
          <cell r="D183" t="str">
            <v>m3</v>
          </cell>
          <cell r="E183">
            <v>8038</v>
          </cell>
          <cell r="F183">
            <v>732</v>
          </cell>
          <cell r="G183">
            <v>401</v>
          </cell>
          <cell r="H183" t="str">
            <v>|</v>
          </cell>
        </row>
        <row r="184">
          <cell r="A184" t="str">
            <v>B024</v>
          </cell>
          <cell r="B184" t="str">
            <v>흙운반</v>
          </cell>
          <cell r="C184" t="str">
            <v>L=20KM</v>
          </cell>
          <cell r="D184" t="str">
            <v>m3</v>
          </cell>
          <cell r="E184">
            <v>2332</v>
          </cell>
          <cell r="F184">
            <v>2854</v>
          </cell>
          <cell r="G184">
            <v>1753</v>
          </cell>
        </row>
        <row r="185">
          <cell r="A185" t="str">
            <v>B024'</v>
          </cell>
          <cell r="B185" t="str">
            <v>택코팅</v>
          </cell>
          <cell r="C185"/>
          <cell r="D185" t="str">
            <v>a</v>
          </cell>
          <cell r="E185">
            <v>9429</v>
          </cell>
          <cell r="F185">
            <v>10400</v>
          </cell>
          <cell r="G185">
            <v>0</v>
          </cell>
        </row>
        <row r="186">
          <cell r="A186" t="str">
            <v>B025</v>
          </cell>
          <cell r="B186" t="str">
            <v>토양치환</v>
          </cell>
          <cell r="C186" t="str">
            <v>L=20KM</v>
          </cell>
          <cell r="D186" t="str">
            <v>m3</v>
          </cell>
          <cell r="E186">
            <v>4009</v>
          </cell>
          <cell r="F186">
            <v>5000</v>
          </cell>
          <cell r="G186">
            <v>2340</v>
          </cell>
        </row>
        <row r="187">
          <cell r="A187" t="str">
            <v>B026</v>
          </cell>
          <cell r="B187" t="str">
            <v>순성토</v>
          </cell>
          <cell r="C187" t="str">
            <v>L=20KM</v>
          </cell>
          <cell r="D187" t="str">
            <v>m3</v>
          </cell>
          <cell r="E187">
            <v>5295</v>
          </cell>
          <cell r="F187">
            <v>6425</v>
          </cell>
          <cell r="G187">
            <v>2915</v>
          </cell>
        </row>
        <row r="188">
          <cell r="A188" t="str">
            <v>B027</v>
          </cell>
          <cell r="B188" t="str">
            <v>표층포설(다짐)</v>
          </cell>
          <cell r="C188" t="str">
            <v>인력</v>
          </cell>
          <cell r="D188" t="str">
            <v>a</v>
          </cell>
          <cell r="E188">
            <v>329967.6677448338</v>
          </cell>
          <cell r="F188">
            <v>3317.9469901168018</v>
          </cell>
          <cell r="G188">
            <v>2876.388140161725</v>
          </cell>
        </row>
        <row r="189">
          <cell r="A189" t="str">
            <v>B028</v>
          </cell>
          <cell r="B189" t="str">
            <v>토사채취</v>
          </cell>
          <cell r="C189"/>
          <cell r="D189" t="str">
            <v>m3</v>
          </cell>
          <cell r="E189">
            <v>367</v>
          </cell>
          <cell r="F189">
            <v>73</v>
          </cell>
          <cell r="G189">
            <v>347</v>
          </cell>
        </row>
        <row r="190">
          <cell r="A190" t="str">
            <v>B029</v>
          </cell>
          <cell r="B190" t="str">
            <v>폐CON'C소운반</v>
          </cell>
          <cell r="C190"/>
          <cell r="D190" t="str">
            <v>m3</v>
          </cell>
          <cell r="E190">
            <v>8514</v>
          </cell>
          <cell r="F190">
            <v>899</v>
          </cell>
          <cell r="G190">
            <v>821</v>
          </cell>
        </row>
        <row r="191">
          <cell r="A191" t="str">
            <v>B029'</v>
          </cell>
          <cell r="B191" t="str">
            <v>폐CON'C운반</v>
          </cell>
          <cell r="C191" t="str">
            <v>L=40KM</v>
          </cell>
          <cell r="D191" t="str">
            <v>m3</v>
          </cell>
          <cell r="E191">
            <v>6572</v>
          </cell>
          <cell r="F191">
            <v>8043</v>
          </cell>
          <cell r="G191">
            <v>4940</v>
          </cell>
        </row>
        <row r="192">
          <cell r="A192" t="str">
            <v>B030</v>
          </cell>
          <cell r="B192" t="str">
            <v>폐아스콘소운반</v>
          </cell>
          <cell r="C192"/>
          <cell r="D192" t="str">
            <v>m3</v>
          </cell>
          <cell r="E192">
            <v>8572</v>
          </cell>
          <cell r="F192">
            <v>905</v>
          </cell>
          <cell r="G192">
            <v>824</v>
          </cell>
        </row>
        <row r="193">
          <cell r="A193" t="str">
            <v>B030'</v>
          </cell>
          <cell r="B193" t="str">
            <v>폐아스콘운반</v>
          </cell>
          <cell r="C193" t="str">
            <v>L=30KM</v>
          </cell>
          <cell r="D193" t="str">
            <v>m3</v>
          </cell>
          <cell r="E193">
            <v>5531</v>
          </cell>
          <cell r="F193">
            <v>6769</v>
          </cell>
          <cell r="G193">
            <v>4157</v>
          </cell>
        </row>
        <row r="194">
          <cell r="A194" t="str">
            <v>B031</v>
          </cell>
          <cell r="B194" t="str">
            <v>맨홀및집수조운반</v>
          </cell>
          <cell r="C194" t="str">
            <v>L=180KM이내</v>
          </cell>
          <cell r="D194" t="str">
            <v>TON</v>
          </cell>
          <cell r="E194">
            <v>0</v>
          </cell>
          <cell r="F194">
            <v>0</v>
          </cell>
          <cell r="G194">
            <v>23694</v>
          </cell>
        </row>
        <row r="195">
          <cell r="A195" t="str">
            <v>B032</v>
          </cell>
          <cell r="B195" t="str">
            <v>CON'C 절단</v>
          </cell>
          <cell r="C195"/>
          <cell r="D195" t="str">
            <v>M</v>
          </cell>
          <cell r="E195">
            <v>556</v>
          </cell>
          <cell r="F195">
            <v>765</v>
          </cell>
          <cell r="G195">
            <v>40</v>
          </cell>
        </row>
        <row r="196">
          <cell r="A196" t="str">
            <v>B032'</v>
          </cell>
          <cell r="B196" t="str">
            <v>아스팔트절단</v>
          </cell>
          <cell r="C196"/>
          <cell r="D196" t="str">
            <v>M</v>
          </cell>
          <cell r="E196">
            <v>522</v>
          </cell>
          <cell r="F196">
            <v>697</v>
          </cell>
          <cell r="G196">
            <v>40</v>
          </cell>
        </row>
        <row r="197">
          <cell r="A197" t="str">
            <v>C001</v>
          </cell>
          <cell r="B197" t="str">
            <v>굴삭기</v>
          </cell>
          <cell r="C197" t="str">
            <v>L=20KM</v>
          </cell>
          <cell r="D197" t="str">
            <v>HR</v>
          </cell>
          <cell r="E197">
            <v>18852</v>
          </cell>
          <cell r="F197">
            <v>2399</v>
          </cell>
          <cell r="G197">
            <v>7350</v>
          </cell>
        </row>
        <row r="198">
          <cell r="A198" t="str">
            <v>C002</v>
          </cell>
          <cell r="B198" t="str">
            <v>"</v>
          </cell>
          <cell r="C198" t="str">
            <v>04</v>
          </cell>
          <cell r="D198" t="str">
            <v>HR</v>
          </cell>
          <cell r="E198">
            <v>18852</v>
          </cell>
          <cell r="F198">
            <v>5682</v>
          </cell>
          <cell r="G198">
            <v>10938</v>
          </cell>
        </row>
        <row r="199">
          <cell r="A199" t="str">
            <v>C003</v>
          </cell>
          <cell r="B199" t="str">
            <v>"</v>
          </cell>
          <cell r="C199" t="str">
            <v>07</v>
          </cell>
          <cell r="D199" t="str">
            <v>HR</v>
          </cell>
          <cell r="E199">
            <v>18852</v>
          </cell>
          <cell r="F199">
            <v>6629</v>
          </cell>
          <cell r="G199">
            <v>16654</v>
          </cell>
        </row>
        <row r="200">
          <cell r="A200" t="str">
            <v>C004</v>
          </cell>
          <cell r="B200" t="str">
            <v>"</v>
          </cell>
          <cell r="C200" t="str">
            <v>10</v>
          </cell>
          <cell r="D200" t="str">
            <v>HR</v>
          </cell>
          <cell r="E200">
            <v>18852</v>
          </cell>
          <cell r="F200">
            <v>11176</v>
          </cell>
          <cell r="G200">
            <v>20406</v>
          </cell>
        </row>
        <row r="201">
          <cell r="A201" t="str">
            <v>C005</v>
          </cell>
          <cell r="B201" t="str">
            <v>대형브레이커</v>
          </cell>
          <cell r="C201" t="str">
            <v>02</v>
          </cell>
          <cell r="D201" t="str">
            <v>HR</v>
          </cell>
          <cell r="E201"/>
          <cell r="F201"/>
          <cell r="G201">
            <v>3022</v>
          </cell>
        </row>
        <row r="202">
          <cell r="A202" t="str">
            <v>C005'</v>
          </cell>
          <cell r="B202" t="str">
            <v>소형 브레이커</v>
          </cell>
          <cell r="C202" t="str">
            <v>25Kg x 4대</v>
          </cell>
          <cell r="D202" t="str">
            <v>시간</v>
          </cell>
          <cell r="E202"/>
          <cell r="F202"/>
          <cell r="G202">
            <v>352</v>
          </cell>
        </row>
        <row r="203">
          <cell r="A203" t="str">
            <v>C006</v>
          </cell>
          <cell r="B203" t="str">
            <v>로우더(타이어)</v>
          </cell>
          <cell r="C203" t="str">
            <v>2.29m3</v>
          </cell>
          <cell r="D203" t="str">
            <v>HR</v>
          </cell>
          <cell r="E203">
            <v>18852</v>
          </cell>
          <cell r="F203">
            <v>14244</v>
          </cell>
          <cell r="G203">
            <v>16920</v>
          </cell>
        </row>
        <row r="204">
          <cell r="A204" t="str">
            <v>C006'</v>
          </cell>
          <cell r="B204" t="str">
            <v>로우더(타이어)</v>
          </cell>
          <cell r="C204" t="str">
            <v>1.72m3</v>
          </cell>
          <cell r="D204" t="str">
            <v>HR</v>
          </cell>
          <cell r="E204">
            <v>18852</v>
          </cell>
          <cell r="F204">
            <v>10573</v>
          </cell>
          <cell r="G204">
            <v>15385</v>
          </cell>
        </row>
        <row r="205">
          <cell r="A205" t="str">
            <v>C007</v>
          </cell>
          <cell r="B205" t="str">
            <v>로우더(무한궤도)</v>
          </cell>
          <cell r="C205" t="str">
            <v>1.72m3</v>
          </cell>
          <cell r="D205" t="str">
            <v>HR</v>
          </cell>
          <cell r="E205">
            <v>18852</v>
          </cell>
          <cell r="F205">
            <v>12274</v>
          </cell>
          <cell r="G205">
            <v>19871</v>
          </cell>
        </row>
        <row r="206">
          <cell r="A206" t="str">
            <v>C008</v>
          </cell>
          <cell r="B206" t="str">
            <v>덤프트럭</v>
          </cell>
          <cell r="C206" t="str">
            <v>8TON</v>
          </cell>
          <cell r="D206" t="str">
            <v>HR</v>
          </cell>
          <cell r="E206">
            <v>11173</v>
          </cell>
          <cell r="F206">
            <v>9019</v>
          </cell>
          <cell r="G206">
            <v>7563</v>
          </cell>
        </row>
        <row r="207">
          <cell r="A207" t="str">
            <v>C009</v>
          </cell>
          <cell r="B207" t="str">
            <v>"</v>
          </cell>
          <cell r="C207" t="str">
            <v>10.5TON</v>
          </cell>
          <cell r="D207" t="str">
            <v>HR</v>
          </cell>
          <cell r="E207">
            <v>11173</v>
          </cell>
          <cell r="F207">
            <v>13674</v>
          </cell>
          <cell r="G207">
            <v>8399</v>
          </cell>
        </row>
        <row r="208">
          <cell r="A208" t="str">
            <v>C010</v>
          </cell>
          <cell r="B208" t="str">
            <v>콘크리트캇타</v>
          </cell>
          <cell r="C208" t="str">
            <v>320~400mm</v>
          </cell>
          <cell r="D208" t="str">
            <v>HR</v>
          </cell>
          <cell r="E208">
            <v>9994</v>
          </cell>
          <cell r="F208">
            <v>7197</v>
          </cell>
          <cell r="G208">
            <v>1228</v>
          </cell>
        </row>
        <row r="209">
          <cell r="A209" t="str">
            <v>C011</v>
          </cell>
          <cell r="B209" t="str">
            <v>램머</v>
          </cell>
          <cell r="C209" t="str">
            <v>80KG</v>
          </cell>
          <cell r="D209" t="str">
            <v>HR</v>
          </cell>
          <cell r="E209">
            <v>9994</v>
          </cell>
          <cell r="F209">
            <v>824</v>
          </cell>
          <cell r="G209">
            <v>386</v>
          </cell>
        </row>
        <row r="210">
          <cell r="A210" t="str">
            <v>C012</v>
          </cell>
          <cell r="B210" t="str">
            <v>플레이트콤펙터</v>
          </cell>
          <cell r="C210" t="str">
            <v>1.5TON</v>
          </cell>
          <cell r="D210" t="str">
            <v>HR</v>
          </cell>
          <cell r="E210">
            <v>9994</v>
          </cell>
          <cell r="F210">
            <v>1285</v>
          </cell>
          <cell r="G210">
            <v>504</v>
          </cell>
        </row>
        <row r="211">
          <cell r="A211" t="str">
            <v>C013</v>
          </cell>
          <cell r="B211" t="str">
            <v>경운기</v>
          </cell>
          <cell r="C211" t="str">
            <v>1000KG</v>
          </cell>
          <cell r="D211" t="str">
            <v>HR</v>
          </cell>
          <cell r="E211">
            <v>11173</v>
          </cell>
          <cell r="F211">
            <v>1018</v>
          </cell>
          <cell r="G211">
            <v>558</v>
          </cell>
        </row>
        <row r="212">
          <cell r="A212" t="str">
            <v>C014</v>
          </cell>
          <cell r="B212" t="str">
            <v>건설용PUMP</v>
          </cell>
          <cell r="C212" t="str">
            <v>50(2x100)</v>
          </cell>
          <cell r="D212" t="str">
            <v>HR</v>
          </cell>
          <cell r="E212"/>
          <cell r="F212"/>
          <cell r="G212" t="e">
            <v>#REF!</v>
          </cell>
        </row>
        <row r="213">
          <cell r="A213" t="str">
            <v>C015</v>
          </cell>
          <cell r="B213" t="str">
            <v>건설용PUMP</v>
          </cell>
          <cell r="C213" t="str">
            <v>80(5x15)</v>
          </cell>
          <cell r="D213" t="str">
            <v>HR</v>
          </cell>
          <cell r="E213"/>
          <cell r="F213"/>
          <cell r="G213" t="e">
            <v>#REF!</v>
          </cell>
        </row>
        <row r="214">
          <cell r="A214" t="str">
            <v>C016</v>
          </cell>
          <cell r="B214" t="str">
            <v>건설용PUMP</v>
          </cell>
          <cell r="C214" t="str">
            <v>100(5x20)</v>
          </cell>
          <cell r="D214" t="str">
            <v>HR</v>
          </cell>
          <cell r="E214"/>
          <cell r="F214"/>
          <cell r="G214" t="e">
            <v>#REF!</v>
          </cell>
        </row>
        <row r="215">
          <cell r="A215" t="str">
            <v>C017</v>
          </cell>
          <cell r="B215" t="str">
            <v>가솔린엔진</v>
          </cell>
          <cell r="C215" t="str">
            <v>2.5HP</v>
          </cell>
          <cell r="D215" t="str">
            <v>HR</v>
          </cell>
          <cell r="E215"/>
          <cell r="F215" t="e">
            <v>#REF!</v>
          </cell>
          <cell r="G215" t="e">
            <v>#REF!</v>
          </cell>
        </row>
        <row r="216">
          <cell r="A216" t="str">
            <v>C018</v>
          </cell>
          <cell r="B216" t="str">
            <v>가솔린엔진</v>
          </cell>
          <cell r="C216" t="str">
            <v>4.5HP</v>
          </cell>
          <cell r="D216" t="str">
            <v>HR</v>
          </cell>
          <cell r="E216"/>
          <cell r="F216" t="e">
            <v>#REF!</v>
          </cell>
          <cell r="G216" t="e">
            <v>#REF!</v>
          </cell>
        </row>
        <row r="217">
          <cell r="A217" t="str">
            <v>C019</v>
          </cell>
          <cell r="B217" t="str">
            <v>가솔린엔진</v>
          </cell>
          <cell r="C217" t="str">
            <v>7HP</v>
          </cell>
          <cell r="D217" t="str">
            <v>HR</v>
          </cell>
          <cell r="E217"/>
          <cell r="F217" t="e">
            <v>#REF!</v>
          </cell>
          <cell r="G217" t="e">
            <v>#REF!</v>
          </cell>
        </row>
        <row r="218">
          <cell r="A218" t="str">
            <v>C020</v>
          </cell>
          <cell r="B218" t="str">
            <v>발전기</v>
          </cell>
          <cell r="C218" t="str">
            <v>13KW</v>
          </cell>
          <cell r="D218" t="str">
            <v>HR</v>
          </cell>
          <cell r="E218">
            <v>9994</v>
          </cell>
          <cell r="F218">
            <v>4243</v>
          </cell>
          <cell r="G218">
            <v>1407</v>
          </cell>
        </row>
        <row r="219">
          <cell r="A219" t="str">
            <v>C020'</v>
          </cell>
          <cell r="B219" t="str">
            <v>발전기</v>
          </cell>
          <cell r="C219" t="str">
            <v>25KW</v>
          </cell>
          <cell r="D219" t="str">
            <v>HR</v>
          </cell>
          <cell r="E219">
            <v>9994</v>
          </cell>
          <cell r="F219">
            <v>3939</v>
          </cell>
          <cell r="G219">
            <v>1407</v>
          </cell>
        </row>
        <row r="220">
          <cell r="A220" t="str">
            <v>C021</v>
          </cell>
          <cell r="B220" t="str">
            <v>크레인(무한궤도)</v>
          </cell>
          <cell r="C220" t="str">
            <v>10TON</v>
          </cell>
          <cell r="D220" t="str">
            <v>HR</v>
          </cell>
          <cell r="E220">
            <v>23282</v>
          </cell>
          <cell r="F220">
            <v>4303</v>
          </cell>
          <cell r="G220">
            <v>11493</v>
          </cell>
        </row>
        <row r="221">
          <cell r="A221" t="str">
            <v>C022</v>
          </cell>
          <cell r="B221" t="str">
            <v>트럭트레일러</v>
          </cell>
          <cell r="C221" t="str">
            <v>20TON</v>
          </cell>
          <cell r="D221" t="str">
            <v>HR</v>
          </cell>
          <cell r="E221">
            <v>11774</v>
          </cell>
          <cell r="F221">
            <v>14499</v>
          </cell>
          <cell r="G221">
            <v>14304</v>
          </cell>
        </row>
        <row r="222">
          <cell r="A222" t="str">
            <v>C023</v>
          </cell>
          <cell r="B222" t="str">
            <v>융착기</v>
          </cell>
          <cell r="C222" t="str">
            <v>300mm</v>
          </cell>
          <cell r="D222" t="str">
            <v>HR</v>
          </cell>
          <cell r="E222"/>
          <cell r="F222"/>
          <cell r="G222">
            <v>1001</v>
          </cell>
        </row>
        <row r="223">
          <cell r="A223" t="str">
            <v>C024</v>
          </cell>
          <cell r="B223" t="str">
            <v>융착기</v>
          </cell>
          <cell r="C223" t="str">
            <v>150mm</v>
          </cell>
          <cell r="D223" t="str">
            <v>HR</v>
          </cell>
          <cell r="E223"/>
          <cell r="F223"/>
          <cell r="G223">
            <v>1001</v>
          </cell>
        </row>
        <row r="224">
          <cell r="A224" t="str">
            <v>C025</v>
          </cell>
          <cell r="B224" t="str">
            <v>공기압축기</v>
          </cell>
          <cell r="C224" t="str">
            <v>7.1m3/min</v>
          </cell>
          <cell r="D224" t="str">
            <v>HR</v>
          </cell>
          <cell r="E224">
            <v>11774</v>
          </cell>
          <cell r="F224">
            <v>5940</v>
          </cell>
          <cell r="G224">
            <v>3851</v>
          </cell>
        </row>
        <row r="225">
          <cell r="A225" t="str">
            <v>C026</v>
          </cell>
          <cell r="B225" t="str">
            <v>페이브먼트브레이커</v>
          </cell>
          <cell r="C225" t="str">
            <v>25kg</v>
          </cell>
          <cell r="D225" t="str">
            <v>HR</v>
          </cell>
          <cell r="E225"/>
          <cell r="F225"/>
          <cell r="G225">
            <v>352</v>
          </cell>
        </row>
        <row r="226">
          <cell r="A226" t="str">
            <v>C027</v>
          </cell>
          <cell r="B226" t="str">
            <v>에어호스</v>
          </cell>
          <cell r="C226" t="str">
            <v>1.905M</v>
          </cell>
          <cell r="D226" t="str">
            <v>HR</v>
          </cell>
          <cell r="E226"/>
          <cell r="F226"/>
          <cell r="G226">
            <v>48</v>
          </cell>
        </row>
        <row r="227">
          <cell r="A227" t="str">
            <v>C028</v>
          </cell>
          <cell r="B227" t="str">
            <v>접합수밀쉬트</v>
          </cell>
          <cell r="C227" t="str">
            <v>D150</v>
          </cell>
          <cell r="D227" t="str">
            <v>조</v>
          </cell>
          <cell r="E227"/>
          <cell r="F227">
            <v>1020</v>
          </cell>
        </row>
        <row r="228">
          <cell r="A228" t="str">
            <v>C029</v>
          </cell>
          <cell r="B228" t="str">
            <v>접합수밀쉬트</v>
          </cell>
          <cell r="C228" t="str">
            <v>D200</v>
          </cell>
          <cell r="D228" t="str">
            <v>조</v>
          </cell>
          <cell r="E228"/>
          <cell r="F228">
            <v>1373</v>
          </cell>
        </row>
        <row r="229">
          <cell r="A229" t="str">
            <v>C030</v>
          </cell>
          <cell r="B229" t="str">
            <v>아스팔트디스트리뷰터</v>
          </cell>
          <cell r="C229" t="str">
            <v>3800L</v>
          </cell>
          <cell r="D229" t="str">
            <v>HR</v>
          </cell>
          <cell r="E229">
            <v>11774</v>
          </cell>
          <cell r="F229">
            <v>7758</v>
          </cell>
          <cell r="G229">
            <v>9317</v>
          </cell>
        </row>
        <row r="230">
          <cell r="A230" t="str">
            <v>C031</v>
          </cell>
          <cell r="B230" t="str">
            <v>모우터그레이다</v>
          </cell>
          <cell r="C230" t="str">
            <v>3.6m</v>
          </cell>
          <cell r="D230" t="str">
            <v>HR</v>
          </cell>
          <cell r="E230">
            <v>18852</v>
          </cell>
          <cell r="F230">
            <v>12913</v>
          </cell>
          <cell r="G230">
            <v>19376</v>
          </cell>
        </row>
        <row r="231">
          <cell r="A231" t="str">
            <v>C032</v>
          </cell>
          <cell r="B231" t="str">
            <v>물탱크</v>
          </cell>
          <cell r="C231" t="str">
            <v>5500L</v>
          </cell>
          <cell r="D231" t="str">
            <v>HR</v>
          </cell>
          <cell r="E231">
            <v>11173</v>
          </cell>
          <cell r="F231">
            <v>6852</v>
          </cell>
          <cell r="G231">
            <v>3723</v>
          </cell>
        </row>
        <row r="232">
          <cell r="A232" t="str">
            <v>C033</v>
          </cell>
          <cell r="B232" t="str">
            <v>진동로울러(자주식)</v>
          </cell>
          <cell r="C232" t="str">
            <v>10TON</v>
          </cell>
          <cell r="D232" t="str">
            <v>HR</v>
          </cell>
          <cell r="E232">
            <v>14423</v>
          </cell>
          <cell r="F232">
            <v>8569</v>
          </cell>
          <cell r="G232">
            <v>22434</v>
          </cell>
        </row>
        <row r="233">
          <cell r="A233" t="str">
            <v>C034</v>
          </cell>
          <cell r="B233" t="str">
            <v>타이어로라</v>
          </cell>
          <cell r="C233" t="str">
            <v>8-15TON</v>
          </cell>
          <cell r="D233" t="str">
            <v>HR</v>
          </cell>
          <cell r="E233">
            <v>14423</v>
          </cell>
          <cell r="F233">
            <v>7092</v>
          </cell>
          <cell r="G233">
            <v>11822</v>
          </cell>
        </row>
        <row r="234">
          <cell r="A234" t="str">
            <v>C034</v>
          </cell>
          <cell r="B234" t="str">
            <v>타이어로라</v>
          </cell>
          <cell r="C234" t="str">
            <v>5-8TON</v>
          </cell>
          <cell r="D234" t="str">
            <v>HR</v>
          </cell>
          <cell r="E234">
            <v>14423</v>
          </cell>
          <cell r="F234">
            <v>4364</v>
          </cell>
          <cell r="G234">
            <v>7555</v>
          </cell>
        </row>
        <row r="235">
          <cell r="A235" t="str">
            <v>C035</v>
          </cell>
          <cell r="B235" t="str">
            <v>아스팔트휘니샤</v>
          </cell>
          <cell r="C235" t="str">
            <v>3M</v>
          </cell>
          <cell r="D235" t="str">
            <v>HR</v>
          </cell>
          <cell r="E235">
            <v>18852</v>
          </cell>
          <cell r="F235">
            <v>4849</v>
          </cell>
          <cell r="G235">
            <v>22283</v>
          </cell>
        </row>
        <row r="236">
          <cell r="A236" t="str">
            <v>C036</v>
          </cell>
          <cell r="B236" t="str">
            <v>텐덤 로라</v>
          </cell>
          <cell r="C236" t="str">
            <v>10-14TON</v>
          </cell>
          <cell r="D236" t="str">
            <v>HR</v>
          </cell>
          <cell r="E236">
            <v>14423</v>
          </cell>
          <cell r="F236">
            <v>5576</v>
          </cell>
          <cell r="G236">
            <v>8741</v>
          </cell>
        </row>
        <row r="237">
          <cell r="A237" t="str">
            <v>C037</v>
          </cell>
          <cell r="B237" t="str">
            <v>매커덤 로라</v>
          </cell>
          <cell r="C237" t="str">
            <v>8-10TON</v>
          </cell>
          <cell r="D237" t="str">
            <v>HR</v>
          </cell>
          <cell r="E237">
            <v>14423</v>
          </cell>
          <cell r="F237">
            <v>5091</v>
          </cell>
          <cell r="G237">
            <v>7398</v>
          </cell>
        </row>
        <row r="238">
          <cell r="A238" t="str">
            <v>P001</v>
          </cell>
          <cell r="B238" t="str">
            <v>갱부</v>
          </cell>
          <cell r="C238"/>
          <cell r="D238" t="str">
            <v>인</v>
          </cell>
          <cell r="E238">
            <v>51318</v>
          </cell>
        </row>
        <row r="239">
          <cell r="A239" t="str">
            <v>P002</v>
          </cell>
          <cell r="B239" t="str">
            <v>도목수</v>
          </cell>
          <cell r="C239"/>
          <cell r="D239" t="str">
            <v>인</v>
          </cell>
        </row>
        <row r="240">
          <cell r="A240" t="str">
            <v>P003</v>
          </cell>
          <cell r="B240" t="str">
            <v>건축목공</v>
          </cell>
          <cell r="C240"/>
          <cell r="D240" t="str">
            <v>인</v>
          </cell>
          <cell r="E240">
            <v>60176</v>
          </cell>
        </row>
        <row r="241">
          <cell r="A241" t="str">
            <v>P004</v>
          </cell>
          <cell r="B241" t="str">
            <v>형틀목공</v>
          </cell>
          <cell r="C241"/>
          <cell r="D241" t="str">
            <v>인</v>
          </cell>
          <cell r="E241">
            <v>61483</v>
          </cell>
        </row>
        <row r="242">
          <cell r="A242" t="str">
            <v>P005</v>
          </cell>
          <cell r="B242" t="str">
            <v>창호목공</v>
          </cell>
          <cell r="C242"/>
          <cell r="D242" t="str">
            <v>인</v>
          </cell>
          <cell r="E242">
            <v>51776</v>
          </cell>
        </row>
        <row r="243">
          <cell r="A243" t="str">
            <v>P006</v>
          </cell>
          <cell r="B243" t="str">
            <v>철골공</v>
          </cell>
          <cell r="C243"/>
          <cell r="D243" t="str">
            <v>인</v>
          </cell>
          <cell r="E243">
            <v>64454</v>
          </cell>
        </row>
        <row r="244">
          <cell r="A244" t="str">
            <v>P007</v>
          </cell>
          <cell r="B244" t="str">
            <v>철공</v>
          </cell>
          <cell r="C244"/>
          <cell r="D244" t="str">
            <v>인</v>
          </cell>
          <cell r="E244">
            <v>63441</v>
          </cell>
        </row>
        <row r="245">
          <cell r="A245" t="str">
            <v>P008</v>
          </cell>
          <cell r="B245" t="str">
            <v>철근공</v>
          </cell>
          <cell r="C245"/>
          <cell r="D245" t="str">
            <v>인</v>
          </cell>
          <cell r="E245">
            <v>63607</v>
          </cell>
        </row>
        <row r="246">
          <cell r="A246" t="str">
            <v>P013</v>
          </cell>
          <cell r="B246" t="str">
            <v>석공</v>
          </cell>
          <cell r="C246"/>
          <cell r="D246" t="str">
            <v>인</v>
          </cell>
          <cell r="E246">
            <v>60879</v>
          </cell>
        </row>
        <row r="247">
          <cell r="A247" t="str">
            <v>P015</v>
          </cell>
          <cell r="B247" t="str">
            <v>비계공</v>
          </cell>
          <cell r="C247"/>
          <cell r="D247" t="str">
            <v>인</v>
          </cell>
          <cell r="E247">
            <v>66149</v>
          </cell>
        </row>
        <row r="248">
          <cell r="A248" t="str">
            <v>P017</v>
          </cell>
          <cell r="B248" t="str">
            <v>조적공</v>
          </cell>
          <cell r="C248"/>
          <cell r="D248" t="str">
            <v>인</v>
          </cell>
          <cell r="E248">
            <v>57968</v>
          </cell>
        </row>
        <row r="249">
          <cell r="A249" t="str">
            <v>P021</v>
          </cell>
          <cell r="B249" t="str">
            <v>미장공</v>
          </cell>
          <cell r="C249"/>
          <cell r="D249" t="str">
            <v>인</v>
          </cell>
          <cell r="E249">
            <v>54467</v>
          </cell>
        </row>
        <row r="250">
          <cell r="A250" t="str">
            <v>P022</v>
          </cell>
          <cell r="B250" t="str">
            <v>방수공</v>
          </cell>
          <cell r="C250"/>
          <cell r="D250" t="str">
            <v>인</v>
          </cell>
          <cell r="E250">
            <v>49062</v>
          </cell>
        </row>
        <row r="251">
          <cell r="A251" t="str">
            <v>P026</v>
          </cell>
          <cell r="B251" t="str">
            <v>콘크리트공</v>
          </cell>
          <cell r="C251"/>
          <cell r="D251" t="str">
            <v>인</v>
          </cell>
          <cell r="E251">
            <v>62281</v>
          </cell>
        </row>
        <row r="252">
          <cell r="A252" t="str">
            <v>P029</v>
          </cell>
          <cell r="B252" t="str">
            <v>배관공</v>
          </cell>
          <cell r="C252"/>
          <cell r="D252" t="str">
            <v>인</v>
          </cell>
          <cell r="E252">
            <v>47537</v>
          </cell>
        </row>
        <row r="253">
          <cell r="A253" t="str">
            <v>P033</v>
          </cell>
          <cell r="B253" t="str">
            <v>도장공</v>
          </cell>
          <cell r="C253"/>
          <cell r="D253" t="str">
            <v>인</v>
          </cell>
          <cell r="E253">
            <v>53370</v>
          </cell>
        </row>
        <row r="254">
          <cell r="A254" t="str">
            <v>P034</v>
          </cell>
          <cell r="B254" t="str">
            <v>내장공</v>
          </cell>
          <cell r="C254"/>
          <cell r="D254" t="str">
            <v>인</v>
          </cell>
          <cell r="E254">
            <v>53250</v>
          </cell>
        </row>
        <row r="255">
          <cell r="A255" t="str">
            <v>P051</v>
          </cell>
          <cell r="B255" t="str">
            <v>조경공</v>
          </cell>
          <cell r="C255"/>
          <cell r="D255" t="str">
            <v>인</v>
          </cell>
          <cell r="E255">
            <v>51756</v>
          </cell>
          <cell r="F255" t="str">
            <v>-</v>
          </cell>
        </row>
        <row r="256">
          <cell r="A256" t="str">
            <v>P052</v>
          </cell>
          <cell r="B256" t="str">
            <v>도배공</v>
          </cell>
          <cell r="C256"/>
          <cell r="D256" t="str">
            <v>인</v>
          </cell>
          <cell r="E256">
            <v>53277</v>
          </cell>
        </row>
        <row r="257">
          <cell r="A257" t="str">
            <v>P065</v>
          </cell>
          <cell r="B257" t="str">
            <v>배전전공</v>
          </cell>
          <cell r="C257"/>
          <cell r="D257" t="str">
            <v>인</v>
          </cell>
          <cell r="E257">
            <v>182333</v>
          </cell>
        </row>
        <row r="258">
          <cell r="A258" t="str">
            <v>P066</v>
          </cell>
          <cell r="B258" t="str">
            <v>배전활선전공</v>
          </cell>
          <cell r="C258"/>
          <cell r="D258" t="str">
            <v>인</v>
          </cell>
          <cell r="E258">
            <v>189457</v>
          </cell>
        </row>
        <row r="259">
          <cell r="A259" t="str">
            <v>P067</v>
          </cell>
          <cell r="B259" t="str">
            <v>플랜트전공</v>
          </cell>
          <cell r="C259"/>
          <cell r="D259" t="str">
            <v>인</v>
          </cell>
          <cell r="E259">
            <v>53292</v>
          </cell>
        </row>
        <row r="260">
          <cell r="A260" t="str">
            <v>P068</v>
          </cell>
          <cell r="B260" t="str">
            <v>내선전공</v>
          </cell>
          <cell r="C260"/>
          <cell r="D260" t="str">
            <v>인</v>
          </cell>
          <cell r="E260">
            <v>49296</v>
          </cell>
        </row>
        <row r="261">
          <cell r="A261" t="str">
            <v>P080</v>
          </cell>
          <cell r="B261" t="str">
            <v>작업반장</v>
          </cell>
          <cell r="C261"/>
          <cell r="D261" t="str">
            <v>인</v>
          </cell>
          <cell r="E261">
            <v>57379</v>
          </cell>
        </row>
        <row r="262">
          <cell r="A262" t="str">
            <v>P083</v>
          </cell>
          <cell r="B262" t="str">
            <v>특별인부</v>
          </cell>
          <cell r="C262"/>
          <cell r="D262" t="str">
            <v>인</v>
          </cell>
          <cell r="E262">
            <v>50160</v>
          </cell>
        </row>
        <row r="263">
          <cell r="A263" t="str">
            <v>P084</v>
          </cell>
          <cell r="B263" t="str">
            <v>보통인부</v>
          </cell>
          <cell r="C263"/>
          <cell r="D263" t="str">
            <v>인</v>
          </cell>
          <cell r="E263">
            <v>34360</v>
          </cell>
        </row>
        <row r="264">
          <cell r="A264" t="str">
            <v>P085</v>
          </cell>
          <cell r="B264" t="str">
            <v>중기운전기사</v>
          </cell>
          <cell r="C264"/>
          <cell r="D264" t="str">
            <v>인</v>
          </cell>
          <cell r="E264">
            <v>56517</v>
          </cell>
        </row>
        <row r="265">
          <cell r="A265" t="str">
            <v>P086</v>
          </cell>
          <cell r="B265" t="str">
            <v>중기조장</v>
          </cell>
          <cell r="C265"/>
          <cell r="D265" t="str">
            <v>인</v>
          </cell>
          <cell r="E265">
            <v>63589</v>
          </cell>
        </row>
        <row r="266">
          <cell r="A266" t="str">
            <v>P087</v>
          </cell>
          <cell r="B266" t="str">
            <v>운전사(운반차)</v>
          </cell>
          <cell r="C266"/>
          <cell r="D266" t="str">
            <v>인</v>
          </cell>
          <cell r="E266">
            <v>53633</v>
          </cell>
        </row>
        <row r="267">
          <cell r="A267" t="str">
            <v>P088</v>
          </cell>
          <cell r="B267" t="str">
            <v>운전사(기계)</v>
          </cell>
          <cell r="C267"/>
          <cell r="D267" t="str">
            <v>인</v>
          </cell>
          <cell r="E267">
            <v>47972</v>
          </cell>
        </row>
        <row r="268">
          <cell r="A268" t="str">
            <v>P089</v>
          </cell>
          <cell r="B268" t="str">
            <v>중기운전조수</v>
          </cell>
          <cell r="C268"/>
          <cell r="D268" t="str">
            <v>인</v>
          </cell>
          <cell r="E268">
            <v>42524</v>
          </cell>
        </row>
        <row r="269">
          <cell r="A269" t="str">
            <v>P090</v>
          </cell>
          <cell r="B269" t="str">
            <v>고급선원</v>
          </cell>
          <cell r="C269"/>
          <cell r="D269" t="str">
            <v>인</v>
          </cell>
          <cell r="E269">
            <v>64343</v>
          </cell>
        </row>
        <row r="270">
          <cell r="A270" t="str">
            <v>P091</v>
          </cell>
          <cell r="B270" t="str">
            <v>보통선원</v>
          </cell>
          <cell r="C270"/>
          <cell r="D270" t="str">
            <v>인</v>
          </cell>
          <cell r="E270">
            <v>49156</v>
          </cell>
        </row>
        <row r="271">
          <cell r="A271" t="str">
            <v>P098</v>
          </cell>
          <cell r="B271" t="str">
            <v>기계설치공</v>
          </cell>
          <cell r="C271"/>
          <cell r="D271" t="str">
            <v>인</v>
          </cell>
          <cell r="E271">
            <v>52839</v>
          </cell>
        </row>
        <row r="272">
          <cell r="A272" t="str">
            <v>P099</v>
          </cell>
          <cell r="B272" t="str">
            <v>기계공</v>
          </cell>
          <cell r="C272"/>
          <cell r="D272" t="str">
            <v>인</v>
          </cell>
          <cell r="E272">
            <v>46967</v>
          </cell>
        </row>
        <row r="273">
          <cell r="A273" t="str">
            <v>P100</v>
          </cell>
          <cell r="B273" t="str">
            <v>줄눈공</v>
          </cell>
          <cell r="C273"/>
          <cell r="D273" t="str">
            <v>인</v>
          </cell>
          <cell r="E273">
            <v>60150</v>
          </cell>
          <cell r="F273" t="str">
            <v>-</v>
          </cell>
        </row>
        <row r="274">
          <cell r="A274" t="str">
            <v>P112</v>
          </cell>
          <cell r="B274" t="str">
            <v>용접공(일반)</v>
          </cell>
          <cell r="C274"/>
          <cell r="D274" t="str">
            <v>인</v>
          </cell>
          <cell r="E274">
            <v>59048</v>
          </cell>
        </row>
        <row r="275">
          <cell r="A275" t="str">
            <v>P114</v>
          </cell>
          <cell r="B275" t="str">
            <v>루핑공</v>
          </cell>
          <cell r="C275"/>
          <cell r="D275" t="str">
            <v>인</v>
          </cell>
          <cell r="E275">
            <v>49611</v>
          </cell>
          <cell r="F275" t="str">
            <v>-</v>
          </cell>
        </row>
        <row r="276">
          <cell r="A276" t="str">
            <v>P117</v>
          </cell>
          <cell r="B276" t="str">
            <v>할석공</v>
          </cell>
          <cell r="C276"/>
          <cell r="D276" t="str">
            <v>인</v>
          </cell>
          <cell r="E276">
            <v>65634</v>
          </cell>
        </row>
        <row r="277">
          <cell r="A277" t="str">
            <v>P118</v>
          </cell>
          <cell r="B277" t="str">
            <v>도장공</v>
          </cell>
          <cell r="C277"/>
          <cell r="D277" t="str">
            <v>인</v>
          </cell>
          <cell r="E277">
            <v>53370</v>
          </cell>
        </row>
        <row r="278">
          <cell r="A278" t="str">
            <v>P119</v>
          </cell>
          <cell r="B278" t="str">
            <v>새시공</v>
          </cell>
          <cell r="C278"/>
          <cell r="D278" t="str">
            <v>인</v>
          </cell>
          <cell r="E278">
            <v>56652</v>
          </cell>
        </row>
        <row r="279">
          <cell r="A279" t="str">
            <v>P120</v>
          </cell>
          <cell r="B279" t="str">
            <v>포설공</v>
          </cell>
          <cell r="C279"/>
          <cell r="D279" t="str">
            <v>인</v>
          </cell>
          <cell r="E279">
            <v>55613</v>
          </cell>
        </row>
        <row r="280">
          <cell r="A280" t="str">
            <v>P121</v>
          </cell>
          <cell r="B280" t="str">
            <v>착암공</v>
          </cell>
          <cell r="C280"/>
          <cell r="D280" t="str">
            <v>인</v>
          </cell>
          <cell r="E280">
            <v>52818</v>
          </cell>
        </row>
        <row r="281">
          <cell r="A281" t="str">
            <v>P122</v>
          </cell>
          <cell r="B281" t="str">
            <v>포장공</v>
          </cell>
          <cell r="C281"/>
          <cell r="D281" t="str">
            <v>인</v>
          </cell>
          <cell r="E281">
            <v>63929</v>
          </cell>
        </row>
        <row r="282">
          <cell r="A282" t="str">
            <v>Q001</v>
          </cell>
          <cell r="B282" t="str">
            <v>시멘트</v>
          </cell>
          <cell r="C282" t="str">
            <v>40KG 入</v>
          </cell>
          <cell r="D282" t="str">
            <v>대</v>
          </cell>
          <cell r="E282"/>
          <cell r="F282">
            <v>2511</v>
          </cell>
        </row>
        <row r="283">
          <cell r="A283" t="str">
            <v>Q002</v>
          </cell>
          <cell r="B283" t="str">
            <v>철근</v>
          </cell>
          <cell r="C283" t="str">
            <v>SD 30A D19</v>
          </cell>
          <cell r="D283" t="str">
            <v>TON</v>
          </cell>
          <cell r="E283"/>
          <cell r="F283">
            <v>269000</v>
          </cell>
          <cell r="G283"/>
          <cell r="H283">
            <v>269000</v>
          </cell>
        </row>
        <row r="284">
          <cell r="A284" t="str">
            <v>Q002'</v>
          </cell>
          <cell r="B284" t="str">
            <v>철근</v>
          </cell>
          <cell r="C284" t="str">
            <v>SD 30A D16</v>
          </cell>
          <cell r="D284" t="str">
            <v>TON</v>
          </cell>
          <cell r="E284"/>
          <cell r="F284">
            <v>269000</v>
          </cell>
          <cell r="G284"/>
          <cell r="H284">
            <v>269000</v>
          </cell>
        </row>
        <row r="285">
          <cell r="A285" t="str">
            <v>Q003</v>
          </cell>
          <cell r="B285" t="str">
            <v>철근</v>
          </cell>
          <cell r="C285" t="str">
            <v>SD 30A D13</v>
          </cell>
          <cell r="D285" t="str">
            <v>TON</v>
          </cell>
          <cell r="E285"/>
          <cell r="F285">
            <v>274180</v>
          </cell>
          <cell r="G285"/>
          <cell r="H285">
            <v>274180</v>
          </cell>
        </row>
        <row r="286">
          <cell r="A286" t="str">
            <v>Q003'</v>
          </cell>
          <cell r="B286" t="str">
            <v>철근</v>
          </cell>
          <cell r="C286" t="str">
            <v>SD 30A D10</v>
          </cell>
          <cell r="D286" t="str">
            <v>TON</v>
          </cell>
          <cell r="E286"/>
          <cell r="F286">
            <v>279350</v>
          </cell>
          <cell r="G286"/>
          <cell r="H286">
            <v>279350</v>
          </cell>
        </row>
        <row r="287">
          <cell r="A287" t="str">
            <v>Q004</v>
          </cell>
          <cell r="B287" t="str">
            <v>레미콘</v>
          </cell>
          <cell r="C287" t="str">
            <v>25-210-12</v>
          </cell>
          <cell r="D287" t="str">
            <v>M3</v>
          </cell>
          <cell r="E287"/>
          <cell r="F287">
            <v>50590</v>
          </cell>
          <cell r="G287"/>
          <cell r="H287">
            <v>50590</v>
          </cell>
        </row>
        <row r="288">
          <cell r="A288" t="str">
            <v>Q004'</v>
          </cell>
          <cell r="B288" t="str">
            <v>레미콘</v>
          </cell>
          <cell r="C288" t="str">
            <v>25-210-8</v>
          </cell>
          <cell r="D288" t="str">
            <v>M3</v>
          </cell>
          <cell r="E288"/>
          <cell r="F288">
            <v>49160</v>
          </cell>
          <cell r="G288"/>
          <cell r="H288">
            <v>49950</v>
          </cell>
        </row>
        <row r="289">
          <cell r="A289" t="str">
            <v>Q005</v>
          </cell>
          <cell r="B289" t="str">
            <v>"</v>
          </cell>
          <cell r="C289" t="str">
            <v>40-180-8</v>
          </cell>
          <cell r="D289" t="str">
            <v>M3</v>
          </cell>
          <cell r="E289"/>
          <cell r="F289">
            <v>44140</v>
          </cell>
          <cell r="G289"/>
          <cell r="H289">
            <v>44140</v>
          </cell>
        </row>
        <row r="290">
          <cell r="A290" t="str">
            <v>Q006</v>
          </cell>
          <cell r="B290" t="str">
            <v>레미콘</v>
          </cell>
          <cell r="C290" t="str">
            <v>40-160-8</v>
          </cell>
          <cell r="D290" t="str">
            <v>M3</v>
          </cell>
          <cell r="E290"/>
          <cell r="F290">
            <v>40400</v>
          </cell>
          <cell r="G290"/>
          <cell r="H290">
            <v>40400</v>
          </cell>
        </row>
        <row r="291">
          <cell r="A291" t="str">
            <v>Q006'</v>
          </cell>
          <cell r="B291" t="str">
            <v>아스콘</v>
          </cell>
          <cell r="C291" t="str">
            <v>#78</v>
          </cell>
          <cell r="D291" t="str">
            <v>TON</v>
          </cell>
          <cell r="E291"/>
          <cell r="F291">
            <v>35500</v>
          </cell>
        </row>
        <row r="292">
          <cell r="A292" t="str">
            <v>Q007</v>
          </cell>
          <cell r="B292" t="str">
            <v>모래</v>
          </cell>
          <cell r="C292" t="str">
            <v xml:space="preserve"> </v>
          </cell>
          <cell r="D292" t="str">
            <v>M3</v>
          </cell>
          <cell r="E292"/>
          <cell r="F292">
            <v>9000</v>
          </cell>
        </row>
        <row r="293">
          <cell r="A293" t="str">
            <v>Q008</v>
          </cell>
          <cell r="B293" t="str">
            <v>자갈</v>
          </cell>
          <cell r="C293" t="str">
            <v xml:space="preserve"> </v>
          </cell>
          <cell r="D293" t="str">
            <v>"</v>
          </cell>
          <cell r="E293"/>
          <cell r="F293">
            <v>6600</v>
          </cell>
        </row>
        <row r="294">
          <cell r="A294" t="str">
            <v>Q009</v>
          </cell>
          <cell r="B294" t="str">
            <v>쇄석25~40</v>
          </cell>
          <cell r="C294" t="str">
            <v xml:space="preserve"> </v>
          </cell>
          <cell r="D294" t="str">
            <v>"</v>
          </cell>
          <cell r="E294"/>
          <cell r="F294">
            <v>9000</v>
          </cell>
        </row>
        <row r="295">
          <cell r="A295" t="str">
            <v>Q009'</v>
          </cell>
          <cell r="B295" t="str">
            <v>쇄석100~150</v>
          </cell>
          <cell r="C295" t="str">
            <v xml:space="preserve"> </v>
          </cell>
          <cell r="D295" t="str">
            <v>"</v>
          </cell>
          <cell r="E295"/>
          <cell r="F295">
            <v>5727</v>
          </cell>
        </row>
        <row r="296">
          <cell r="A296" t="str">
            <v>Q010</v>
          </cell>
          <cell r="B296" t="str">
            <v>잡석</v>
          </cell>
          <cell r="C296" t="str">
            <v xml:space="preserve"> </v>
          </cell>
          <cell r="D296" t="str">
            <v>"</v>
          </cell>
          <cell r="E296"/>
          <cell r="F296">
            <v>5545</v>
          </cell>
        </row>
        <row r="297">
          <cell r="A297" t="str">
            <v>Q011</v>
          </cell>
          <cell r="B297" t="str">
            <v>보조기층</v>
          </cell>
          <cell r="C297"/>
          <cell r="D297" t="str">
            <v>"</v>
          </cell>
          <cell r="E297"/>
          <cell r="F297">
            <v>6000</v>
          </cell>
        </row>
        <row r="298">
          <cell r="A298" t="str">
            <v>Q011'</v>
          </cell>
          <cell r="B298" t="str">
            <v>흄관</v>
          </cell>
          <cell r="C298" t="str">
            <v>KSF 4403B D800</v>
          </cell>
          <cell r="D298" t="str">
            <v>본</v>
          </cell>
          <cell r="E298"/>
          <cell r="F298">
            <v>118075</v>
          </cell>
        </row>
        <row r="299">
          <cell r="A299" t="str">
            <v>Q011-1</v>
          </cell>
          <cell r="B299" t="str">
            <v>흄관</v>
          </cell>
          <cell r="C299" t="str">
            <v>KSF 4403B D600</v>
          </cell>
          <cell r="D299" t="str">
            <v>본</v>
          </cell>
          <cell r="E299"/>
          <cell r="F299">
            <v>66950</v>
          </cell>
        </row>
        <row r="300">
          <cell r="A300" t="str">
            <v>Q012</v>
          </cell>
          <cell r="B300" t="str">
            <v>흄관</v>
          </cell>
          <cell r="C300" t="str">
            <v>KSF 4403B D500</v>
          </cell>
          <cell r="D300" t="str">
            <v>본</v>
          </cell>
          <cell r="E300"/>
          <cell r="F300">
            <v>48775</v>
          </cell>
        </row>
        <row r="301">
          <cell r="A301" t="str">
            <v>Q012'</v>
          </cell>
          <cell r="B301" t="str">
            <v>흄관</v>
          </cell>
          <cell r="C301" t="str">
            <v>KSF 4403B D450</v>
          </cell>
          <cell r="D301" t="str">
            <v>본</v>
          </cell>
          <cell r="E301"/>
          <cell r="F301">
            <v>40500</v>
          </cell>
        </row>
        <row r="302">
          <cell r="A302" t="str">
            <v>Q012-1</v>
          </cell>
          <cell r="B302" t="str">
            <v>흄관</v>
          </cell>
          <cell r="C302" t="str">
            <v>KSF 4403B D400</v>
          </cell>
          <cell r="D302" t="str">
            <v>본</v>
          </cell>
          <cell r="E302"/>
          <cell r="F302">
            <v>37525</v>
          </cell>
        </row>
        <row r="303">
          <cell r="A303" t="str">
            <v>Q013</v>
          </cell>
          <cell r="B303" t="str">
            <v>흄관</v>
          </cell>
          <cell r="C303" t="str">
            <v>KSF 4403B D350</v>
          </cell>
          <cell r="D303" t="str">
            <v>본</v>
          </cell>
          <cell r="E303"/>
          <cell r="F303">
            <v>35025</v>
          </cell>
        </row>
        <row r="304">
          <cell r="A304" t="str">
            <v>Q013'</v>
          </cell>
          <cell r="B304" t="str">
            <v>흄관</v>
          </cell>
          <cell r="C304" t="str">
            <v>KSF 4403B D300</v>
          </cell>
          <cell r="D304" t="str">
            <v>본</v>
          </cell>
          <cell r="E304"/>
          <cell r="F304">
            <v>33200</v>
          </cell>
        </row>
        <row r="305">
          <cell r="A305" t="str">
            <v>Q013-1</v>
          </cell>
          <cell r="B305" t="str">
            <v>흄관</v>
          </cell>
          <cell r="C305" t="str">
            <v>KSF 4403B D250</v>
          </cell>
          <cell r="D305" t="str">
            <v>본</v>
          </cell>
          <cell r="E305"/>
          <cell r="F305">
            <v>26225</v>
          </cell>
        </row>
        <row r="306">
          <cell r="A306" t="str">
            <v>Q014</v>
          </cell>
          <cell r="B306" t="str">
            <v>휘발유</v>
          </cell>
          <cell r="C306" t="str">
            <v>무연</v>
          </cell>
          <cell r="D306" t="str">
            <v>L</v>
          </cell>
          <cell r="E306"/>
          <cell r="F306">
            <v>973.64545454545441</v>
          </cell>
          <cell r="G306"/>
          <cell r="H306">
            <v>1071.01</v>
          </cell>
        </row>
        <row r="307">
          <cell r="A307" t="str">
            <v>Q015</v>
          </cell>
          <cell r="B307" t="str">
            <v>경유</v>
          </cell>
          <cell r="C307" t="str">
            <v>0.1W%</v>
          </cell>
          <cell r="D307" t="str">
            <v>L</v>
          </cell>
          <cell r="E307"/>
          <cell r="F307">
            <v>459.20909090909089</v>
          </cell>
          <cell r="G307"/>
          <cell r="H307">
            <v>505.13</v>
          </cell>
        </row>
        <row r="308">
          <cell r="A308" t="str">
            <v>Q016</v>
          </cell>
          <cell r="B308" t="str">
            <v>중유</v>
          </cell>
          <cell r="C308" t="str">
            <v>1.0W%</v>
          </cell>
          <cell r="D308" t="str">
            <v>L</v>
          </cell>
          <cell r="E308"/>
          <cell r="F308">
            <v>246.76363636363635</v>
          </cell>
          <cell r="G308"/>
          <cell r="H308">
            <v>271.44</v>
          </cell>
        </row>
        <row r="309">
          <cell r="A309" t="str">
            <v>Q017</v>
          </cell>
          <cell r="B309" t="str">
            <v>중유</v>
          </cell>
          <cell r="C309" t="str">
            <v>3.0W%</v>
          </cell>
          <cell r="D309" t="str">
            <v>L</v>
          </cell>
          <cell r="E309"/>
          <cell r="F309">
            <v>248.18181818181816</v>
          </cell>
          <cell r="G309"/>
          <cell r="H309">
            <v>273</v>
          </cell>
        </row>
        <row r="310">
          <cell r="A310" t="str">
            <v>Q018</v>
          </cell>
          <cell r="B310" t="str">
            <v>쥐똥나무</v>
          </cell>
          <cell r="C310" t="str">
            <v>1.0M</v>
          </cell>
          <cell r="D310" t="str">
            <v>주</v>
          </cell>
          <cell r="E310"/>
          <cell r="F310">
            <v>1000</v>
          </cell>
        </row>
        <row r="311">
          <cell r="A311" t="str">
            <v>Q018"</v>
          </cell>
          <cell r="B311" t="str">
            <v>낙산홍</v>
          </cell>
          <cell r="C311" t="str">
            <v>1.5M</v>
          </cell>
          <cell r="D311" t="str">
            <v>주</v>
          </cell>
          <cell r="E311"/>
          <cell r="F311">
            <v>14700</v>
          </cell>
        </row>
        <row r="312">
          <cell r="A312" t="str">
            <v>Q018'</v>
          </cell>
          <cell r="B312" t="str">
            <v>철쭉</v>
          </cell>
          <cell r="C312" t="str">
            <v>0.5M</v>
          </cell>
          <cell r="D312" t="str">
            <v>주</v>
          </cell>
          <cell r="E312"/>
          <cell r="F312">
            <v>8100</v>
          </cell>
        </row>
        <row r="313">
          <cell r="A313" t="str">
            <v>Q019</v>
          </cell>
          <cell r="B313" t="str">
            <v>줄떼</v>
          </cell>
          <cell r="C313" t="str">
            <v>300x300</v>
          </cell>
          <cell r="D313" t="str">
            <v>m2</v>
          </cell>
          <cell r="E313"/>
          <cell r="F313">
            <v>150</v>
          </cell>
        </row>
        <row r="314">
          <cell r="A314" t="str">
            <v>Q020</v>
          </cell>
          <cell r="B314" t="str">
            <v>평떼</v>
          </cell>
          <cell r="C314" t="str">
            <v>300x300x30</v>
          </cell>
          <cell r="D314" t="str">
            <v>m2</v>
          </cell>
          <cell r="E314"/>
          <cell r="F314">
            <v>270</v>
          </cell>
        </row>
        <row r="315">
          <cell r="A315" t="str">
            <v>Q021</v>
          </cell>
          <cell r="B315" t="str">
            <v>오지토관</v>
          </cell>
          <cell r="C315" t="str">
            <v>D120x500</v>
          </cell>
          <cell r="D315" t="str">
            <v>본</v>
          </cell>
          <cell r="E315"/>
          <cell r="F315">
            <v>2100</v>
          </cell>
        </row>
        <row r="316">
          <cell r="A316" t="str">
            <v>Q022</v>
          </cell>
          <cell r="B316" t="str">
            <v>원목</v>
          </cell>
          <cell r="C316" t="str">
            <v>외송</v>
          </cell>
          <cell r="D316" t="str">
            <v>m3</v>
          </cell>
          <cell r="E316"/>
          <cell r="F316">
            <v>140400</v>
          </cell>
        </row>
        <row r="317">
          <cell r="A317" t="str">
            <v>Q023</v>
          </cell>
          <cell r="B317" t="str">
            <v>각재</v>
          </cell>
          <cell r="C317" t="str">
            <v>외송</v>
          </cell>
          <cell r="D317" t="str">
            <v>"</v>
          </cell>
          <cell r="E317"/>
          <cell r="F317">
            <v>275400</v>
          </cell>
          <cell r="G317"/>
          <cell r="H317">
            <v>950</v>
          </cell>
        </row>
        <row r="318">
          <cell r="A318" t="str">
            <v>Q024</v>
          </cell>
          <cell r="B318" t="str">
            <v>판재</v>
          </cell>
          <cell r="C318" t="str">
            <v>외송</v>
          </cell>
          <cell r="D318" t="str">
            <v>"</v>
          </cell>
          <cell r="E318"/>
          <cell r="F318">
            <v>324000</v>
          </cell>
          <cell r="G318"/>
          <cell r="H318">
            <v>1250</v>
          </cell>
        </row>
        <row r="319">
          <cell r="A319" t="str">
            <v>Q025</v>
          </cell>
          <cell r="B319" t="str">
            <v>합판</v>
          </cell>
          <cell r="C319" t="str">
            <v>t=15mm(1220x2400)</v>
          </cell>
          <cell r="D319" t="str">
            <v>m2</v>
          </cell>
          <cell r="E319"/>
          <cell r="F319">
            <v>6239.7</v>
          </cell>
        </row>
        <row r="320">
          <cell r="A320" t="str">
            <v>Q025'</v>
          </cell>
          <cell r="B320" t="str">
            <v>"</v>
          </cell>
          <cell r="C320" t="str">
            <v>t=12mm(1220x2400)</v>
          </cell>
          <cell r="D320" t="str">
            <v>m2</v>
          </cell>
          <cell r="E320"/>
          <cell r="F320">
            <v>3718.8</v>
          </cell>
        </row>
        <row r="321">
          <cell r="A321" t="str">
            <v>Q026</v>
          </cell>
          <cell r="B321" t="str">
            <v>철선</v>
          </cell>
          <cell r="C321" t="str">
            <v>#8 4.0mm</v>
          </cell>
          <cell r="D321" t="str">
            <v>KG</v>
          </cell>
          <cell r="E321"/>
          <cell r="F321">
            <v>490</v>
          </cell>
        </row>
        <row r="322">
          <cell r="A322" t="str">
            <v>Q027</v>
          </cell>
          <cell r="B322" t="str">
            <v>"</v>
          </cell>
          <cell r="C322" t="str">
            <v>#20 0.9mm</v>
          </cell>
          <cell r="D322" t="str">
            <v>KG</v>
          </cell>
          <cell r="E322"/>
          <cell r="F322">
            <v>610</v>
          </cell>
        </row>
        <row r="323">
          <cell r="A323" t="str">
            <v>Q027'</v>
          </cell>
          <cell r="B323" t="str">
            <v>발판</v>
          </cell>
          <cell r="C323" t="str">
            <v>36*250*3000</v>
          </cell>
          <cell r="D323" t="str">
            <v>EA</v>
          </cell>
          <cell r="E323"/>
          <cell r="F323">
            <v>15000</v>
          </cell>
        </row>
        <row r="324">
          <cell r="A324" t="str">
            <v>Q028</v>
          </cell>
          <cell r="B324" t="str">
            <v>비계목</v>
          </cell>
          <cell r="C324" t="str">
            <v>L=5.4M</v>
          </cell>
          <cell r="D324" t="str">
            <v>개</v>
          </cell>
          <cell r="E324"/>
          <cell r="F324">
            <v>4000</v>
          </cell>
        </row>
        <row r="325">
          <cell r="A325" t="str">
            <v>Q029</v>
          </cell>
          <cell r="B325" t="str">
            <v>와이어매쉬</v>
          </cell>
          <cell r="C325" t="str">
            <v>#6 100x100</v>
          </cell>
          <cell r="D325" t="str">
            <v>매</v>
          </cell>
          <cell r="E325"/>
          <cell r="F325">
            <v>1620</v>
          </cell>
        </row>
        <row r="326">
          <cell r="A326" t="str">
            <v>Q029-1</v>
          </cell>
          <cell r="B326" t="str">
            <v>와이어매쉬</v>
          </cell>
          <cell r="C326" t="str">
            <v>#6 150x150</v>
          </cell>
          <cell r="D326" t="str">
            <v>매</v>
          </cell>
          <cell r="E326"/>
          <cell r="F326">
            <v>1100</v>
          </cell>
        </row>
        <row r="327">
          <cell r="A327" t="str">
            <v>Q029-2</v>
          </cell>
          <cell r="B327" t="str">
            <v>와이어매쉬</v>
          </cell>
          <cell r="C327" t="str">
            <v>#10 150x150</v>
          </cell>
          <cell r="D327" t="str">
            <v>매</v>
          </cell>
          <cell r="E327"/>
          <cell r="F327">
            <v>500</v>
          </cell>
        </row>
        <row r="328">
          <cell r="A328" t="str">
            <v>Q030</v>
          </cell>
          <cell r="B328" t="str">
            <v>못</v>
          </cell>
          <cell r="C328" t="str">
            <v>N75</v>
          </cell>
          <cell r="D328" t="str">
            <v>KG</v>
          </cell>
          <cell r="E328"/>
          <cell r="F328">
            <v>556</v>
          </cell>
        </row>
        <row r="329">
          <cell r="A329" t="str">
            <v>Q031</v>
          </cell>
          <cell r="B329" t="str">
            <v>PVC지수판</v>
          </cell>
          <cell r="C329" t="str">
            <v>200x5T</v>
          </cell>
          <cell r="D329" t="str">
            <v>M</v>
          </cell>
          <cell r="E329"/>
          <cell r="F329">
            <v>3500</v>
          </cell>
        </row>
        <row r="330">
          <cell r="A330" t="str">
            <v>Q031-1</v>
          </cell>
          <cell r="B330" t="str">
            <v>PVC지수판</v>
          </cell>
          <cell r="C330" t="str">
            <v>150x5T</v>
          </cell>
          <cell r="D330" t="str">
            <v>M</v>
          </cell>
          <cell r="E330"/>
          <cell r="F330">
            <v>2900</v>
          </cell>
        </row>
        <row r="331">
          <cell r="A331" t="str">
            <v>Q032</v>
          </cell>
          <cell r="B331" t="str">
            <v>새끼</v>
          </cell>
          <cell r="C331" t="str">
            <v>120M</v>
          </cell>
          <cell r="D331" t="str">
            <v>다발</v>
          </cell>
          <cell r="E331"/>
          <cell r="F331">
            <v>6000</v>
          </cell>
        </row>
        <row r="332">
          <cell r="A332" t="str">
            <v>Q033</v>
          </cell>
          <cell r="B332" t="str">
            <v>시멘트벽돌</v>
          </cell>
          <cell r="C332" t="str">
            <v>190x90x57</v>
          </cell>
          <cell r="D332" t="str">
            <v>천매</v>
          </cell>
          <cell r="E332"/>
          <cell r="F332">
            <v>45000</v>
          </cell>
        </row>
        <row r="333">
          <cell r="A333" t="str">
            <v>Q034</v>
          </cell>
          <cell r="B333" t="str">
            <v>방수액</v>
          </cell>
          <cell r="C333"/>
          <cell r="D333" t="str">
            <v>L</v>
          </cell>
          <cell r="E333"/>
          <cell r="F333">
            <v>3611</v>
          </cell>
        </row>
        <row r="334">
          <cell r="A334" t="str">
            <v>Q035</v>
          </cell>
          <cell r="B334" t="str">
            <v>PVC접착재</v>
          </cell>
          <cell r="C334" t="str">
            <v>DS-5001</v>
          </cell>
          <cell r="D334" t="str">
            <v>L</v>
          </cell>
          <cell r="E334"/>
          <cell r="F334">
            <v>8500</v>
          </cell>
        </row>
        <row r="335">
          <cell r="A335" t="str">
            <v>Q036</v>
          </cell>
          <cell r="B335" t="str">
            <v>불투수막</v>
          </cell>
          <cell r="C335" t="str">
            <v>T-210</v>
          </cell>
          <cell r="D335" t="str">
            <v>M2</v>
          </cell>
          <cell r="E335"/>
          <cell r="F335">
            <v>1790</v>
          </cell>
        </row>
        <row r="336">
          <cell r="A336" t="str">
            <v>Q037</v>
          </cell>
          <cell r="B336" t="str">
            <v>아스팔트루핑</v>
          </cell>
          <cell r="C336" t="str">
            <v>1m x 21m</v>
          </cell>
          <cell r="D336" t="str">
            <v>KG</v>
          </cell>
          <cell r="E336"/>
          <cell r="F336">
            <v>770</v>
          </cell>
        </row>
        <row r="337">
          <cell r="A337" t="str">
            <v>Q038</v>
          </cell>
          <cell r="B337" t="str">
            <v>녹막이페인트</v>
          </cell>
          <cell r="C337" t="str">
            <v>KSM 5311-2종</v>
          </cell>
          <cell r="D337" t="str">
            <v>L</v>
          </cell>
          <cell r="E337"/>
          <cell r="F337">
            <v>5787</v>
          </cell>
        </row>
        <row r="338">
          <cell r="A338" t="str">
            <v>Q039</v>
          </cell>
          <cell r="B338" t="str">
            <v>신너</v>
          </cell>
          <cell r="C338" t="str">
            <v>KSM 5319-2종</v>
          </cell>
          <cell r="D338" t="str">
            <v>"</v>
          </cell>
          <cell r="E338"/>
          <cell r="F338">
            <v>1612</v>
          </cell>
        </row>
        <row r="339">
          <cell r="A339" t="str">
            <v>Q040</v>
          </cell>
          <cell r="B339" t="str">
            <v>연마지</v>
          </cell>
          <cell r="C339" t="str">
            <v>#120</v>
          </cell>
          <cell r="D339" t="str">
            <v>매</v>
          </cell>
          <cell r="E339"/>
          <cell r="F339">
            <v>170</v>
          </cell>
        </row>
        <row r="340">
          <cell r="A340" t="str">
            <v>Q040'</v>
          </cell>
          <cell r="B340" t="str">
            <v>나일론 로프</v>
          </cell>
          <cell r="C340" t="str">
            <v>6MM</v>
          </cell>
          <cell r="D340" t="str">
            <v>M</v>
          </cell>
          <cell r="E340"/>
          <cell r="F340">
            <v>119</v>
          </cell>
        </row>
        <row r="341">
          <cell r="A341" t="str">
            <v>Q041</v>
          </cell>
          <cell r="B341" t="str">
            <v>넝마</v>
          </cell>
          <cell r="C341"/>
          <cell r="D341" t="str">
            <v>KG</v>
          </cell>
          <cell r="E341"/>
          <cell r="F341">
            <v>1500</v>
          </cell>
        </row>
        <row r="342">
          <cell r="A342" t="str">
            <v>Q042</v>
          </cell>
          <cell r="B342" t="str">
            <v>공대</v>
          </cell>
          <cell r="C342" t="str">
            <v xml:space="preserve"> </v>
          </cell>
          <cell r="D342" t="str">
            <v>매</v>
          </cell>
          <cell r="E342"/>
          <cell r="F342">
            <v>150</v>
          </cell>
        </row>
        <row r="343">
          <cell r="A343" t="str">
            <v>Q043</v>
          </cell>
          <cell r="B343" t="str">
            <v>고철</v>
          </cell>
          <cell r="C343" t="str">
            <v xml:space="preserve"> </v>
          </cell>
          <cell r="D343" t="str">
            <v>TON</v>
          </cell>
          <cell r="E343"/>
          <cell r="F343">
            <v>75000</v>
          </cell>
        </row>
        <row r="344">
          <cell r="A344" t="str">
            <v>Q043'</v>
          </cell>
          <cell r="B344" t="str">
            <v>다공질토양</v>
          </cell>
          <cell r="C344" t="str">
            <v xml:space="preserve"> </v>
          </cell>
          <cell r="D344" t="str">
            <v>m3</v>
          </cell>
          <cell r="E344"/>
          <cell r="F344">
            <v>166576</v>
          </cell>
        </row>
        <row r="345">
          <cell r="A345" t="str">
            <v>Q044</v>
          </cell>
          <cell r="B345" t="str">
            <v>THP 관</v>
          </cell>
          <cell r="C345" t="str">
            <v>D450</v>
          </cell>
          <cell r="D345" t="str">
            <v>m</v>
          </cell>
          <cell r="E345"/>
          <cell r="F345">
            <v>12684</v>
          </cell>
        </row>
        <row r="346">
          <cell r="A346" t="str">
            <v>Q045</v>
          </cell>
          <cell r="B346" t="str">
            <v>THP 유공관</v>
          </cell>
          <cell r="C346" t="str">
            <v>D150</v>
          </cell>
          <cell r="D346" t="str">
            <v>"</v>
          </cell>
          <cell r="E346"/>
          <cell r="F346">
            <v>1950</v>
          </cell>
        </row>
        <row r="347">
          <cell r="A347" t="str">
            <v>Q046</v>
          </cell>
          <cell r="B347" t="str">
            <v>THP 유공관</v>
          </cell>
          <cell r="C347" t="str">
            <v>D100</v>
          </cell>
          <cell r="D347" t="str">
            <v>"</v>
          </cell>
          <cell r="E347"/>
          <cell r="F347">
            <v>1173</v>
          </cell>
        </row>
        <row r="348">
          <cell r="A348" t="str">
            <v>Q047</v>
          </cell>
          <cell r="B348" t="str">
            <v>운송요율</v>
          </cell>
          <cell r="C348" t="str">
            <v>상차료</v>
          </cell>
          <cell r="D348" t="str">
            <v>TON</v>
          </cell>
          <cell r="E348"/>
          <cell r="F348">
            <v>1583</v>
          </cell>
        </row>
        <row r="349">
          <cell r="A349" t="str">
            <v>Q048</v>
          </cell>
          <cell r="B349" t="str">
            <v>운송요율</v>
          </cell>
          <cell r="C349" t="str">
            <v>하차료</v>
          </cell>
          <cell r="D349" t="str">
            <v>"</v>
          </cell>
          <cell r="E349"/>
          <cell r="F349">
            <v>1436</v>
          </cell>
        </row>
        <row r="350">
          <cell r="A350" t="str">
            <v>Q048'</v>
          </cell>
          <cell r="B350" t="str">
            <v>높이조절맨홀</v>
          </cell>
          <cell r="C350" t="str">
            <v>800x800x500</v>
          </cell>
          <cell r="D350" t="str">
            <v>조</v>
          </cell>
          <cell r="E350"/>
          <cell r="F350">
            <v>63000</v>
          </cell>
        </row>
        <row r="351">
          <cell r="A351" t="str">
            <v>Q049</v>
          </cell>
          <cell r="B351" t="str">
            <v>집수조(PE)</v>
          </cell>
          <cell r="C351" t="str">
            <v>410*510*600</v>
          </cell>
          <cell r="D351" t="str">
            <v>조</v>
          </cell>
          <cell r="E351"/>
          <cell r="F351">
            <v>32800</v>
          </cell>
        </row>
        <row r="352">
          <cell r="A352" t="str">
            <v>Q049'</v>
          </cell>
          <cell r="B352" t="str">
            <v>집수조</v>
          </cell>
          <cell r="C352" t="str">
            <v>0.5x0.5x0.7</v>
          </cell>
          <cell r="D352" t="str">
            <v>조</v>
          </cell>
          <cell r="E352"/>
          <cell r="F352">
            <v>96000</v>
          </cell>
        </row>
        <row r="353">
          <cell r="A353" t="str">
            <v>Q050</v>
          </cell>
          <cell r="B353" t="str">
            <v>주철뚜껑</v>
          </cell>
          <cell r="C353" t="str">
            <v>도로용 D648</v>
          </cell>
          <cell r="D353" t="str">
            <v>조</v>
          </cell>
          <cell r="E353"/>
          <cell r="F353">
            <v>120000</v>
          </cell>
        </row>
        <row r="354">
          <cell r="A354" t="str">
            <v>Q051</v>
          </cell>
          <cell r="B354" t="str">
            <v>주철뚜껑</v>
          </cell>
          <cell r="C354" t="str">
            <v>정화조용 D600</v>
          </cell>
          <cell r="D354" t="str">
            <v>조</v>
          </cell>
          <cell r="E354"/>
          <cell r="F354">
            <v>60000</v>
          </cell>
        </row>
        <row r="355">
          <cell r="A355" t="str">
            <v>Q051'</v>
          </cell>
          <cell r="B355" t="str">
            <v>각형맨홀뚜껑</v>
          </cell>
          <cell r="C355" t="str">
            <v>1000x1000x50</v>
          </cell>
          <cell r="D355" t="str">
            <v>조</v>
          </cell>
          <cell r="E355"/>
          <cell r="F355">
            <v>135000</v>
          </cell>
        </row>
        <row r="356">
          <cell r="A356" t="str">
            <v>Q052</v>
          </cell>
          <cell r="B356" t="str">
            <v>사각맨홀</v>
          </cell>
          <cell r="C356" t="str">
            <v>600x600x1000</v>
          </cell>
          <cell r="D356" t="str">
            <v>조</v>
          </cell>
          <cell r="E356"/>
          <cell r="F356">
            <v>85000</v>
          </cell>
        </row>
        <row r="357">
          <cell r="A357" t="str">
            <v>Q052'</v>
          </cell>
          <cell r="B357" t="str">
            <v>각형맨홀뚜껑</v>
          </cell>
          <cell r="C357" t="str">
            <v>800x800x50</v>
          </cell>
          <cell r="D357" t="str">
            <v>조</v>
          </cell>
          <cell r="E357"/>
          <cell r="F357">
            <v>85000</v>
          </cell>
        </row>
        <row r="358">
          <cell r="A358" t="str">
            <v>Q053</v>
          </cell>
          <cell r="B358" t="str">
            <v>PVC 관</v>
          </cell>
          <cell r="C358" t="str">
            <v>VG2 D250</v>
          </cell>
          <cell r="D358" t="str">
            <v>본</v>
          </cell>
        </row>
        <row r="359">
          <cell r="A359" t="str">
            <v>Q054</v>
          </cell>
          <cell r="B359" t="str">
            <v>PVC 관</v>
          </cell>
          <cell r="C359" t="str">
            <v>VG2 D200</v>
          </cell>
          <cell r="D359" t="str">
            <v>본</v>
          </cell>
          <cell r="E359"/>
          <cell r="F359">
            <v>37460</v>
          </cell>
        </row>
        <row r="360">
          <cell r="A360" t="str">
            <v>Q055</v>
          </cell>
          <cell r="B360" t="str">
            <v>PVC 관</v>
          </cell>
          <cell r="C360" t="str">
            <v>VG2 D150</v>
          </cell>
          <cell r="D360" t="str">
            <v>본</v>
          </cell>
          <cell r="E360"/>
          <cell r="F360">
            <v>22464</v>
          </cell>
        </row>
        <row r="361">
          <cell r="A361" t="str">
            <v>Q056</v>
          </cell>
          <cell r="B361" t="str">
            <v>PVC 관</v>
          </cell>
          <cell r="C361" t="str">
            <v>VG1 D100</v>
          </cell>
          <cell r="D361" t="str">
            <v>본</v>
          </cell>
          <cell r="E361"/>
          <cell r="F361">
            <v>19431</v>
          </cell>
        </row>
        <row r="362">
          <cell r="A362" t="str">
            <v>Q056'</v>
          </cell>
          <cell r="B362" t="str">
            <v>PVC 관</v>
          </cell>
          <cell r="C362" t="str">
            <v>VG2 D100</v>
          </cell>
          <cell r="D362" t="str">
            <v>본</v>
          </cell>
          <cell r="E362"/>
          <cell r="F362">
            <v>9901</v>
          </cell>
        </row>
        <row r="363">
          <cell r="A363" t="str">
            <v>Q057</v>
          </cell>
          <cell r="B363" t="str">
            <v>PVC 관</v>
          </cell>
          <cell r="C363" t="str">
            <v>VG1 D 75</v>
          </cell>
          <cell r="D363" t="str">
            <v>본</v>
          </cell>
          <cell r="E363"/>
          <cell r="F363">
            <v>12551</v>
          </cell>
        </row>
        <row r="364">
          <cell r="A364" t="str">
            <v>Q058</v>
          </cell>
          <cell r="B364" t="str">
            <v>PVC 관</v>
          </cell>
          <cell r="C364" t="str">
            <v>VG1 D 50</v>
          </cell>
          <cell r="D364" t="str">
            <v>본</v>
          </cell>
          <cell r="E364"/>
          <cell r="F364">
            <v>6395</v>
          </cell>
        </row>
        <row r="365">
          <cell r="A365" t="str">
            <v>Q058'</v>
          </cell>
          <cell r="B365" t="str">
            <v>PVC 관</v>
          </cell>
          <cell r="C365" t="str">
            <v>VG1 D 40</v>
          </cell>
          <cell r="D365" t="str">
            <v>본</v>
          </cell>
          <cell r="E365"/>
          <cell r="F365">
            <v>4509</v>
          </cell>
        </row>
        <row r="366">
          <cell r="A366" t="str">
            <v>Q059</v>
          </cell>
          <cell r="B366" t="str">
            <v>PVC 관</v>
          </cell>
          <cell r="C366" t="str">
            <v>VG1 D 25</v>
          </cell>
          <cell r="D366" t="str">
            <v>본</v>
          </cell>
          <cell r="E366"/>
          <cell r="F366">
            <v>3100</v>
          </cell>
        </row>
        <row r="367">
          <cell r="A367" t="str">
            <v>Q060</v>
          </cell>
          <cell r="B367" t="str">
            <v>PVC 소켓</v>
          </cell>
          <cell r="C367" t="str">
            <v>VG2 D250</v>
          </cell>
          <cell r="D367" t="str">
            <v>EA</v>
          </cell>
        </row>
        <row r="368">
          <cell r="A368" t="str">
            <v>Q061</v>
          </cell>
          <cell r="B368" t="str">
            <v>PVC 소켓</v>
          </cell>
          <cell r="C368" t="str">
            <v>VG2 D200</v>
          </cell>
          <cell r="D368" t="str">
            <v>EA</v>
          </cell>
          <cell r="E368"/>
          <cell r="F368">
            <v>5230</v>
          </cell>
        </row>
        <row r="369">
          <cell r="A369" t="str">
            <v>Q062</v>
          </cell>
          <cell r="B369" t="str">
            <v>PVC 소켓</v>
          </cell>
          <cell r="C369" t="str">
            <v>VG2 D150</v>
          </cell>
          <cell r="D369" t="str">
            <v>EA</v>
          </cell>
          <cell r="E369"/>
          <cell r="F369">
            <v>2540</v>
          </cell>
        </row>
        <row r="370">
          <cell r="A370" t="str">
            <v>Q063</v>
          </cell>
          <cell r="B370" t="str">
            <v>PVC 소켓</v>
          </cell>
          <cell r="C370" t="str">
            <v>VG1 D100</v>
          </cell>
          <cell r="D370" t="str">
            <v>EA</v>
          </cell>
          <cell r="E370"/>
          <cell r="F370">
            <v>3090</v>
          </cell>
        </row>
        <row r="371">
          <cell r="A371" t="str">
            <v>Q063'</v>
          </cell>
          <cell r="B371" t="str">
            <v>PVC 소켓</v>
          </cell>
          <cell r="C371" t="str">
            <v>VG2 D100</v>
          </cell>
          <cell r="D371" t="str">
            <v>EA</v>
          </cell>
          <cell r="E371"/>
          <cell r="F371">
            <v>880</v>
          </cell>
        </row>
        <row r="372">
          <cell r="A372" t="str">
            <v>Q064</v>
          </cell>
          <cell r="B372" t="str">
            <v>PVC 소켓</v>
          </cell>
          <cell r="C372" t="str">
            <v>VG2 D75</v>
          </cell>
          <cell r="D372" t="str">
            <v>EA</v>
          </cell>
          <cell r="E372"/>
          <cell r="F372">
            <v>480</v>
          </cell>
        </row>
        <row r="373">
          <cell r="A373" t="str">
            <v>Q065</v>
          </cell>
          <cell r="B373" t="str">
            <v>PVC 90엘보</v>
          </cell>
          <cell r="C373" t="str">
            <v>VG2 D250</v>
          </cell>
          <cell r="D373" t="str">
            <v>EA</v>
          </cell>
        </row>
        <row r="374">
          <cell r="A374" t="str">
            <v>Q066</v>
          </cell>
          <cell r="B374" t="str">
            <v>PVC 90엘보</v>
          </cell>
          <cell r="C374" t="str">
            <v>VG2 D200</v>
          </cell>
          <cell r="D374" t="str">
            <v>EA</v>
          </cell>
          <cell r="E374"/>
          <cell r="F374">
            <v>7400</v>
          </cell>
        </row>
        <row r="375">
          <cell r="A375" t="str">
            <v>Q067</v>
          </cell>
          <cell r="B375" t="str">
            <v>PVC 90엘보</v>
          </cell>
          <cell r="C375" t="str">
            <v>VG2 D150</v>
          </cell>
          <cell r="D375" t="str">
            <v>EA</v>
          </cell>
          <cell r="E375"/>
          <cell r="F375">
            <v>4610</v>
          </cell>
        </row>
        <row r="376">
          <cell r="A376" t="str">
            <v>Q068</v>
          </cell>
          <cell r="B376" t="str">
            <v>PVC 90엘보</v>
          </cell>
          <cell r="C376" t="str">
            <v>VG2 D100</v>
          </cell>
          <cell r="D376" t="str">
            <v>EA</v>
          </cell>
          <cell r="E376"/>
          <cell r="F376">
            <v>1600</v>
          </cell>
        </row>
        <row r="377">
          <cell r="A377" t="str">
            <v>Q069</v>
          </cell>
          <cell r="B377" t="str">
            <v>PVC 90엘보</v>
          </cell>
          <cell r="C377" t="str">
            <v>VG2 D75</v>
          </cell>
          <cell r="D377" t="str">
            <v>EA</v>
          </cell>
          <cell r="E377"/>
          <cell r="F377">
            <v>810</v>
          </cell>
        </row>
        <row r="378">
          <cell r="A378" t="str">
            <v>Q070</v>
          </cell>
          <cell r="B378" t="str">
            <v>PVC 45엘보</v>
          </cell>
          <cell r="C378" t="str">
            <v>VG2 D300</v>
          </cell>
          <cell r="D378" t="str">
            <v>EA</v>
          </cell>
        </row>
        <row r="379">
          <cell r="A379" t="str">
            <v>Q071</v>
          </cell>
          <cell r="B379" t="str">
            <v>PVC 45엘보</v>
          </cell>
          <cell r="C379" t="str">
            <v>VG2 D150</v>
          </cell>
          <cell r="D379" t="str">
            <v>EA</v>
          </cell>
          <cell r="E379"/>
          <cell r="F379">
            <v>4610</v>
          </cell>
        </row>
        <row r="380">
          <cell r="A380" t="str">
            <v>Q072</v>
          </cell>
          <cell r="B380" t="str">
            <v>PVC 45엘보</v>
          </cell>
          <cell r="C380" t="str">
            <v>VG2 D200</v>
          </cell>
          <cell r="D380" t="str">
            <v>EA</v>
          </cell>
          <cell r="E380"/>
          <cell r="F380">
            <v>11100</v>
          </cell>
        </row>
        <row r="381">
          <cell r="A381" t="str">
            <v>Q073</v>
          </cell>
          <cell r="B381" t="str">
            <v>PVC 45엘보</v>
          </cell>
          <cell r="C381" t="str">
            <v>VG2 D100</v>
          </cell>
          <cell r="D381" t="str">
            <v>EA</v>
          </cell>
          <cell r="E381"/>
          <cell r="F381">
            <v>1600</v>
          </cell>
        </row>
        <row r="382">
          <cell r="A382" t="str">
            <v>Q074</v>
          </cell>
          <cell r="B382" t="str">
            <v>PVC 이경티</v>
          </cell>
          <cell r="C382" t="str">
            <v>300x100</v>
          </cell>
          <cell r="D382" t="str">
            <v>EA</v>
          </cell>
        </row>
        <row r="383">
          <cell r="A383" t="str">
            <v>Q075</v>
          </cell>
          <cell r="B383" t="str">
            <v>PVC 이경티</v>
          </cell>
          <cell r="C383" t="str">
            <v>250x100</v>
          </cell>
          <cell r="D383" t="str">
            <v>EA</v>
          </cell>
        </row>
        <row r="384">
          <cell r="A384" t="str">
            <v>Q076</v>
          </cell>
          <cell r="B384" t="str">
            <v>PVC 이경티</v>
          </cell>
          <cell r="C384" t="str">
            <v>200x100</v>
          </cell>
          <cell r="D384" t="str">
            <v>"</v>
          </cell>
        </row>
        <row r="385">
          <cell r="A385" t="str">
            <v>Q077</v>
          </cell>
          <cell r="B385" t="str">
            <v>PVC 이경티</v>
          </cell>
          <cell r="C385" t="str">
            <v>150x100</v>
          </cell>
          <cell r="D385" t="str">
            <v>"</v>
          </cell>
          <cell r="E385"/>
          <cell r="F385">
            <v>5060</v>
          </cell>
        </row>
        <row r="386">
          <cell r="A386" t="str">
            <v>Q077'</v>
          </cell>
          <cell r="B386" t="str">
            <v>PVC  티</v>
          </cell>
          <cell r="C386" t="str">
            <v>100x100</v>
          </cell>
          <cell r="D386" t="str">
            <v>"</v>
          </cell>
          <cell r="E386"/>
          <cell r="F386">
            <v>2130</v>
          </cell>
        </row>
        <row r="387">
          <cell r="A387" t="str">
            <v>Q078</v>
          </cell>
          <cell r="B387" t="str">
            <v>이중벽 PE관</v>
          </cell>
          <cell r="C387" t="str">
            <v>D300</v>
          </cell>
          <cell r="D387" t="str">
            <v>본</v>
          </cell>
          <cell r="E387"/>
          <cell r="F387">
            <v>160560</v>
          </cell>
        </row>
        <row r="388">
          <cell r="A388" t="str">
            <v>Q079</v>
          </cell>
          <cell r="B388" t="str">
            <v>이중벽 PE관</v>
          </cell>
          <cell r="C388" t="str">
            <v>D250</v>
          </cell>
          <cell r="D388" t="str">
            <v>본</v>
          </cell>
          <cell r="E388"/>
          <cell r="F388">
            <v>127320</v>
          </cell>
        </row>
        <row r="389">
          <cell r="A389" t="str">
            <v>Q080</v>
          </cell>
          <cell r="B389" t="str">
            <v>이중벽 PE관</v>
          </cell>
          <cell r="C389" t="str">
            <v>D200</v>
          </cell>
          <cell r="D389" t="str">
            <v>본</v>
          </cell>
          <cell r="E389"/>
          <cell r="F389">
            <v>96900</v>
          </cell>
        </row>
        <row r="390">
          <cell r="A390" t="str">
            <v>Q081</v>
          </cell>
          <cell r="B390" t="str">
            <v>이중벽 PE관</v>
          </cell>
          <cell r="C390" t="str">
            <v>D150</v>
          </cell>
          <cell r="D390" t="str">
            <v>본</v>
          </cell>
          <cell r="E390"/>
          <cell r="F390">
            <v>88500</v>
          </cell>
        </row>
        <row r="391">
          <cell r="A391" t="str">
            <v>Q082</v>
          </cell>
          <cell r="B391" t="str">
            <v>PEM TEE</v>
          </cell>
          <cell r="C391" t="str">
            <v>D150</v>
          </cell>
          <cell r="D391" t="str">
            <v>EA</v>
          </cell>
          <cell r="E391"/>
          <cell r="F391">
            <v>35800</v>
          </cell>
        </row>
        <row r="392">
          <cell r="A392" t="str">
            <v>Q083</v>
          </cell>
          <cell r="B392" t="str">
            <v>PEM이경티</v>
          </cell>
          <cell r="C392" t="str">
            <v>300x100</v>
          </cell>
          <cell r="D392" t="str">
            <v>EA</v>
          </cell>
        </row>
        <row r="393">
          <cell r="A393" t="str">
            <v>Q084</v>
          </cell>
          <cell r="B393" t="str">
            <v>"</v>
          </cell>
          <cell r="C393" t="str">
            <v>250x100</v>
          </cell>
          <cell r="D393" t="str">
            <v>"</v>
          </cell>
          <cell r="E393"/>
          <cell r="F393">
            <v>38000</v>
          </cell>
        </row>
        <row r="394">
          <cell r="A394" t="str">
            <v>Q085</v>
          </cell>
          <cell r="B394" t="str">
            <v>"</v>
          </cell>
          <cell r="C394" t="str">
            <v>200x100</v>
          </cell>
          <cell r="D394" t="str">
            <v>"</v>
          </cell>
          <cell r="E394"/>
          <cell r="F394">
            <v>31000</v>
          </cell>
        </row>
        <row r="395">
          <cell r="A395" t="str">
            <v>Q086</v>
          </cell>
          <cell r="B395" t="str">
            <v>"</v>
          </cell>
          <cell r="C395" t="str">
            <v>150x100</v>
          </cell>
          <cell r="D395" t="str">
            <v>"</v>
          </cell>
          <cell r="E395"/>
          <cell r="F395">
            <v>29000</v>
          </cell>
        </row>
        <row r="396">
          <cell r="A396" t="str">
            <v>Q087</v>
          </cell>
          <cell r="B396" t="str">
            <v>" 90엘보</v>
          </cell>
          <cell r="C396" t="str">
            <v>D300</v>
          </cell>
          <cell r="D396" t="str">
            <v>"</v>
          </cell>
          <cell r="E396"/>
          <cell r="F396">
            <v>91840</v>
          </cell>
        </row>
        <row r="397">
          <cell r="A397" t="str">
            <v>Q088</v>
          </cell>
          <cell r="B397" t="str">
            <v>"</v>
          </cell>
          <cell r="C397" t="str">
            <v>D250</v>
          </cell>
          <cell r="D397" t="str">
            <v>"</v>
          </cell>
          <cell r="E397"/>
          <cell r="F397">
            <v>74000</v>
          </cell>
        </row>
        <row r="398">
          <cell r="A398" t="str">
            <v>Q089</v>
          </cell>
          <cell r="B398" t="str">
            <v>"</v>
          </cell>
          <cell r="C398" t="str">
            <v>D200</v>
          </cell>
          <cell r="D398" t="str">
            <v>"</v>
          </cell>
          <cell r="E398"/>
          <cell r="F398">
            <v>53430</v>
          </cell>
        </row>
        <row r="399">
          <cell r="A399" t="str">
            <v>Q090</v>
          </cell>
          <cell r="B399" t="str">
            <v>"</v>
          </cell>
          <cell r="C399" t="str">
            <v>D150</v>
          </cell>
          <cell r="D399" t="str">
            <v>"</v>
          </cell>
          <cell r="E399"/>
          <cell r="F399">
            <v>50310</v>
          </cell>
        </row>
        <row r="400">
          <cell r="A400" t="str">
            <v>Q091</v>
          </cell>
          <cell r="B400" t="str">
            <v>" 45엘보</v>
          </cell>
          <cell r="C400" t="str">
            <v>D300</v>
          </cell>
          <cell r="D400" t="str">
            <v>"</v>
          </cell>
          <cell r="E400"/>
          <cell r="F400">
            <v>42700</v>
          </cell>
        </row>
        <row r="401">
          <cell r="A401" t="str">
            <v>Q092</v>
          </cell>
          <cell r="B401" t="str">
            <v>"</v>
          </cell>
          <cell r="C401" t="str">
            <v>D250</v>
          </cell>
          <cell r="D401" t="str">
            <v>"</v>
          </cell>
          <cell r="E401"/>
          <cell r="F401">
            <v>34840</v>
          </cell>
        </row>
        <row r="402">
          <cell r="A402" t="str">
            <v>Q093</v>
          </cell>
          <cell r="B402" t="str">
            <v>"</v>
          </cell>
          <cell r="C402" t="str">
            <v>D200</v>
          </cell>
          <cell r="D402" t="str">
            <v>"</v>
          </cell>
          <cell r="E402"/>
          <cell r="F402">
            <v>25090</v>
          </cell>
        </row>
        <row r="403">
          <cell r="A403" t="str">
            <v>Q094</v>
          </cell>
          <cell r="B403" t="str">
            <v>"</v>
          </cell>
          <cell r="C403" t="str">
            <v>D150</v>
          </cell>
          <cell r="D403" t="str">
            <v>"</v>
          </cell>
          <cell r="E403"/>
          <cell r="F403">
            <v>21060</v>
          </cell>
        </row>
        <row r="404">
          <cell r="A404" t="str">
            <v>Q095</v>
          </cell>
          <cell r="B404" t="str">
            <v>"</v>
          </cell>
          <cell r="C404" t="str">
            <v>D100</v>
          </cell>
          <cell r="D404" t="str">
            <v>"</v>
          </cell>
          <cell r="E404"/>
          <cell r="F404">
            <v>13500</v>
          </cell>
        </row>
        <row r="405">
          <cell r="A405" t="str">
            <v>Q096</v>
          </cell>
          <cell r="B405" t="str">
            <v>브레이드</v>
          </cell>
          <cell r="C405" t="str">
            <v>D14" * T3.2mm</v>
          </cell>
          <cell r="D405" t="str">
            <v>"</v>
          </cell>
          <cell r="E405"/>
          <cell r="F405">
            <v>178000</v>
          </cell>
        </row>
        <row r="406">
          <cell r="A406" t="str">
            <v>Q097</v>
          </cell>
          <cell r="B406" t="str">
            <v>발판</v>
          </cell>
          <cell r="C406" t="str">
            <v>420*3040</v>
          </cell>
          <cell r="D406" t="str">
            <v>재</v>
          </cell>
          <cell r="E406"/>
          <cell r="F406">
            <v>15000</v>
          </cell>
        </row>
        <row r="407">
          <cell r="A407" t="str">
            <v>Q098</v>
          </cell>
          <cell r="B407" t="str">
            <v>각목</v>
          </cell>
          <cell r="C407" t="str">
            <v>90*90*3000</v>
          </cell>
          <cell r="D407" t="str">
            <v>재</v>
          </cell>
          <cell r="E407"/>
          <cell r="F407">
            <v>1000</v>
          </cell>
        </row>
        <row r="408">
          <cell r="A408" t="str">
            <v>Q099</v>
          </cell>
          <cell r="B408" t="str">
            <v>꺽쇠</v>
          </cell>
          <cell r="C408" t="str">
            <v>3부 13*150mm</v>
          </cell>
          <cell r="D408" t="str">
            <v>KG</v>
          </cell>
          <cell r="E408"/>
          <cell r="F408">
            <v>1080</v>
          </cell>
        </row>
        <row r="409">
          <cell r="A409" t="str">
            <v>Q100</v>
          </cell>
          <cell r="B409" t="str">
            <v>볼트</v>
          </cell>
          <cell r="C409" t="str">
            <v>20*70(255/EA)</v>
          </cell>
          <cell r="D409" t="str">
            <v>"</v>
          </cell>
          <cell r="E409"/>
          <cell r="F409">
            <v>1600</v>
          </cell>
        </row>
        <row r="410">
          <cell r="A410" t="str">
            <v>Q101</v>
          </cell>
          <cell r="B410" t="str">
            <v>PVC지수판</v>
          </cell>
          <cell r="C410" t="str">
            <v>200*5T</v>
          </cell>
          <cell r="D410" t="str">
            <v>M</v>
          </cell>
          <cell r="E410"/>
          <cell r="F410">
            <v>3500</v>
          </cell>
        </row>
        <row r="411">
          <cell r="A411" t="str">
            <v>Q102</v>
          </cell>
          <cell r="B411" t="str">
            <v>PVC용접봉</v>
          </cell>
          <cell r="C411"/>
          <cell r="D411" t="str">
            <v>KG</v>
          </cell>
          <cell r="E411"/>
          <cell r="F411">
            <v>3600</v>
          </cell>
        </row>
        <row r="412">
          <cell r="A412" t="str">
            <v>Q103</v>
          </cell>
          <cell r="B412" t="str">
            <v>모관망</v>
          </cell>
          <cell r="C412"/>
          <cell r="D412" t="str">
            <v>m2</v>
          </cell>
          <cell r="E412"/>
          <cell r="F412">
            <v>2070</v>
          </cell>
        </row>
        <row r="413">
          <cell r="A413" t="str">
            <v>Q104</v>
          </cell>
          <cell r="B413" t="str">
            <v>분수조</v>
          </cell>
          <cell r="C413"/>
          <cell r="D413" t="str">
            <v>조</v>
          </cell>
          <cell r="E413"/>
          <cell r="F413">
            <v>190000</v>
          </cell>
        </row>
        <row r="414">
          <cell r="A414" t="str">
            <v>Q105</v>
          </cell>
          <cell r="B414" t="str">
            <v>불투수조</v>
          </cell>
          <cell r="C414"/>
          <cell r="D414" t="str">
            <v>"</v>
          </cell>
          <cell r="E414"/>
          <cell r="F414">
            <v>100000</v>
          </cell>
        </row>
        <row r="415">
          <cell r="A415" t="str">
            <v>Q106</v>
          </cell>
          <cell r="B415" t="str">
            <v>방음재</v>
          </cell>
          <cell r="C415" t="str">
            <v>SO-NO50mm</v>
          </cell>
          <cell r="D415" t="str">
            <v>m2</v>
          </cell>
          <cell r="E415"/>
          <cell r="F415">
            <v>18000</v>
          </cell>
        </row>
        <row r="416">
          <cell r="A416" t="str">
            <v>Q107</v>
          </cell>
          <cell r="B416" t="str">
            <v>접착재</v>
          </cell>
          <cell r="C416" t="str">
            <v>DS-5001</v>
          </cell>
          <cell r="D416" t="str">
            <v>KG</v>
          </cell>
          <cell r="E416"/>
          <cell r="F416">
            <v>8500</v>
          </cell>
        </row>
        <row r="417">
          <cell r="A417" t="str">
            <v>Q108</v>
          </cell>
          <cell r="B417" t="str">
            <v>자연석</v>
          </cell>
          <cell r="C417" t="str">
            <v>30x50x40</v>
          </cell>
          <cell r="D417" t="str">
            <v>EA</v>
          </cell>
          <cell r="E417"/>
          <cell r="F417">
            <v>60000</v>
          </cell>
        </row>
        <row r="418">
          <cell r="A418" t="str">
            <v>Q108'</v>
          </cell>
          <cell r="B418" t="str">
            <v>도로경계블록</v>
          </cell>
          <cell r="C418" t="str">
            <v>150x150x150x1000</v>
          </cell>
          <cell r="D418" t="str">
            <v>EA</v>
          </cell>
          <cell r="E418"/>
          <cell r="F418">
            <v>3000</v>
          </cell>
        </row>
        <row r="419">
          <cell r="A419" t="str">
            <v>Q110</v>
          </cell>
          <cell r="B419" t="str">
            <v>퍼티</v>
          </cell>
          <cell r="C419"/>
          <cell r="D419" t="str">
            <v>KG</v>
          </cell>
          <cell r="E419"/>
          <cell r="F419">
            <v>2413</v>
          </cell>
        </row>
        <row r="420">
          <cell r="A420" t="str">
            <v>Q111</v>
          </cell>
          <cell r="B420" t="str">
            <v>에멀션 페인트</v>
          </cell>
          <cell r="C420" t="str">
            <v>KSM-5310외부</v>
          </cell>
          <cell r="D420" t="str">
            <v>L</v>
          </cell>
          <cell r="E420"/>
          <cell r="F420">
            <v>3765</v>
          </cell>
        </row>
        <row r="421">
          <cell r="A421" t="str">
            <v>Q112</v>
          </cell>
          <cell r="B421" t="str">
            <v>깬잡석</v>
          </cell>
          <cell r="C421"/>
          <cell r="D421" t="str">
            <v>m2</v>
          </cell>
          <cell r="E421"/>
          <cell r="F421">
            <v>11900</v>
          </cell>
        </row>
        <row r="422">
          <cell r="A422" t="str">
            <v>Q112'</v>
          </cell>
          <cell r="B422" t="str">
            <v xml:space="preserve">깬잡석 </v>
          </cell>
          <cell r="C422"/>
          <cell r="D422" t="str">
            <v>EA</v>
          </cell>
          <cell r="E422"/>
          <cell r="F422">
            <v>1500</v>
          </cell>
        </row>
        <row r="423">
          <cell r="A423" t="str">
            <v>Q113</v>
          </cell>
          <cell r="B423" t="str">
            <v>FRP 물탱크</v>
          </cell>
          <cell r="C423" t="str">
            <v>o180x2.0H</v>
          </cell>
          <cell r="D423" t="str">
            <v>개소</v>
          </cell>
          <cell r="E423"/>
          <cell r="F423">
            <v>600000</v>
          </cell>
        </row>
        <row r="424">
          <cell r="A424" t="str">
            <v>Q113'</v>
          </cell>
          <cell r="B424" t="str">
            <v>PE 정화조</v>
          </cell>
          <cell r="C424" t="str">
            <v>1100X1500(1M3)</v>
          </cell>
          <cell r="D424" t="str">
            <v>개소</v>
          </cell>
          <cell r="E424"/>
          <cell r="F424">
            <v>97000</v>
          </cell>
        </row>
        <row r="425">
          <cell r="A425" t="str">
            <v>Q114</v>
          </cell>
          <cell r="B425" t="str">
            <v>FRP 정화조</v>
          </cell>
          <cell r="C425" t="str">
            <v>5인용(1.5M3)</v>
          </cell>
          <cell r="D425" t="str">
            <v>식</v>
          </cell>
          <cell r="E425"/>
          <cell r="F425">
            <v>636000</v>
          </cell>
        </row>
        <row r="426">
          <cell r="A426" t="str">
            <v>Q114'</v>
          </cell>
          <cell r="B426" t="str">
            <v>BOX형접촉재</v>
          </cell>
          <cell r="C426"/>
          <cell r="D426" t="str">
            <v>m3</v>
          </cell>
          <cell r="E426"/>
          <cell r="F426">
            <v>265700</v>
          </cell>
        </row>
        <row r="427">
          <cell r="A427" t="str">
            <v>R001</v>
          </cell>
          <cell r="B427" t="str">
            <v>바 스크린</v>
          </cell>
          <cell r="C427" t="str">
            <v>50m/m</v>
          </cell>
          <cell r="D427" t="str">
            <v>SET</v>
          </cell>
          <cell r="E427"/>
          <cell r="F427">
            <v>120000</v>
          </cell>
        </row>
        <row r="428">
          <cell r="A428" t="str">
            <v>R001'</v>
          </cell>
          <cell r="B428" t="str">
            <v>"</v>
          </cell>
          <cell r="C428" t="str">
            <v>20m/m</v>
          </cell>
          <cell r="D428" t="str">
            <v>SET</v>
          </cell>
          <cell r="E428"/>
          <cell r="F428">
            <v>150000</v>
          </cell>
        </row>
        <row r="429">
          <cell r="A429" t="str">
            <v>R001"</v>
          </cell>
          <cell r="B429" t="str">
            <v>"</v>
          </cell>
          <cell r="C429" t="str">
            <v>10m/m</v>
          </cell>
          <cell r="D429" t="str">
            <v>SET</v>
          </cell>
          <cell r="E429"/>
          <cell r="F429">
            <v>200000</v>
          </cell>
        </row>
        <row r="430">
          <cell r="A430" t="str">
            <v>R002</v>
          </cell>
          <cell r="B430" t="str">
            <v>ROOTS BLOWER</v>
          </cell>
          <cell r="C430" t="str">
            <v>100m/m</v>
          </cell>
          <cell r="D430" t="str">
            <v>SET</v>
          </cell>
          <cell r="E430"/>
          <cell r="F430">
            <v>1267000</v>
          </cell>
        </row>
        <row r="431">
          <cell r="A431" t="str">
            <v>R002'</v>
          </cell>
          <cell r="B431" t="str">
            <v>ROOTS BLOWER</v>
          </cell>
          <cell r="C431" t="str">
            <v>125m/m</v>
          </cell>
          <cell r="D431" t="str">
            <v>SET</v>
          </cell>
          <cell r="E431"/>
          <cell r="F431">
            <v>1888000</v>
          </cell>
        </row>
        <row r="432">
          <cell r="A432" t="str">
            <v>R003</v>
          </cell>
          <cell r="B432" t="str">
            <v>ROOTS BLOWER</v>
          </cell>
          <cell r="C432" t="str">
            <v>50m/mx3HP</v>
          </cell>
          <cell r="D432" t="str">
            <v>SET</v>
          </cell>
          <cell r="E432"/>
          <cell r="F432">
            <v>801000</v>
          </cell>
        </row>
        <row r="433">
          <cell r="A433" t="str">
            <v>R003"</v>
          </cell>
          <cell r="B433" t="str">
            <v>ROOTS BLOWER</v>
          </cell>
          <cell r="C433" t="str">
            <v>80m/mx7.5kw</v>
          </cell>
          <cell r="D433" t="str">
            <v>SET</v>
          </cell>
          <cell r="E433"/>
          <cell r="F433">
            <v>1118000</v>
          </cell>
        </row>
        <row r="434">
          <cell r="A434" t="str">
            <v>R003'</v>
          </cell>
          <cell r="B434" t="str">
            <v>ROOTS BLOWER</v>
          </cell>
          <cell r="C434" t="str">
            <v>65m/mx5HP</v>
          </cell>
          <cell r="D434" t="str">
            <v>SET</v>
          </cell>
          <cell r="E434"/>
          <cell r="F434">
            <v>898000</v>
          </cell>
        </row>
        <row r="435">
          <cell r="A435" t="str">
            <v>R004</v>
          </cell>
          <cell r="B435" t="str">
            <v>유도 전동기</v>
          </cell>
          <cell r="C435" t="str">
            <v>3HP</v>
          </cell>
          <cell r="D435" t="str">
            <v>SET</v>
          </cell>
          <cell r="E435"/>
          <cell r="F435">
            <v>140000</v>
          </cell>
        </row>
        <row r="436">
          <cell r="A436" t="str">
            <v>R004'</v>
          </cell>
          <cell r="B436" t="str">
            <v>유도 전동기</v>
          </cell>
          <cell r="C436" t="str">
            <v>15HP</v>
          </cell>
          <cell r="D436" t="str">
            <v>SET</v>
          </cell>
          <cell r="E436"/>
          <cell r="F436">
            <v>407000</v>
          </cell>
        </row>
        <row r="437">
          <cell r="A437" t="str">
            <v>R005</v>
          </cell>
          <cell r="B437" t="str">
            <v>방진가대</v>
          </cell>
          <cell r="C437" t="str">
            <v>5HP이하</v>
          </cell>
          <cell r="D437" t="str">
            <v>SET</v>
          </cell>
          <cell r="E437"/>
          <cell r="F437">
            <v>343000</v>
          </cell>
        </row>
        <row r="438">
          <cell r="A438" t="str">
            <v>R005'</v>
          </cell>
          <cell r="B438" t="str">
            <v>방진가대</v>
          </cell>
          <cell r="C438" t="str">
            <v>10HP이하</v>
          </cell>
          <cell r="D438" t="str">
            <v>SET</v>
          </cell>
          <cell r="E438"/>
          <cell r="F438">
            <v>280000</v>
          </cell>
        </row>
        <row r="439">
          <cell r="A439" t="str">
            <v>R005"</v>
          </cell>
          <cell r="B439" t="str">
            <v>방진가대</v>
          </cell>
          <cell r="C439" t="str">
            <v>7.5HP이하</v>
          </cell>
          <cell r="D439" t="str">
            <v>SET</v>
          </cell>
          <cell r="E439"/>
          <cell r="F439">
            <v>378000</v>
          </cell>
        </row>
        <row r="440">
          <cell r="A440" t="str">
            <v>R006</v>
          </cell>
          <cell r="B440" t="str">
            <v>알루미늄 사다리</v>
          </cell>
          <cell r="C440" t="str">
            <v>H=2.5</v>
          </cell>
          <cell r="D440" t="str">
            <v>SET</v>
          </cell>
          <cell r="E440"/>
          <cell r="F440">
            <v>100000</v>
          </cell>
        </row>
        <row r="441">
          <cell r="A441" t="str">
            <v>R006'</v>
          </cell>
          <cell r="B441" t="str">
            <v>알루미늄 사다리</v>
          </cell>
          <cell r="C441" t="str">
            <v>H=4.0</v>
          </cell>
          <cell r="D441" t="str">
            <v>SET</v>
          </cell>
          <cell r="E441"/>
          <cell r="F441">
            <v>185000</v>
          </cell>
        </row>
        <row r="442">
          <cell r="A442" t="str">
            <v>R007</v>
          </cell>
          <cell r="B442" t="str">
            <v>자동탈착장치</v>
          </cell>
          <cell r="C442" t="str">
            <v>50mm</v>
          </cell>
          <cell r="D442" t="str">
            <v>SET</v>
          </cell>
          <cell r="E442"/>
          <cell r="F442">
            <v>230000</v>
          </cell>
        </row>
        <row r="443">
          <cell r="A443" t="str">
            <v>R008</v>
          </cell>
          <cell r="B443" t="str">
            <v>수중  PUMP</v>
          </cell>
          <cell r="C443" t="str">
            <v>50mmx1HP</v>
          </cell>
          <cell r="D443" t="str">
            <v>SET</v>
          </cell>
          <cell r="E443"/>
          <cell r="F443">
            <v>620000</v>
          </cell>
        </row>
        <row r="444">
          <cell r="A444" t="str">
            <v>R009</v>
          </cell>
          <cell r="B444" t="str">
            <v>수위조절스위치</v>
          </cell>
          <cell r="C444" t="str">
            <v>전극봉식</v>
          </cell>
          <cell r="D444" t="str">
            <v>EA</v>
          </cell>
          <cell r="E444"/>
          <cell r="F444">
            <v>120000</v>
          </cell>
        </row>
        <row r="445">
          <cell r="A445" t="str">
            <v>S001</v>
          </cell>
          <cell r="B445" t="str">
            <v>STS PIPE</v>
          </cell>
          <cell r="C445" t="str">
            <v>D100x3T</v>
          </cell>
          <cell r="D445" t="str">
            <v>M</v>
          </cell>
          <cell r="E445"/>
          <cell r="F445">
            <v>22873</v>
          </cell>
        </row>
        <row r="446">
          <cell r="A446" t="str">
            <v>S002</v>
          </cell>
          <cell r="B446" t="str">
            <v>STS PIPE</v>
          </cell>
          <cell r="C446" t="str">
            <v>D50x3T</v>
          </cell>
          <cell r="D446" t="str">
            <v>M</v>
          </cell>
          <cell r="E446"/>
          <cell r="F446">
            <v>12408</v>
          </cell>
        </row>
        <row r="447">
          <cell r="A447" t="str">
            <v>S003</v>
          </cell>
          <cell r="B447" t="str">
            <v>"</v>
          </cell>
          <cell r="C447" t="str">
            <v>D25x3T</v>
          </cell>
          <cell r="D447" t="str">
            <v>"</v>
          </cell>
          <cell r="E447"/>
          <cell r="F447">
            <v>6689</v>
          </cell>
        </row>
        <row r="448">
          <cell r="A448" t="str">
            <v>S004</v>
          </cell>
          <cell r="B448" t="str">
            <v>STS TEE</v>
          </cell>
          <cell r="C448" t="str">
            <v>용접100x50</v>
          </cell>
          <cell r="D448" t="str">
            <v>EA</v>
          </cell>
          <cell r="E448"/>
          <cell r="F448">
            <v>26720</v>
          </cell>
        </row>
        <row r="449">
          <cell r="A449" t="str">
            <v>S005</v>
          </cell>
          <cell r="B449" t="str">
            <v>STS ELBOW</v>
          </cell>
          <cell r="C449" t="str">
            <v>용접 D50</v>
          </cell>
          <cell r="D449" t="str">
            <v>"</v>
          </cell>
          <cell r="E449"/>
          <cell r="F449">
            <v>4560</v>
          </cell>
        </row>
        <row r="450">
          <cell r="A450" t="str">
            <v>S006</v>
          </cell>
          <cell r="B450" t="str">
            <v>STS SOCKET</v>
          </cell>
          <cell r="C450" t="str">
            <v>D50</v>
          </cell>
          <cell r="D450" t="str">
            <v>"</v>
          </cell>
          <cell r="E450"/>
          <cell r="F450">
            <v>9650</v>
          </cell>
        </row>
        <row r="451">
          <cell r="A451" t="str">
            <v>S007</v>
          </cell>
          <cell r="B451" t="str">
            <v>STS NIPPLE</v>
          </cell>
          <cell r="C451" t="str">
            <v>D50</v>
          </cell>
          <cell r="D451" t="str">
            <v>"</v>
          </cell>
          <cell r="E451"/>
          <cell r="F451">
            <v>1850</v>
          </cell>
        </row>
        <row r="452">
          <cell r="A452" t="str">
            <v>S008</v>
          </cell>
          <cell r="B452" t="str">
            <v>STS FRENGE</v>
          </cell>
          <cell r="C452" t="str">
            <v>D100</v>
          </cell>
          <cell r="D452" t="str">
            <v>"</v>
          </cell>
          <cell r="E452"/>
          <cell r="F452">
            <v>12630</v>
          </cell>
        </row>
        <row r="453">
          <cell r="A453" t="str">
            <v>S009</v>
          </cell>
          <cell r="B453" t="str">
            <v>STS 맹FRENGE</v>
          </cell>
          <cell r="C453" t="str">
            <v>D100</v>
          </cell>
          <cell r="D453" t="str">
            <v>"</v>
          </cell>
          <cell r="E453"/>
          <cell r="F453">
            <v>19190</v>
          </cell>
        </row>
        <row r="454">
          <cell r="A454" t="str">
            <v>S010</v>
          </cell>
          <cell r="B454" t="str">
            <v>STS FRENGE</v>
          </cell>
          <cell r="C454" t="str">
            <v>D50</v>
          </cell>
          <cell r="D454" t="str">
            <v>"</v>
          </cell>
          <cell r="E454"/>
          <cell r="F454">
            <v>7410</v>
          </cell>
        </row>
        <row r="455">
          <cell r="A455" t="str">
            <v>S011</v>
          </cell>
          <cell r="B455" t="str">
            <v>STS BOLT,NUT</v>
          </cell>
          <cell r="C455" t="str">
            <v>16x65L</v>
          </cell>
          <cell r="D455" t="str">
            <v>조</v>
          </cell>
          <cell r="E455"/>
          <cell r="F455">
            <v>577</v>
          </cell>
        </row>
        <row r="456">
          <cell r="A456" t="str">
            <v>S012</v>
          </cell>
          <cell r="B456" t="str">
            <v>STS BOLT,NUT</v>
          </cell>
          <cell r="C456" t="str">
            <v>16x50L</v>
          </cell>
          <cell r="D456" t="str">
            <v>조</v>
          </cell>
          <cell r="E456"/>
          <cell r="F456">
            <v>495</v>
          </cell>
        </row>
        <row r="457">
          <cell r="A457" t="str">
            <v>S013</v>
          </cell>
          <cell r="B457" t="str">
            <v>백 강관</v>
          </cell>
          <cell r="C457" t="str">
            <v>D200</v>
          </cell>
          <cell r="D457" t="str">
            <v>M</v>
          </cell>
          <cell r="E457"/>
          <cell r="F457">
            <v>21259</v>
          </cell>
        </row>
        <row r="458">
          <cell r="A458" t="str">
            <v>S013'</v>
          </cell>
          <cell r="B458" t="str">
            <v>백 강관</v>
          </cell>
          <cell r="C458" t="str">
            <v>D150</v>
          </cell>
          <cell r="D458" t="str">
            <v>M</v>
          </cell>
          <cell r="E458"/>
          <cell r="F458">
            <v>13252</v>
          </cell>
        </row>
        <row r="459">
          <cell r="A459" t="str">
            <v>S014</v>
          </cell>
          <cell r="B459" t="str">
            <v>백 강관</v>
          </cell>
          <cell r="C459" t="str">
            <v>D100</v>
          </cell>
          <cell r="D459" t="str">
            <v>M</v>
          </cell>
          <cell r="E459"/>
          <cell r="F459">
            <v>8205</v>
          </cell>
        </row>
        <row r="460">
          <cell r="A460" t="str">
            <v>S014'</v>
          </cell>
          <cell r="B460" t="str">
            <v>백 강관</v>
          </cell>
          <cell r="C460" t="str">
            <v>D65</v>
          </cell>
          <cell r="D460" t="str">
            <v>M</v>
          </cell>
          <cell r="E460"/>
          <cell r="F460">
            <v>4596</v>
          </cell>
        </row>
        <row r="461">
          <cell r="A461" t="str">
            <v>S015</v>
          </cell>
          <cell r="B461" t="str">
            <v>백 강관</v>
          </cell>
          <cell r="C461" t="str">
            <v>D50</v>
          </cell>
          <cell r="D461" t="str">
            <v>M</v>
          </cell>
          <cell r="E461"/>
          <cell r="F461">
            <v>3570</v>
          </cell>
        </row>
        <row r="462">
          <cell r="A462" t="str">
            <v>S015'</v>
          </cell>
          <cell r="B462" t="str">
            <v>백 강관</v>
          </cell>
          <cell r="C462" t="str">
            <v>D40</v>
          </cell>
          <cell r="D462" t="str">
            <v>M</v>
          </cell>
          <cell r="E462"/>
          <cell r="F462">
            <v>2605</v>
          </cell>
        </row>
        <row r="463">
          <cell r="A463" t="str">
            <v>S016</v>
          </cell>
          <cell r="B463" t="str">
            <v>백 강관</v>
          </cell>
          <cell r="C463" t="str">
            <v>D32</v>
          </cell>
          <cell r="D463" t="str">
            <v>M</v>
          </cell>
          <cell r="E463"/>
          <cell r="F463">
            <v>2265</v>
          </cell>
        </row>
        <row r="464">
          <cell r="A464" t="str">
            <v>S016'</v>
          </cell>
          <cell r="B464" t="str">
            <v>백 강관</v>
          </cell>
          <cell r="C464" t="str">
            <v>D80</v>
          </cell>
          <cell r="D464" t="str">
            <v>M</v>
          </cell>
          <cell r="E464"/>
          <cell r="F464">
            <v>5706</v>
          </cell>
        </row>
        <row r="465">
          <cell r="A465" t="str">
            <v>S017</v>
          </cell>
          <cell r="B465" t="str">
            <v>백 강관</v>
          </cell>
          <cell r="C465" t="str">
            <v>D25</v>
          </cell>
          <cell r="D465" t="str">
            <v>M</v>
          </cell>
          <cell r="E465"/>
          <cell r="F465">
            <v>1877</v>
          </cell>
        </row>
        <row r="466">
          <cell r="A466" t="str">
            <v>S018</v>
          </cell>
          <cell r="B466" t="str">
            <v>백 강관</v>
          </cell>
          <cell r="C466" t="str">
            <v>D20</v>
          </cell>
          <cell r="D466" t="str">
            <v>M</v>
          </cell>
          <cell r="E466"/>
          <cell r="F466">
            <v>1350</v>
          </cell>
        </row>
        <row r="467">
          <cell r="A467" t="str">
            <v>S019</v>
          </cell>
          <cell r="B467" t="str">
            <v>BALL VALVE</v>
          </cell>
          <cell r="C467" t="str">
            <v>황동 D65</v>
          </cell>
          <cell r="D467" t="str">
            <v>EA</v>
          </cell>
        </row>
        <row r="468">
          <cell r="A468" t="str">
            <v>S019'</v>
          </cell>
          <cell r="B468" t="str">
            <v>BALL VALVE</v>
          </cell>
          <cell r="C468" t="str">
            <v>황동 D50</v>
          </cell>
          <cell r="D468" t="str">
            <v>EA</v>
          </cell>
          <cell r="E468"/>
          <cell r="F468">
            <v>12730</v>
          </cell>
        </row>
        <row r="469">
          <cell r="A469" t="str">
            <v>S020</v>
          </cell>
          <cell r="B469" t="str">
            <v>BALL VALVE</v>
          </cell>
          <cell r="C469" t="str">
            <v>황동 D40</v>
          </cell>
          <cell r="D469" t="str">
            <v>EA</v>
          </cell>
          <cell r="E469"/>
          <cell r="F469">
            <v>8370</v>
          </cell>
        </row>
        <row r="470">
          <cell r="A470" t="str">
            <v>S021</v>
          </cell>
          <cell r="B470" t="str">
            <v>BALL VALVE</v>
          </cell>
          <cell r="C470" t="str">
            <v>황동 D32</v>
          </cell>
          <cell r="D470" t="str">
            <v>EA</v>
          </cell>
          <cell r="E470"/>
          <cell r="F470">
            <v>6030</v>
          </cell>
        </row>
        <row r="471">
          <cell r="A471" t="str">
            <v>S021'</v>
          </cell>
          <cell r="B471" t="str">
            <v>BALL VALVE</v>
          </cell>
          <cell r="C471" t="str">
            <v>황동 D25</v>
          </cell>
          <cell r="D471" t="str">
            <v>EA</v>
          </cell>
          <cell r="E471"/>
          <cell r="F471">
            <v>4150</v>
          </cell>
        </row>
        <row r="472">
          <cell r="A472" t="str">
            <v>S022</v>
          </cell>
          <cell r="B472" t="str">
            <v>BALL VALVE</v>
          </cell>
          <cell r="C472" t="str">
            <v>황동 D20</v>
          </cell>
          <cell r="D472" t="str">
            <v>EA</v>
          </cell>
        </row>
        <row r="473">
          <cell r="A473" t="str">
            <v>S023</v>
          </cell>
          <cell r="B473" t="str">
            <v>SOLENOID VALVE</v>
          </cell>
          <cell r="C473" t="str">
            <v>D20</v>
          </cell>
          <cell r="D473" t="str">
            <v>EA</v>
          </cell>
          <cell r="E473"/>
          <cell r="F473">
            <v>38600</v>
          </cell>
        </row>
        <row r="474">
          <cell r="A474" t="str">
            <v>S023'</v>
          </cell>
          <cell r="B474" t="str">
            <v>SOLENOID VALVE</v>
          </cell>
          <cell r="C474" t="str">
            <v>D25</v>
          </cell>
          <cell r="D474" t="str">
            <v>EA</v>
          </cell>
          <cell r="E474"/>
          <cell r="F474">
            <v>44200</v>
          </cell>
        </row>
        <row r="475">
          <cell r="A475" t="str">
            <v>S024</v>
          </cell>
          <cell r="B475" t="str">
            <v>맹 FRENGE</v>
          </cell>
          <cell r="C475" t="str">
            <v>D150</v>
          </cell>
          <cell r="D475" t="str">
            <v>EA</v>
          </cell>
          <cell r="E475"/>
          <cell r="F475">
            <v>19968</v>
          </cell>
        </row>
        <row r="476">
          <cell r="A476" t="str">
            <v>S024'</v>
          </cell>
          <cell r="B476" t="str">
            <v>맹 FRENGE</v>
          </cell>
          <cell r="C476" t="str">
            <v>D200</v>
          </cell>
          <cell r="D476" t="str">
            <v>EA</v>
          </cell>
          <cell r="E476"/>
          <cell r="F476">
            <v>30960</v>
          </cell>
        </row>
        <row r="477">
          <cell r="A477" t="str">
            <v>S025</v>
          </cell>
          <cell r="B477" t="str">
            <v>FRENGE</v>
          </cell>
          <cell r="C477" t="str">
            <v>D150</v>
          </cell>
          <cell r="D477" t="str">
            <v>EA</v>
          </cell>
          <cell r="E477"/>
          <cell r="F477">
            <v>13956</v>
          </cell>
        </row>
        <row r="478">
          <cell r="A478" t="str">
            <v>S025'</v>
          </cell>
          <cell r="B478" t="str">
            <v>FRENGE</v>
          </cell>
          <cell r="C478" t="str">
            <v>D80</v>
          </cell>
          <cell r="D478" t="str">
            <v>EA</v>
          </cell>
          <cell r="E478"/>
          <cell r="F478">
            <v>7116</v>
          </cell>
        </row>
        <row r="479">
          <cell r="A479" t="str">
            <v>S026</v>
          </cell>
          <cell r="B479" t="str">
            <v>FRENGE</v>
          </cell>
          <cell r="C479" t="str">
            <v>D100</v>
          </cell>
          <cell r="D479" t="str">
            <v>EA</v>
          </cell>
          <cell r="E479"/>
          <cell r="F479">
            <v>8940</v>
          </cell>
        </row>
        <row r="480">
          <cell r="A480" t="str">
            <v>S026'</v>
          </cell>
          <cell r="B480" t="str">
            <v>FRENGE</v>
          </cell>
          <cell r="C480" t="str">
            <v>D65</v>
          </cell>
          <cell r="D480" t="str">
            <v>EA</v>
          </cell>
          <cell r="E480"/>
          <cell r="F480">
            <v>7116</v>
          </cell>
        </row>
        <row r="481">
          <cell r="A481" t="str">
            <v>S027</v>
          </cell>
          <cell r="B481" t="str">
            <v>FRENGE</v>
          </cell>
          <cell r="C481" t="str">
            <v>D50</v>
          </cell>
          <cell r="D481" t="str">
            <v>EA</v>
          </cell>
          <cell r="E481"/>
          <cell r="F481">
            <v>5868</v>
          </cell>
        </row>
        <row r="482">
          <cell r="A482" t="str">
            <v>S028</v>
          </cell>
          <cell r="B482" t="str">
            <v>FRENGE</v>
          </cell>
          <cell r="C482" t="str">
            <v>D40</v>
          </cell>
          <cell r="D482" t="str">
            <v>EA</v>
          </cell>
          <cell r="E482"/>
          <cell r="F482">
            <v>4392</v>
          </cell>
        </row>
        <row r="483">
          <cell r="A483" t="str">
            <v>S029</v>
          </cell>
          <cell r="B483" t="str">
            <v>FRENGE</v>
          </cell>
          <cell r="C483" t="str">
            <v>D32</v>
          </cell>
          <cell r="D483" t="str">
            <v>EA</v>
          </cell>
          <cell r="E483"/>
          <cell r="F483">
            <v>4032</v>
          </cell>
        </row>
        <row r="484">
          <cell r="A484" t="str">
            <v>S029'</v>
          </cell>
          <cell r="B484" t="str">
            <v>FRENGE</v>
          </cell>
          <cell r="C484" t="str">
            <v>D25</v>
          </cell>
          <cell r="D484" t="str">
            <v>EA</v>
          </cell>
          <cell r="E484"/>
          <cell r="F484">
            <v>3828</v>
          </cell>
        </row>
        <row r="485">
          <cell r="A485" t="str">
            <v>S030</v>
          </cell>
          <cell r="B485" t="str">
            <v>FRENGE</v>
          </cell>
          <cell r="C485" t="str">
            <v>D20</v>
          </cell>
          <cell r="D485" t="str">
            <v>EA</v>
          </cell>
          <cell r="E485"/>
          <cell r="F485">
            <v>4056</v>
          </cell>
        </row>
        <row r="486">
          <cell r="A486" t="str">
            <v>S031</v>
          </cell>
          <cell r="B486" t="str">
            <v>FRENGE BAKING</v>
          </cell>
          <cell r="C486" t="str">
            <v>D150</v>
          </cell>
          <cell r="D486" t="str">
            <v>EA</v>
          </cell>
          <cell r="E486"/>
          <cell r="F486">
            <v>2649</v>
          </cell>
        </row>
        <row r="487">
          <cell r="A487" t="str">
            <v>S032</v>
          </cell>
          <cell r="B487" t="str">
            <v>FRENGE BAKING</v>
          </cell>
          <cell r="C487" t="str">
            <v>D100</v>
          </cell>
          <cell r="D487" t="str">
            <v>EA</v>
          </cell>
          <cell r="E487"/>
          <cell r="F487">
            <v>1517</v>
          </cell>
        </row>
        <row r="488">
          <cell r="A488" t="str">
            <v>S033</v>
          </cell>
          <cell r="B488" t="str">
            <v>FRENGE BAKING</v>
          </cell>
          <cell r="C488" t="str">
            <v>D80</v>
          </cell>
          <cell r="D488" t="str">
            <v>EA</v>
          </cell>
          <cell r="E488"/>
          <cell r="F488">
            <v>1155</v>
          </cell>
        </row>
        <row r="489">
          <cell r="A489" t="str">
            <v>S033'</v>
          </cell>
          <cell r="B489" t="str">
            <v>FRENGE BAKING</v>
          </cell>
          <cell r="C489" t="str">
            <v>D65</v>
          </cell>
          <cell r="D489" t="str">
            <v>EA</v>
          </cell>
          <cell r="E489"/>
          <cell r="F489">
            <v>1047</v>
          </cell>
        </row>
        <row r="490">
          <cell r="A490" t="str">
            <v>S034</v>
          </cell>
          <cell r="B490" t="str">
            <v>FRENGE BAKING</v>
          </cell>
          <cell r="C490" t="str">
            <v>D50</v>
          </cell>
          <cell r="D490" t="str">
            <v>EA</v>
          </cell>
          <cell r="E490"/>
          <cell r="F490">
            <v>816</v>
          </cell>
        </row>
        <row r="491">
          <cell r="A491" t="str">
            <v>S035</v>
          </cell>
          <cell r="B491" t="str">
            <v>FRENGE BAKING</v>
          </cell>
          <cell r="C491" t="str">
            <v>D40</v>
          </cell>
          <cell r="D491" t="str">
            <v>EA</v>
          </cell>
          <cell r="E491"/>
          <cell r="F491">
            <v>647</v>
          </cell>
        </row>
        <row r="492">
          <cell r="A492" t="str">
            <v>S036</v>
          </cell>
          <cell r="B492" t="str">
            <v>FRENGE BAKING</v>
          </cell>
          <cell r="C492" t="str">
            <v>D32</v>
          </cell>
          <cell r="D492" t="str">
            <v>EA</v>
          </cell>
          <cell r="E492"/>
          <cell r="F492">
            <v>585</v>
          </cell>
        </row>
        <row r="493">
          <cell r="A493" t="str">
            <v>S036'</v>
          </cell>
          <cell r="B493" t="str">
            <v>FRENGE BAKING</v>
          </cell>
          <cell r="C493" t="str">
            <v>D25</v>
          </cell>
          <cell r="D493" t="str">
            <v>EA</v>
          </cell>
          <cell r="E493"/>
          <cell r="F493">
            <v>493</v>
          </cell>
        </row>
        <row r="494">
          <cell r="A494" t="str">
            <v>S037</v>
          </cell>
          <cell r="B494" t="str">
            <v>FRENGE BAKING</v>
          </cell>
          <cell r="C494" t="str">
            <v>D20</v>
          </cell>
          <cell r="D494" t="str">
            <v>EA</v>
          </cell>
          <cell r="E494"/>
          <cell r="F494">
            <v>400</v>
          </cell>
        </row>
        <row r="495">
          <cell r="A495" t="str">
            <v>S038</v>
          </cell>
          <cell r="B495" t="str">
            <v>BOLT,NUT</v>
          </cell>
          <cell r="C495" t="str">
            <v>20x80L</v>
          </cell>
          <cell r="D495" t="str">
            <v>조</v>
          </cell>
          <cell r="E495"/>
          <cell r="F495">
            <v>360</v>
          </cell>
        </row>
        <row r="496">
          <cell r="A496" t="str">
            <v>S039</v>
          </cell>
          <cell r="B496" t="str">
            <v>BOLT,NUT</v>
          </cell>
          <cell r="C496" t="str">
            <v>16x65L</v>
          </cell>
          <cell r="D496" t="str">
            <v>조</v>
          </cell>
          <cell r="E496"/>
          <cell r="F496">
            <v>122</v>
          </cell>
        </row>
        <row r="497">
          <cell r="A497" t="str">
            <v>S040</v>
          </cell>
          <cell r="B497" t="str">
            <v>BOLT,NUT</v>
          </cell>
          <cell r="C497" t="str">
            <v>16x50L</v>
          </cell>
          <cell r="D497" t="str">
            <v>조</v>
          </cell>
          <cell r="E497"/>
          <cell r="F497">
            <v>110</v>
          </cell>
        </row>
        <row r="498">
          <cell r="A498" t="str">
            <v>S041</v>
          </cell>
          <cell r="B498" t="str">
            <v>백 REDUCER</v>
          </cell>
          <cell r="C498" t="str">
            <v>50x40</v>
          </cell>
          <cell r="D498" t="str">
            <v>EA</v>
          </cell>
          <cell r="E498"/>
          <cell r="F498">
            <v>880</v>
          </cell>
        </row>
        <row r="499">
          <cell r="A499" t="str">
            <v>S042</v>
          </cell>
          <cell r="B499" t="str">
            <v>백 REDUCER</v>
          </cell>
          <cell r="C499" t="str">
            <v>50x32</v>
          </cell>
          <cell r="D499" t="str">
            <v>EA</v>
          </cell>
          <cell r="E499"/>
          <cell r="F499">
            <v>1130</v>
          </cell>
        </row>
        <row r="500">
          <cell r="A500" t="str">
            <v>S043</v>
          </cell>
          <cell r="B500" t="str">
            <v>백 REDUCER</v>
          </cell>
          <cell r="C500" t="str">
            <v>40x32</v>
          </cell>
          <cell r="D500" t="str">
            <v>EA</v>
          </cell>
          <cell r="E500"/>
          <cell r="F500">
            <v>630</v>
          </cell>
        </row>
        <row r="501">
          <cell r="A501" t="str">
            <v>S044</v>
          </cell>
          <cell r="B501" t="str">
            <v>백 REDUCER</v>
          </cell>
          <cell r="C501" t="str">
            <v>32x25</v>
          </cell>
          <cell r="D501" t="str">
            <v>EA</v>
          </cell>
          <cell r="E501"/>
          <cell r="F501">
            <v>500</v>
          </cell>
        </row>
        <row r="502">
          <cell r="A502" t="str">
            <v>S045</v>
          </cell>
          <cell r="B502" t="str">
            <v>백 REDUCER</v>
          </cell>
          <cell r="C502" t="str">
            <v>32x20</v>
          </cell>
          <cell r="D502" t="str">
            <v>EA</v>
          </cell>
          <cell r="E502"/>
          <cell r="F502">
            <v>670</v>
          </cell>
        </row>
        <row r="503">
          <cell r="A503" t="str">
            <v>S046</v>
          </cell>
          <cell r="B503" t="str">
            <v>백 REDUCER</v>
          </cell>
          <cell r="C503" t="str">
            <v>25x20</v>
          </cell>
          <cell r="D503" t="str">
            <v>EA</v>
          </cell>
          <cell r="E503"/>
          <cell r="F503">
            <v>490</v>
          </cell>
        </row>
        <row r="504">
          <cell r="A504" t="str">
            <v>S047</v>
          </cell>
          <cell r="B504" t="str">
            <v>백 ELBOW</v>
          </cell>
          <cell r="C504" t="str">
            <v>D65</v>
          </cell>
          <cell r="D504" t="str">
            <v>EA</v>
          </cell>
          <cell r="E504"/>
          <cell r="F504">
            <v>2730</v>
          </cell>
        </row>
        <row r="505">
          <cell r="A505" t="str">
            <v>S047'</v>
          </cell>
          <cell r="B505" t="str">
            <v>백 ELBOW</v>
          </cell>
          <cell r="C505" t="str">
            <v>D50</v>
          </cell>
          <cell r="D505" t="str">
            <v>EA</v>
          </cell>
          <cell r="E505"/>
          <cell r="F505">
            <v>1480</v>
          </cell>
        </row>
        <row r="506">
          <cell r="A506" t="str">
            <v>S048</v>
          </cell>
          <cell r="B506" t="str">
            <v>백 ELBOW</v>
          </cell>
          <cell r="C506" t="str">
            <v>D40</v>
          </cell>
          <cell r="D506" t="str">
            <v>EA</v>
          </cell>
          <cell r="E506"/>
          <cell r="F506">
            <v>1170</v>
          </cell>
        </row>
        <row r="507">
          <cell r="A507" t="str">
            <v>S049</v>
          </cell>
          <cell r="B507" t="str">
            <v>백 ELBOW</v>
          </cell>
          <cell r="C507" t="str">
            <v>D32</v>
          </cell>
          <cell r="D507" t="str">
            <v>EA</v>
          </cell>
          <cell r="E507"/>
          <cell r="F507">
            <v>1050</v>
          </cell>
        </row>
        <row r="508">
          <cell r="A508" t="str">
            <v>S049'</v>
          </cell>
          <cell r="B508" t="str">
            <v>백 ELBOW</v>
          </cell>
          <cell r="C508" t="str">
            <v>D25</v>
          </cell>
          <cell r="D508" t="str">
            <v>EA</v>
          </cell>
          <cell r="E508"/>
          <cell r="F508">
            <v>910</v>
          </cell>
        </row>
        <row r="509">
          <cell r="A509" t="str">
            <v>S050</v>
          </cell>
          <cell r="B509" t="str">
            <v>백 ELBOW</v>
          </cell>
          <cell r="C509" t="str">
            <v>D20</v>
          </cell>
          <cell r="D509" t="str">
            <v>EA</v>
          </cell>
        </row>
        <row r="510">
          <cell r="A510" t="str">
            <v>S051</v>
          </cell>
          <cell r="B510" t="str">
            <v>백 TEE</v>
          </cell>
          <cell r="C510" t="str">
            <v>50x50</v>
          </cell>
          <cell r="D510" t="str">
            <v>EA</v>
          </cell>
          <cell r="E510"/>
          <cell r="F510">
            <v>1890</v>
          </cell>
        </row>
        <row r="511">
          <cell r="A511" t="str">
            <v>S052</v>
          </cell>
          <cell r="B511" t="str">
            <v>백 TEE</v>
          </cell>
          <cell r="C511" t="str">
            <v>40x40</v>
          </cell>
          <cell r="D511" t="str">
            <v>EA</v>
          </cell>
          <cell r="E511"/>
          <cell r="F511">
            <v>1350</v>
          </cell>
        </row>
        <row r="512">
          <cell r="A512" t="str">
            <v>S053</v>
          </cell>
          <cell r="B512" t="str">
            <v>백 TEE</v>
          </cell>
          <cell r="C512" t="str">
            <v>32x32</v>
          </cell>
          <cell r="D512" t="str">
            <v>EA</v>
          </cell>
          <cell r="E512"/>
          <cell r="F512">
            <v>1080</v>
          </cell>
        </row>
        <row r="513">
          <cell r="A513" t="str">
            <v>S054</v>
          </cell>
          <cell r="B513" t="str">
            <v>백 TEE</v>
          </cell>
          <cell r="C513" t="str">
            <v>25x25</v>
          </cell>
          <cell r="D513" t="str">
            <v>EA</v>
          </cell>
          <cell r="E513"/>
          <cell r="F513">
            <v>950</v>
          </cell>
        </row>
        <row r="514">
          <cell r="A514" t="str">
            <v>S055</v>
          </cell>
          <cell r="B514" t="str">
            <v>백 SOCKET</v>
          </cell>
          <cell r="C514" t="str">
            <v>D80</v>
          </cell>
          <cell r="D514" t="str">
            <v>EA</v>
          </cell>
          <cell r="E514"/>
          <cell r="F514">
            <v>2633</v>
          </cell>
        </row>
        <row r="515">
          <cell r="A515" t="str">
            <v>S056</v>
          </cell>
          <cell r="B515" t="str">
            <v>백 SOCKET</v>
          </cell>
          <cell r="C515" t="str">
            <v>D50</v>
          </cell>
          <cell r="D515" t="str">
            <v>EA</v>
          </cell>
          <cell r="E515"/>
          <cell r="F515">
            <v>1197</v>
          </cell>
        </row>
        <row r="516">
          <cell r="A516" t="str">
            <v>S057</v>
          </cell>
          <cell r="B516" t="str">
            <v>백 SOCKET</v>
          </cell>
          <cell r="C516" t="str">
            <v>D40</v>
          </cell>
          <cell r="D516" t="str">
            <v>EA</v>
          </cell>
          <cell r="E516"/>
          <cell r="F516">
            <v>748</v>
          </cell>
        </row>
        <row r="517">
          <cell r="A517" t="str">
            <v>S058</v>
          </cell>
          <cell r="B517" t="str">
            <v>백 SOCKET</v>
          </cell>
          <cell r="C517" t="str">
            <v>D32</v>
          </cell>
          <cell r="D517" t="str">
            <v>EA</v>
          </cell>
          <cell r="E517"/>
          <cell r="F517">
            <v>627</v>
          </cell>
        </row>
        <row r="518">
          <cell r="A518" t="str">
            <v>S058'</v>
          </cell>
          <cell r="B518" t="str">
            <v>백 SOCKET</v>
          </cell>
          <cell r="C518" t="str">
            <v>D25</v>
          </cell>
          <cell r="D518" t="str">
            <v>EA</v>
          </cell>
          <cell r="E518"/>
          <cell r="F518">
            <v>490</v>
          </cell>
        </row>
        <row r="519">
          <cell r="A519" t="str">
            <v>S059</v>
          </cell>
          <cell r="B519" t="str">
            <v>백 SOCKET</v>
          </cell>
          <cell r="C519" t="str">
            <v>D20</v>
          </cell>
          <cell r="D519" t="str">
            <v>EA</v>
          </cell>
          <cell r="E519"/>
          <cell r="F519">
            <v>303</v>
          </cell>
        </row>
        <row r="520">
          <cell r="A520" t="str">
            <v>S060</v>
          </cell>
          <cell r="B520" t="str">
            <v>백 NIPPLE</v>
          </cell>
          <cell r="C520" t="str">
            <v>D80</v>
          </cell>
          <cell r="D520" t="str">
            <v>EA</v>
          </cell>
        </row>
        <row r="521">
          <cell r="A521" t="str">
            <v>S061</v>
          </cell>
          <cell r="B521" t="str">
            <v>백 NIPPLE</v>
          </cell>
          <cell r="C521" t="str">
            <v>D50</v>
          </cell>
          <cell r="D521" t="str">
            <v>EA</v>
          </cell>
          <cell r="E521"/>
          <cell r="F521">
            <v>1099</v>
          </cell>
        </row>
        <row r="522">
          <cell r="A522" t="str">
            <v>S062</v>
          </cell>
          <cell r="B522" t="str">
            <v>백 NIPPLE</v>
          </cell>
          <cell r="C522" t="str">
            <v>D40</v>
          </cell>
          <cell r="D522" t="str">
            <v>EA</v>
          </cell>
          <cell r="E522"/>
          <cell r="F522">
            <v>913</v>
          </cell>
        </row>
        <row r="523">
          <cell r="A523" t="str">
            <v>S063</v>
          </cell>
          <cell r="B523" t="str">
            <v>백 NIPPLE</v>
          </cell>
          <cell r="C523" t="str">
            <v>D32</v>
          </cell>
          <cell r="D523" t="str">
            <v>EA</v>
          </cell>
          <cell r="E523"/>
          <cell r="F523">
            <v>644</v>
          </cell>
        </row>
        <row r="524">
          <cell r="A524" t="str">
            <v>S063'</v>
          </cell>
          <cell r="B524" t="str">
            <v>백 NIPPLE</v>
          </cell>
          <cell r="C524" t="str">
            <v>D25</v>
          </cell>
          <cell r="D524" t="str">
            <v>EA</v>
          </cell>
          <cell r="E524"/>
          <cell r="F524">
            <v>505</v>
          </cell>
        </row>
        <row r="525">
          <cell r="A525" t="str">
            <v>S064</v>
          </cell>
          <cell r="B525" t="str">
            <v>백 NIPPLE</v>
          </cell>
          <cell r="C525" t="str">
            <v>D20</v>
          </cell>
          <cell r="D525" t="str">
            <v>EA</v>
          </cell>
          <cell r="E525"/>
          <cell r="F525">
            <v>353</v>
          </cell>
        </row>
        <row r="526">
          <cell r="A526" t="str">
            <v>S065</v>
          </cell>
          <cell r="B526" t="str">
            <v>PVC PIPE</v>
          </cell>
          <cell r="C526" t="str">
            <v>VG1 D150</v>
          </cell>
          <cell r="D526" t="str">
            <v>본</v>
          </cell>
        </row>
        <row r="527">
          <cell r="A527" t="str">
            <v>S066</v>
          </cell>
          <cell r="B527" t="str">
            <v>PVC PIPE</v>
          </cell>
          <cell r="C527" t="str">
            <v>VG1 D100</v>
          </cell>
          <cell r="D527" t="str">
            <v>본</v>
          </cell>
          <cell r="E527"/>
          <cell r="F527">
            <v>19431</v>
          </cell>
        </row>
        <row r="528">
          <cell r="A528" t="str">
            <v>S067</v>
          </cell>
          <cell r="B528" t="str">
            <v>PVC PIPE</v>
          </cell>
          <cell r="C528" t="str">
            <v>VG1 D75</v>
          </cell>
          <cell r="D528" t="str">
            <v>본</v>
          </cell>
          <cell r="E528"/>
          <cell r="F528">
            <v>12551</v>
          </cell>
        </row>
        <row r="529">
          <cell r="A529" t="str">
            <v>S067'</v>
          </cell>
          <cell r="B529" t="str">
            <v>PVC PIPE</v>
          </cell>
          <cell r="C529" t="str">
            <v>VG1 D65</v>
          </cell>
          <cell r="D529" t="str">
            <v>본</v>
          </cell>
          <cell r="E529"/>
          <cell r="F529">
            <v>8236</v>
          </cell>
        </row>
        <row r="530">
          <cell r="A530" t="str">
            <v>S068</v>
          </cell>
          <cell r="B530" t="str">
            <v>PVC PIPE</v>
          </cell>
          <cell r="C530" t="str">
            <v>VG1 D50</v>
          </cell>
          <cell r="D530" t="str">
            <v>본</v>
          </cell>
          <cell r="E530"/>
          <cell r="F530">
            <v>6395</v>
          </cell>
        </row>
        <row r="531">
          <cell r="A531" t="str">
            <v>S069</v>
          </cell>
          <cell r="B531" t="str">
            <v>PVC PIPE</v>
          </cell>
          <cell r="C531" t="str">
            <v>VG1 D40</v>
          </cell>
          <cell r="D531" t="str">
            <v>본</v>
          </cell>
          <cell r="E531"/>
          <cell r="F531">
            <v>4509</v>
          </cell>
        </row>
        <row r="532">
          <cell r="A532" t="str">
            <v>S070</v>
          </cell>
          <cell r="B532" t="str">
            <v>PVC PIPE</v>
          </cell>
          <cell r="C532" t="str">
            <v>VG1 D30</v>
          </cell>
          <cell r="D532" t="str">
            <v>본</v>
          </cell>
          <cell r="E532"/>
          <cell r="F532">
            <v>3750</v>
          </cell>
        </row>
        <row r="533">
          <cell r="A533" t="str">
            <v>S071</v>
          </cell>
          <cell r="B533" t="str">
            <v>PVC PIPE</v>
          </cell>
          <cell r="C533" t="str">
            <v>VG1 D25</v>
          </cell>
          <cell r="D533" t="str">
            <v>본</v>
          </cell>
          <cell r="E533"/>
          <cell r="F533">
            <v>3100</v>
          </cell>
        </row>
        <row r="534">
          <cell r="A534" t="str">
            <v>S072</v>
          </cell>
          <cell r="B534" t="str">
            <v>PVC PIPE</v>
          </cell>
          <cell r="C534" t="str">
            <v>VG1 D20</v>
          </cell>
          <cell r="D534" t="str">
            <v>본</v>
          </cell>
          <cell r="E534"/>
          <cell r="F534">
            <v>2140</v>
          </cell>
        </row>
        <row r="535">
          <cell r="A535" t="str">
            <v>S073</v>
          </cell>
          <cell r="B535" t="str">
            <v>PVC SOCKET</v>
          </cell>
          <cell r="C535" t="str">
            <v>D100</v>
          </cell>
          <cell r="D535" t="str">
            <v>EA</v>
          </cell>
          <cell r="E535"/>
          <cell r="F535">
            <v>3090</v>
          </cell>
        </row>
        <row r="536">
          <cell r="A536" t="str">
            <v>S073'</v>
          </cell>
          <cell r="B536" t="str">
            <v>PVC SOCKET</v>
          </cell>
          <cell r="C536" t="str">
            <v>D75</v>
          </cell>
          <cell r="D536" t="str">
            <v>EA</v>
          </cell>
          <cell r="E536"/>
          <cell r="F536">
            <v>1460</v>
          </cell>
        </row>
        <row r="537">
          <cell r="A537" t="str">
            <v>S074</v>
          </cell>
          <cell r="B537" t="str">
            <v>PVC SOCKET</v>
          </cell>
          <cell r="C537" t="str">
            <v>D65</v>
          </cell>
          <cell r="D537" t="str">
            <v>EA</v>
          </cell>
          <cell r="E537"/>
          <cell r="F537">
            <v>1320</v>
          </cell>
        </row>
        <row r="538">
          <cell r="A538" t="str">
            <v>S075</v>
          </cell>
          <cell r="B538" t="str">
            <v>PVC SOCKET</v>
          </cell>
          <cell r="C538" t="str">
            <v>D50</v>
          </cell>
          <cell r="D538" t="str">
            <v>EA</v>
          </cell>
          <cell r="E538"/>
          <cell r="F538">
            <v>700</v>
          </cell>
        </row>
        <row r="539">
          <cell r="A539" t="str">
            <v>S076</v>
          </cell>
          <cell r="B539" t="str">
            <v>PVC SOCKET</v>
          </cell>
          <cell r="C539" t="str">
            <v>D40</v>
          </cell>
          <cell r="D539" t="str">
            <v>EA</v>
          </cell>
          <cell r="E539"/>
          <cell r="F539">
            <v>380</v>
          </cell>
        </row>
        <row r="540">
          <cell r="A540" t="str">
            <v>S077</v>
          </cell>
          <cell r="B540" t="str">
            <v>PVC SOCKET</v>
          </cell>
          <cell r="C540" t="str">
            <v>D30</v>
          </cell>
          <cell r="D540" t="str">
            <v>EA</v>
          </cell>
          <cell r="E540"/>
          <cell r="F540">
            <v>250</v>
          </cell>
        </row>
        <row r="541">
          <cell r="A541" t="str">
            <v>S078</v>
          </cell>
          <cell r="B541" t="str">
            <v>PVC SOCKET</v>
          </cell>
          <cell r="C541" t="str">
            <v>D25</v>
          </cell>
          <cell r="D541" t="str">
            <v>EA</v>
          </cell>
          <cell r="E541"/>
          <cell r="F541">
            <v>200</v>
          </cell>
        </row>
        <row r="542">
          <cell r="A542" t="str">
            <v>S079</v>
          </cell>
          <cell r="B542" t="str">
            <v>PVC SOCKET</v>
          </cell>
          <cell r="C542" t="str">
            <v>D20</v>
          </cell>
          <cell r="D542" t="str">
            <v>EA</v>
          </cell>
          <cell r="E542"/>
          <cell r="F542">
            <v>130</v>
          </cell>
        </row>
        <row r="543">
          <cell r="A543" t="str">
            <v>S080</v>
          </cell>
          <cell r="B543" t="str">
            <v>PVC TEE</v>
          </cell>
          <cell r="C543" t="str">
            <v>VG2 150x150</v>
          </cell>
          <cell r="D543" t="str">
            <v>EA</v>
          </cell>
          <cell r="E543"/>
          <cell r="F543">
            <v>6500</v>
          </cell>
        </row>
        <row r="544">
          <cell r="A544" t="str">
            <v>S080'</v>
          </cell>
          <cell r="B544" t="str">
            <v>PVC TEE</v>
          </cell>
          <cell r="C544" t="str">
            <v>20x20</v>
          </cell>
          <cell r="D544" t="str">
            <v>EA</v>
          </cell>
          <cell r="E544"/>
          <cell r="F544">
            <v>210</v>
          </cell>
        </row>
        <row r="545">
          <cell r="A545" t="str">
            <v>S081</v>
          </cell>
          <cell r="B545" t="str">
            <v>PVC TEE</v>
          </cell>
          <cell r="C545" t="str">
            <v>VG2 100x100</v>
          </cell>
          <cell r="D545" t="str">
            <v>EA</v>
          </cell>
          <cell r="E545"/>
          <cell r="F545">
            <v>2130</v>
          </cell>
        </row>
        <row r="546">
          <cell r="A546" t="str">
            <v>S081'</v>
          </cell>
          <cell r="B546" t="str">
            <v>PVC TEE</v>
          </cell>
          <cell r="C546" t="str">
            <v>25x25</v>
          </cell>
          <cell r="D546" t="str">
            <v>EA</v>
          </cell>
          <cell r="E546"/>
          <cell r="F546">
            <v>315</v>
          </cell>
        </row>
        <row r="547">
          <cell r="A547" t="str">
            <v>S082</v>
          </cell>
          <cell r="B547" t="str">
            <v>PVC TEE</v>
          </cell>
          <cell r="C547" t="str">
            <v>30x30</v>
          </cell>
          <cell r="D547" t="str">
            <v>EA</v>
          </cell>
          <cell r="E547"/>
          <cell r="F547">
            <v>378</v>
          </cell>
        </row>
        <row r="548">
          <cell r="A548" t="str">
            <v>S082'</v>
          </cell>
          <cell r="B548" t="str">
            <v>PVC TEE</v>
          </cell>
          <cell r="C548" t="str">
            <v>65x65</v>
          </cell>
          <cell r="D548" t="str">
            <v>EA</v>
          </cell>
          <cell r="E548"/>
          <cell r="F548">
            <v>2160</v>
          </cell>
        </row>
        <row r="549">
          <cell r="A549" t="str">
            <v>S083</v>
          </cell>
          <cell r="B549" t="str">
            <v>PVC TEE</v>
          </cell>
          <cell r="C549" t="str">
            <v>100x50</v>
          </cell>
          <cell r="D549" t="str">
            <v>EA</v>
          </cell>
          <cell r="E549"/>
          <cell r="F549">
            <v>1480</v>
          </cell>
        </row>
        <row r="550">
          <cell r="A550" t="str">
            <v>S083'</v>
          </cell>
          <cell r="B550" t="str">
            <v>PVC TEE</v>
          </cell>
          <cell r="C550" t="str">
            <v>50x25</v>
          </cell>
          <cell r="D550" t="str">
            <v>EA</v>
          </cell>
          <cell r="E550"/>
          <cell r="F550">
            <v>940</v>
          </cell>
        </row>
        <row r="551">
          <cell r="A551" t="str">
            <v>S084</v>
          </cell>
          <cell r="B551" t="str">
            <v>PVC TEE</v>
          </cell>
          <cell r="C551" t="str">
            <v>30x25</v>
          </cell>
          <cell r="D551" t="str">
            <v>EA</v>
          </cell>
          <cell r="E551"/>
          <cell r="F551">
            <v>640</v>
          </cell>
        </row>
        <row r="552">
          <cell r="A552" t="str">
            <v>S085</v>
          </cell>
          <cell r="B552" t="str">
            <v>PVC TEE</v>
          </cell>
          <cell r="C552" t="str">
            <v>25x20</v>
          </cell>
          <cell r="D552" t="str">
            <v>EA</v>
          </cell>
          <cell r="E552"/>
          <cell r="F552">
            <v>370</v>
          </cell>
        </row>
        <row r="553">
          <cell r="A553" t="str">
            <v>S086</v>
          </cell>
          <cell r="B553" t="str">
            <v>PVC TEE</v>
          </cell>
          <cell r="C553" t="str">
            <v>50x50</v>
          </cell>
          <cell r="D553" t="str">
            <v>EA</v>
          </cell>
          <cell r="E553"/>
          <cell r="F553">
            <v>1170</v>
          </cell>
        </row>
        <row r="554">
          <cell r="A554" t="str">
            <v>S087</v>
          </cell>
          <cell r="B554" t="str">
            <v>PVC ELBOW</v>
          </cell>
          <cell r="C554" t="str">
            <v>D150</v>
          </cell>
          <cell r="D554" t="str">
            <v>EA</v>
          </cell>
        </row>
        <row r="555">
          <cell r="A555" t="str">
            <v>S088</v>
          </cell>
          <cell r="B555" t="str">
            <v>PVC ELBOW</v>
          </cell>
          <cell r="C555" t="str">
            <v>D100</v>
          </cell>
          <cell r="D555" t="str">
            <v>EA</v>
          </cell>
          <cell r="E555"/>
          <cell r="F555">
            <v>3630</v>
          </cell>
        </row>
        <row r="556">
          <cell r="A556" t="str">
            <v>S089</v>
          </cell>
          <cell r="B556" t="str">
            <v>PVC ELBOW</v>
          </cell>
          <cell r="C556" t="str">
            <v>D65</v>
          </cell>
          <cell r="D556" t="str">
            <v>EA</v>
          </cell>
          <cell r="E556"/>
          <cell r="F556">
            <v>1280</v>
          </cell>
        </row>
        <row r="557">
          <cell r="A557" t="str">
            <v>S090</v>
          </cell>
          <cell r="B557" t="str">
            <v>PVC ELBOW</v>
          </cell>
          <cell r="C557" t="str">
            <v>D50</v>
          </cell>
          <cell r="D557" t="str">
            <v>EA</v>
          </cell>
          <cell r="E557"/>
          <cell r="F557">
            <v>890</v>
          </cell>
        </row>
        <row r="558">
          <cell r="A558" t="str">
            <v>S091</v>
          </cell>
          <cell r="B558" t="str">
            <v>PVC ELBOW</v>
          </cell>
          <cell r="C558" t="str">
            <v>D40</v>
          </cell>
          <cell r="D558" t="str">
            <v>EA</v>
          </cell>
          <cell r="E558"/>
          <cell r="F558">
            <v>480</v>
          </cell>
        </row>
        <row r="559">
          <cell r="A559" t="str">
            <v>S092</v>
          </cell>
          <cell r="B559" t="str">
            <v>PVC ELBOW</v>
          </cell>
          <cell r="C559" t="str">
            <v>D30</v>
          </cell>
          <cell r="D559" t="str">
            <v>EA</v>
          </cell>
          <cell r="E559"/>
          <cell r="F559">
            <v>283</v>
          </cell>
        </row>
        <row r="560">
          <cell r="A560" t="str">
            <v>S093</v>
          </cell>
          <cell r="B560" t="str">
            <v>PVC ELBOW</v>
          </cell>
          <cell r="C560" t="str">
            <v>D25</v>
          </cell>
          <cell r="D560" t="str">
            <v>EA</v>
          </cell>
          <cell r="E560"/>
          <cell r="F560">
            <v>226</v>
          </cell>
        </row>
        <row r="561">
          <cell r="A561" t="str">
            <v>S094</v>
          </cell>
          <cell r="B561" t="str">
            <v>PVC ELBOW</v>
          </cell>
          <cell r="C561" t="str">
            <v>D20</v>
          </cell>
          <cell r="D561" t="str">
            <v>EA</v>
          </cell>
          <cell r="E561"/>
          <cell r="F561">
            <v>151</v>
          </cell>
        </row>
        <row r="562">
          <cell r="A562" t="str">
            <v>S095</v>
          </cell>
          <cell r="B562" t="str">
            <v>PVC 45ELBOW</v>
          </cell>
          <cell r="C562" t="str">
            <v>D75</v>
          </cell>
          <cell r="D562" t="str">
            <v>EA</v>
          </cell>
          <cell r="E562"/>
          <cell r="F562">
            <v>870</v>
          </cell>
        </row>
        <row r="563">
          <cell r="A563" t="str">
            <v>S095'</v>
          </cell>
          <cell r="B563" t="str">
            <v>PVC 45ELBOW</v>
          </cell>
          <cell r="C563" t="str">
            <v>D50</v>
          </cell>
          <cell r="D563" t="str">
            <v>EA</v>
          </cell>
          <cell r="E563"/>
          <cell r="F563">
            <v>400</v>
          </cell>
        </row>
        <row r="564">
          <cell r="A564" t="str">
            <v>S096</v>
          </cell>
          <cell r="B564" t="str">
            <v>PVC REDUCER</v>
          </cell>
          <cell r="C564" t="str">
            <v>100x75</v>
          </cell>
          <cell r="D564" t="str">
            <v>EA</v>
          </cell>
          <cell r="E564"/>
          <cell r="F564">
            <v>2430</v>
          </cell>
        </row>
        <row r="565">
          <cell r="A565" t="str">
            <v>S097</v>
          </cell>
          <cell r="B565" t="str">
            <v>PVC REDUCER</v>
          </cell>
          <cell r="C565" t="str">
            <v>75x50</v>
          </cell>
          <cell r="D565" t="str">
            <v>EA</v>
          </cell>
          <cell r="E565"/>
          <cell r="F565">
            <v>1219</v>
          </cell>
        </row>
        <row r="566">
          <cell r="A566" t="str">
            <v>S098</v>
          </cell>
          <cell r="B566" t="str">
            <v>PVC REDUCER</v>
          </cell>
          <cell r="C566" t="str">
            <v>50x25</v>
          </cell>
          <cell r="D566" t="str">
            <v>EA</v>
          </cell>
          <cell r="E566"/>
          <cell r="F566">
            <v>570</v>
          </cell>
        </row>
        <row r="567">
          <cell r="A567" t="str">
            <v>S099</v>
          </cell>
          <cell r="B567" t="str">
            <v>PVC REDUCER</v>
          </cell>
          <cell r="C567" t="str">
            <v>40x25</v>
          </cell>
          <cell r="D567" t="str">
            <v>EA</v>
          </cell>
          <cell r="E567"/>
          <cell r="F567">
            <v>430</v>
          </cell>
        </row>
        <row r="568">
          <cell r="A568" t="str">
            <v>S100</v>
          </cell>
          <cell r="B568" t="str">
            <v>PVC REDUCER</v>
          </cell>
          <cell r="C568" t="str">
            <v>30x25</v>
          </cell>
          <cell r="D568" t="str">
            <v>EA</v>
          </cell>
          <cell r="E568"/>
          <cell r="F568">
            <v>440</v>
          </cell>
        </row>
        <row r="569">
          <cell r="A569" t="str">
            <v>S100'</v>
          </cell>
          <cell r="B569" t="str">
            <v>PVC REDUCER</v>
          </cell>
          <cell r="C569" t="str">
            <v>25x20</v>
          </cell>
          <cell r="D569" t="str">
            <v>EA</v>
          </cell>
          <cell r="E569"/>
          <cell r="F569">
            <v>210</v>
          </cell>
        </row>
        <row r="570">
          <cell r="A570" t="str">
            <v>S101</v>
          </cell>
          <cell r="B570" t="str">
            <v>PVC VALVE SOCKET</v>
          </cell>
          <cell r="C570" t="str">
            <v>D50</v>
          </cell>
          <cell r="D570" t="str">
            <v>EA</v>
          </cell>
          <cell r="E570"/>
          <cell r="F570">
            <v>560</v>
          </cell>
        </row>
        <row r="571">
          <cell r="A571" t="str">
            <v>S102</v>
          </cell>
          <cell r="B571" t="str">
            <v>PVC VALVE SOCKET</v>
          </cell>
          <cell r="C571" t="str">
            <v>D40</v>
          </cell>
          <cell r="D571" t="str">
            <v>EA</v>
          </cell>
          <cell r="E571"/>
          <cell r="F571">
            <v>340</v>
          </cell>
        </row>
        <row r="572">
          <cell r="A572" t="str">
            <v>S103</v>
          </cell>
          <cell r="B572" t="str">
            <v>PVC VALVE SOCKET</v>
          </cell>
          <cell r="C572" t="str">
            <v>D30</v>
          </cell>
          <cell r="D572" t="str">
            <v>EA</v>
          </cell>
          <cell r="E572"/>
          <cell r="F572">
            <v>236</v>
          </cell>
        </row>
        <row r="573">
          <cell r="A573" t="str">
            <v>S104</v>
          </cell>
          <cell r="B573" t="str">
            <v>PVC VALVE SOCKET</v>
          </cell>
          <cell r="C573" t="str">
            <v>D25</v>
          </cell>
          <cell r="D573" t="str">
            <v>EA</v>
          </cell>
          <cell r="E573"/>
          <cell r="F573">
            <v>170</v>
          </cell>
        </row>
        <row r="574">
          <cell r="A574" t="str">
            <v>S105</v>
          </cell>
          <cell r="B574" t="str">
            <v>PVC VALVE SOCKET</v>
          </cell>
          <cell r="C574" t="str">
            <v>D20</v>
          </cell>
          <cell r="D574" t="str">
            <v>EA</v>
          </cell>
          <cell r="E574"/>
          <cell r="F574">
            <v>105</v>
          </cell>
        </row>
        <row r="575">
          <cell r="A575" t="str">
            <v>S106</v>
          </cell>
          <cell r="B575" t="str">
            <v>PVC 소제구</v>
          </cell>
          <cell r="C575" t="str">
            <v>D100</v>
          </cell>
          <cell r="D575" t="str">
            <v>EA</v>
          </cell>
          <cell r="E575"/>
          <cell r="F575">
            <v>1490</v>
          </cell>
        </row>
        <row r="576">
          <cell r="A576" t="str">
            <v>S106'</v>
          </cell>
          <cell r="B576" t="str">
            <v>PVC 소제구</v>
          </cell>
          <cell r="C576" t="str">
            <v>D150</v>
          </cell>
          <cell r="D576" t="str">
            <v>EA</v>
          </cell>
          <cell r="E576"/>
          <cell r="F576">
            <v>4450</v>
          </cell>
        </row>
        <row r="577">
          <cell r="A577" t="str">
            <v>S107</v>
          </cell>
          <cell r="B577" t="str">
            <v>PVC 소제구</v>
          </cell>
          <cell r="C577" t="str">
            <v>D50</v>
          </cell>
          <cell r="D577" t="str">
            <v>EA</v>
          </cell>
          <cell r="E577"/>
          <cell r="F577">
            <v>520</v>
          </cell>
        </row>
        <row r="578">
          <cell r="A578" t="str">
            <v>S108</v>
          </cell>
          <cell r="B578" t="str">
            <v>PVC CAP</v>
          </cell>
          <cell r="C578" t="str">
            <v>D30</v>
          </cell>
          <cell r="D578" t="str">
            <v>EA</v>
          </cell>
          <cell r="E578"/>
          <cell r="F578">
            <v>330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DATE"/>
      <sheetName val="중기사용료"/>
      <sheetName val="적용노임"/>
      <sheetName val="일반자재"/>
      <sheetName val="총괄내역서"/>
      <sheetName val="조건표"/>
      <sheetName val="2000년1차"/>
      <sheetName val="기초자료"/>
      <sheetName val="3.하중계산"/>
      <sheetName val="설계조건"/>
      <sheetName val="내역서"/>
      <sheetName val="토목"/>
      <sheetName val="집계표"/>
      <sheetName val="내역"/>
      <sheetName val="기준액"/>
      <sheetName val="교각"/>
      <sheetName val="토사(PE)"/>
      <sheetName val="단가표"/>
      <sheetName val="실행철강하도"/>
      <sheetName val="산식3"/>
      <sheetName val="입력변수"/>
      <sheetName val="남한강 2단계 전체분"/>
      <sheetName val="2차 설계내역서(변경)"/>
      <sheetName val="약품공급2"/>
      <sheetName val="전기"/>
      <sheetName val="우배수토공"/>
      <sheetName val="우수"/>
      <sheetName val="단가"/>
      <sheetName val="97노임단가"/>
      <sheetName val="입력란"/>
      <sheetName val="S.중기사용료"/>
      <sheetName val="데리네이타현황"/>
      <sheetName val="기계경비"/>
      <sheetName val="BID"/>
      <sheetName val="INPUT"/>
      <sheetName val="직접인건비호표(항목60%)"/>
      <sheetName val="직접경비호표"/>
      <sheetName val="기계경비단가"/>
      <sheetName val="복구경비"/>
      <sheetName val="정부노임단가"/>
      <sheetName val="상수도토공집계표"/>
      <sheetName val="지구단위계획"/>
      <sheetName val="표지"/>
      <sheetName val="환경인력"/>
      <sheetName val="터파기및재료"/>
      <sheetName val="맨홀수량산출"/>
      <sheetName val="수량산출"/>
      <sheetName val="대로근거"/>
      <sheetName val="말뚝지지력산정"/>
      <sheetName val="Sheet1"/>
      <sheetName val="Sheet1 (2)"/>
      <sheetName val="일위대가"/>
      <sheetName val="노임단가"/>
      <sheetName val="노임단가명세서"/>
      <sheetName val="STEEL BOX 단면설계(SEC.8)"/>
      <sheetName val="구분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3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  <sheetName val="작업량계수 근거"/>
      <sheetName val="산업자원부(안) "/>
      <sheetName val="경산"/>
      <sheetName val="용역단가"/>
      <sheetName val="지구단위계획"/>
      <sheetName val="접속도로1"/>
    </sheetNames>
    <sheetDataSet>
      <sheetData sheetId="0"/>
      <sheetData sheetId="1" refreshError="1">
        <row r="2">
          <cell r="B2">
            <v>600000</v>
          </cell>
        </row>
        <row r="3">
          <cell r="B3">
            <v>300000</v>
          </cell>
        </row>
        <row r="4">
          <cell r="B4">
            <v>10</v>
          </cell>
        </row>
        <row r="5">
          <cell r="B5">
            <v>2500000</v>
          </cell>
        </row>
        <row r="6">
          <cell r="B6">
            <v>1000000</v>
          </cell>
        </row>
        <row r="7">
          <cell r="B7">
            <v>400000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data"/>
      <sheetName val="관접합및부설"/>
      <sheetName val="단가"/>
      <sheetName val="H-PILE수량집계"/>
      <sheetName val="2-2. 개발원가 산출근거표"/>
      <sheetName val="구역별총괄"/>
      <sheetName val="입찰안"/>
      <sheetName val="직접인건비호표(항목60%)"/>
      <sheetName val="직접경비호표"/>
      <sheetName val="용수량(생활용수)"/>
      <sheetName val="일위대가"/>
      <sheetName val="강교(Sub)"/>
      <sheetName val="철콘견적"/>
      <sheetName val="일반토공견적"/>
      <sheetName val="수량산출"/>
      <sheetName val="원가계산서"/>
      <sheetName val="직접인건비호표"/>
      <sheetName val="setup"/>
      <sheetName val="99노임기준"/>
      <sheetName val="간지"/>
      <sheetName val="수목데이타"/>
      <sheetName val="산식3"/>
      <sheetName val="지구단위계획"/>
      <sheetName val="Data&amp;Result"/>
      <sheetName val="Macro"/>
      <sheetName val="재정비직인"/>
      <sheetName val="재정비내역"/>
      <sheetName val="지적고시내역"/>
      <sheetName val="DATA-UPS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data"/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노임이"/>
      <sheetName val="기초자료"/>
      <sheetName val="3.하중계산"/>
      <sheetName val="1호맨홀가감수량"/>
      <sheetName val="가시설(TYPE-A)"/>
      <sheetName val="1-1평균터파기고(1)"/>
      <sheetName val="1호맨홀수량산출"/>
      <sheetName val="우배수"/>
      <sheetName val="구조물공"/>
      <sheetName val="하중계산"/>
      <sheetName val="부대공"/>
      <sheetName val="배수공"/>
      <sheetName val="단면가정"/>
      <sheetName val="토공"/>
      <sheetName val="포장공"/>
      <sheetName val="대로근거"/>
      <sheetName val="맨홀수량산출"/>
      <sheetName val="집계표"/>
      <sheetName val="조건표"/>
      <sheetName val="토사(PE)"/>
      <sheetName val="토목"/>
      <sheetName val="9509"/>
      <sheetName val="단위중량"/>
      <sheetName val="터파기및재료"/>
      <sheetName val="2000년1차"/>
    </sheetNames>
    <sheetDataSet>
      <sheetData sheetId="0" refreshError="1">
        <row r="2"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B6"/>
          <cell r="BC6"/>
          <cell r="BD6"/>
          <cell r="BE6">
            <v>1350</v>
          </cell>
        </row>
        <row r="7"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B7"/>
          <cell r="BC7"/>
          <cell r="BD7"/>
          <cell r="BE7">
            <v>1450</v>
          </cell>
        </row>
        <row r="8"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B8"/>
          <cell r="BC8"/>
          <cell r="BD8"/>
          <cell r="BE8">
            <v>1600</v>
          </cell>
        </row>
        <row r="9"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B9"/>
          <cell r="BC9"/>
          <cell r="BD9"/>
          <cell r="BE9">
            <v>1750</v>
          </cell>
        </row>
        <row r="10"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B10"/>
          <cell r="BC10"/>
          <cell r="BD10"/>
          <cell r="BE10">
            <v>1850</v>
          </cell>
        </row>
        <row r="11"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B11"/>
          <cell r="BC11"/>
          <cell r="BD11"/>
          <cell r="BE11">
            <v>2050</v>
          </cell>
        </row>
        <row r="12"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B12"/>
          <cell r="BC12"/>
          <cell r="BD12"/>
          <cell r="BE12">
            <v>2200</v>
          </cell>
        </row>
        <row r="13"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B13"/>
          <cell r="BC13"/>
          <cell r="BD13"/>
          <cell r="BE13">
            <v>2350</v>
          </cell>
        </row>
        <row r="14"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B14"/>
          <cell r="BC14"/>
          <cell r="BD14"/>
          <cell r="BE14">
            <v>2450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</sheetDataSet>
  </externalBook>
</externalLink>
</file>

<file path=xl/externalLinks/externalLink3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ORCE1"/>
      <sheetName val="말뚝지지력산정"/>
    </sheetNames>
    <sheetDataSet>
      <sheetData sheetId="0" refreshError="1"/>
      <sheetData sheetId="1" refreshError="1"/>
      <sheetData sheetId="2" refreshError="1">
        <row r="13">
          <cell r="B13">
            <v>0.15</v>
          </cell>
        </row>
        <row r="14">
          <cell r="B14">
            <v>0.3</v>
          </cell>
        </row>
        <row r="15">
          <cell r="B15">
            <v>0.1</v>
          </cell>
        </row>
        <row r="16">
          <cell r="B16">
            <v>120</v>
          </cell>
        </row>
        <row r="17">
          <cell r="B17">
            <v>0.3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 refreshError="1">
        <row r="17">
          <cell r="B17">
            <v>0.3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Sheet1"/>
      <sheetName val="Sheet2"/>
      <sheetName val="Sheet3"/>
      <sheetName val="Sheet4"/>
      <sheetName val="VXXXXX"/>
      <sheetName val="간지"/>
      <sheetName val="구조물공수량집계"/>
      <sheetName val="BOX수량집계"/>
      <sheetName val="암거수량"/>
      <sheetName val="암거단위-1련"/>
      <sheetName val="터파기고(box)"/>
      <sheetName val="난간벽,차수벽"/>
      <sheetName val="BOX현황"/>
      <sheetName val="날개벽"/>
      <sheetName val="날개벽토공"/>
      <sheetName val="날개토"/>
      <sheetName val="날개뒷채움수산"/>
      <sheetName val="날개뒷채움"/>
      <sheetName val="날개수집"/>
      <sheetName val="날개토집"/>
      <sheetName val="날개토산"/>
      <sheetName val="날개참고"/>
      <sheetName val="설계기준"/>
      <sheetName val="내역1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5">
          <cell r="AB25">
            <v>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3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날개벽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3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BUT수량-A1"/>
      <sheetName val="대로근거"/>
      <sheetName val="중로근거"/>
      <sheetName val="관급"/>
      <sheetName val="SORCE1"/>
      <sheetName val="제경집계"/>
      <sheetName val="총괄수량집계"/>
      <sheetName val="포장공"/>
      <sheetName val="토공"/>
      <sheetName val="배수공"/>
      <sheetName val="DATE"/>
      <sheetName val="접속도로집계"/>
      <sheetName val="기초일위"/>
      <sheetName val="시설일위"/>
      <sheetName val="조명일위"/>
      <sheetName val="9811"/>
      <sheetName val="도근좌표"/>
      <sheetName val="대비"/>
      <sheetName val="토공(우물통,기타) "/>
      <sheetName val="이름정의"/>
      <sheetName val="단위수량"/>
      <sheetName val="우배수"/>
      <sheetName val="단가"/>
      <sheetName val="data"/>
      <sheetName val="직접인건비"/>
      <sheetName val="직접경비"/>
      <sheetName val="단위량당중기사용료"/>
      <sheetName val="내역서"/>
      <sheetName val="납부서"/>
      <sheetName val="#REF"/>
      <sheetName val="부표총괄"/>
      <sheetName val="옹벽수량집계"/>
      <sheetName val="노임단가"/>
      <sheetName val="단가산출1"/>
      <sheetName val="단가산출2"/>
      <sheetName val="중기사용료산출근거"/>
      <sheetName val="설계내역서"/>
      <sheetName val="초기화면"/>
      <sheetName val="마감벽1518"/>
      <sheetName val="2호맨홀공제수량"/>
      <sheetName val="데리네이타현황"/>
      <sheetName val="단가산출"/>
      <sheetName val="중기조종사 단위단가"/>
      <sheetName val="99노임기준"/>
      <sheetName val="일위대가"/>
      <sheetName val="48일위(기존)"/>
      <sheetName val="토사(PE)"/>
      <sheetName val="접속도로1"/>
      <sheetName val="토적표"/>
      <sheetName val="배수공수집"/>
      <sheetName val="2000년1차"/>
      <sheetName val="보험료산출"/>
      <sheetName val="J"/>
      <sheetName val="산출내역(4월)"/>
      <sheetName val="산출내역(5월) (2)"/>
      <sheetName val="갑지"/>
      <sheetName val="가도공"/>
      <sheetName val="Sheet17"/>
      <sheetName val="INPUT"/>
      <sheetName val="금액결정"/>
      <sheetName val="단위중량"/>
      <sheetName val="포장재료산출"/>
      <sheetName val="단차경계석연장조서"/>
      <sheetName val="연장및면적(좌측)"/>
      <sheetName val="식재일위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</sheetDataSet>
  </externalBook>
</externalLink>
</file>

<file path=xl/externalLinks/externalLink3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깊이산출"/>
      <sheetName val="통나무계단"/>
      <sheetName val="좌대벽"/>
      <sheetName val="데크"/>
      <sheetName val="시설물"/>
      <sheetName val="우,오수"/>
      <sheetName val="포장"/>
      <sheetName val="기타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100000"/>
      <sheetName val="200000"/>
      <sheetName val="300000"/>
      <sheetName val="400000"/>
      <sheetName val="500000"/>
      <sheetName val="VXXXXX"/>
      <sheetName val="횡배수관수량집계"/>
      <sheetName val="횡배수관면벽"/>
      <sheetName val="횡면벽단위수량 "/>
      <sheetName val="횡배수관기초"/>
      <sheetName val="날개벽1.5"/>
      <sheetName val="배수날개토공,공제수량"/>
      <sheetName val="날개벽단위수량"/>
      <sheetName val="날개치수및토공단위수량"/>
      <sheetName val="TYPE-2"/>
      <sheetName val="TYPE-3"/>
      <sheetName val="평균H"/>
      <sheetName val="횡배수관연장조서"/>
      <sheetName val="집수정수량"/>
      <sheetName val="집수정토공300"/>
      <sheetName val="집수정토공 600"/>
      <sheetName val="집수정토공 800"/>
      <sheetName val="box-간지"/>
      <sheetName val="구조물집계표"/>
      <sheetName val="암거1수량"/>
      <sheetName val="Sheet1"/>
      <sheetName val="암거단위-2련"/>
      <sheetName val="터파기고(box)"/>
    </sheetNames>
    <sheetDataSet>
      <sheetData sheetId="0"/>
      <sheetData sheetId="1" refreshError="1"/>
      <sheetData sheetId="2"/>
      <sheetData sheetId="3"/>
      <sheetData sheetId="4">
        <row r="25">
          <cell r="AB25">
            <v>53.16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3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1"/>
      <sheetName val="자갈,시멘트,모래산출"/>
      <sheetName val="골재집계"/>
      <sheetName val="자재2"/>
      <sheetName val="골재집계2"/>
      <sheetName val="자재1+2"/>
      <sheetName val="아님"/>
      <sheetName val="레미콘집계"/>
      <sheetName val="포장재료"/>
      <sheetName val="철근집계"/>
      <sheetName val="흄관집계"/>
      <sheetName val="몰탈콘크리트"/>
      <sheetName val="날개벽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횡배수관집현황(2공구)"/>
      <sheetName val="전기일위대가"/>
      <sheetName val="H PILE수량"/>
      <sheetName val="버스운행안내"/>
      <sheetName val="근태계획서"/>
      <sheetName val="예방접종계획"/>
      <sheetName val="변압기 및 발전기 용량"/>
      <sheetName val="L형옹벽단위수량(35)"/>
      <sheetName val="L형옹벽단위수량(25)"/>
      <sheetName val="2000년1차"/>
      <sheetName val="토목"/>
      <sheetName val="단가"/>
      <sheetName val="이토변실(A3-LINE)"/>
      <sheetName val="내역(신례)"/>
      <sheetName val="#REF"/>
      <sheetName val="DATE"/>
      <sheetName val="중산교"/>
      <sheetName val="DATA"/>
      <sheetName val="데이타"/>
      <sheetName val="몰탈콘크리트"/>
      <sheetName val="철근집계"/>
      <sheetName val="3BL공동구 수량"/>
      <sheetName val="guard(mac)"/>
      <sheetName val="원형맨홀수량"/>
      <sheetName val="N賃率-職"/>
      <sheetName val="토사(PE)"/>
      <sheetName val="Sheet1 (2)"/>
      <sheetName val="안정검토"/>
      <sheetName val="DATA1"/>
      <sheetName val="Y-WORK"/>
      <sheetName val="SORCE1"/>
      <sheetName val="가시설단위수량"/>
      <sheetName val="보도경계블럭"/>
      <sheetName val="노임단가"/>
      <sheetName val="접속도로집계"/>
      <sheetName val="단위세대"/>
      <sheetName val="맨홀수량집계"/>
      <sheetName val="3.하중산정4.지지력"/>
      <sheetName val="차액보증"/>
      <sheetName val="기초공"/>
      <sheetName val="기둥(원형)"/>
      <sheetName val="type-F"/>
      <sheetName val="경산"/>
      <sheetName val="정부노임단가"/>
      <sheetName val="1"/>
      <sheetName val="터파기및재료"/>
      <sheetName val="일위대가"/>
      <sheetName val="전차선로 물량표"/>
      <sheetName val="설계조건"/>
      <sheetName val="총괄내역서"/>
      <sheetName val="수로단위수량"/>
      <sheetName val="목차"/>
      <sheetName val="우수"/>
      <sheetName val="설비"/>
      <sheetName val="일위대가목차"/>
      <sheetName val="8.PILE  (돌출)"/>
      <sheetName val="포장공자재집계표"/>
      <sheetName val="Sheet1"/>
      <sheetName val="Total"/>
      <sheetName val="타공종이기"/>
      <sheetName val="전선 및 전선관"/>
      <sheetName val="코드표"/>
      <sheetName val="변화치수"/>
      <sheetName val="날개벽"/>
      <sheetName val="우각부보강"/>
      <sheetName val="충주"/>
      <sheetName val="내역을"/>
      <sheetName val="재료비"/>
      <sheetName val="단면설계"/>
      <sheetName val="대로근거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#REF"/>
      <sheetName val="부대공주요자재집계"/>
      <sheetName val="부대공수량집계"/>
      <sheetName val="부대공집계"/>
      <sheetName val="부대공"/>
      <sheetName val="부대공 (2)"/>
      <sheetName val="계량시설"/>
      <sheetName val="정문산출근거"/>
      <sheetName val="이설수로(1.5×10)"/>
      <sheetName val="ABUT수량-A1"/>
      <sheetName val="DATE"/>
      <sheetName val="직재"/>
      <sheetName val="기타부대공산출"/>
      <sheetName val="000000"/>
      <sheetName val="SORCE1"/>
      <sheetName val="대로근거"/>
      <sheetName val="중로근거"/>
      <sheetName val="Sheet1"/>
      <sheetName val="Sheet2"/>
      <sheetName val="Sheet1 (2)"/>
      <sheetName val="토목"/>
      <sheetName val="관급"/>
      <sheetName val="3련 BOX"/>
      <sheetName val="공종"/>
      <sheetName val="단위수량"/>
      <sheetName val="직접경비"/>
      <sheetName val="터파기및재료"/>
      <sheetName val="조명시설"/>
      <sheetName val="몰탈콘크리트"/>
      <sheetName val="집계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우,오수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재료집계표"/>
      <sheetName val="총괄토공(1단계)"/>
      <sheetName val="총괄토공(2단계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견적대비표"/>
      <sheetName val="장비집계"/>
      <sheetName val="터파기및재료"/>
      <sheetName val="3지구단위"/>
      <sheetName val="#REF"/>
      <sheetName val="TOTAL3"/>
      <sheetName val="단가"/>
      <sheetName val="내역"/>
      <sheetName val="각종집계표"/>
      <sheetName val="DATE"/>
      <sheetName val="관급"/>
      <sheetName val="내역서"/>
      <sheetName val="물가시세표"/>
      <sheetName val="※참고자료※"/>
      <sheetName val="토사(PE)"/>
      <sheetName val="진주방향"/>
      <sheetName val="데리네이타현황"/>
      <sheetName val="일반공사"/>
      <sheetName val="실행대비"/>
      <sheetName val="단가산출서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건널목토관단위수량"/>
      <sheetName val="Module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스팔트 포장총괄집계표"/>
      <sheetName val="ABUT수량-A1"/>
      <sheetName val="990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시험수량산출서"/>
      <sheetName val="수 량 집 계 표"/>
      <sheetName val="시멘트 및 골재 수량 집계표"/>
      <sheetName val="토공수량산출서"/>
      <sheetName val="토공집계표(토적표)"/>
      <sheetName val="CON`C깨기 수량집계표"/>
      <sheetName val="배수공 수량집계표"/>
      <sheetName val="배수공재료집계표"/>
      <sheetName val="배수공토공수량집계표"/>
      <sheetName val="측 구 재 료 집 계 표"/>
      <sheetName val="측 구 연 장 조 서"/>
      <sheetName val="횡배수관재료집계표"/>
      <sheetName val="횡배수관 및 날개벽 수량"/>
      <sheetName val="횡배수관 및 날개벽 수량조서"/>
      <sheetName val="횡배수관토공수량"/>
      <sheetName val="아스팔트 포장총괄집계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간지"/>
      <sheetName val="우수공자재집계표"/>
      <sheetName val="우수공타공종이월"/>
      <sheetName val="측구공간지"/>
      <sheetName val="측구공자재집계표"/>
      <sheetName val="L형측구간지"/>
      <sheetName val="L형총괄"/>
      <sheetName val="(L형측구현황)"/>
      <sheetName val="(일반부1)"/>
      <sheetName val="일반부1"/>
      <sheetName val="(일반부2)"/>
      <sheetName val="일반부2"/>
      <sheetName val="(L형가각)"/>
      <sheetName val="L형가각"/>
      <sheetName val="(L형가각) (2)"/>
      <sheetName val="L형가각 (2)"/>
      <sheetName val="(L형가각) (3)"/>
      <sheetName val="L형가각 (3)"/>
      <sheetName val="(L형가각) (4)"/>
      <sheetName val="L형가각 (4)"/>
      <sheetName val="(L형가각) (5)"/>
      <sheetName val="L형가각 (5)"/>
      <sheetName val="(L형낮춤-3.0) (2)"/>
      <sheetName val="(L형낮춤-3.0)"/>
      <sheetName val="L형낮춤3.0"/>
      <sheetName val="(L형낮춤-6.0)"/>
      <sheetName val="L형낮춤 (6.0)"/>
      <sheetName val="(L형낮춤8.0)"/>
      <sheetName val="L형낮춤 (8.0)"/>
      <sheetName val="보도(1)"/>
      <sheetName val="보도(2)"/>
      <sheetName val="보도(3)"/>
      <sheetName val="보도(4)"/>
      <sheetName val="보도(5)"/>
      <sheetName val="보도(6)"/>
      <sheetName val="보도(7)"/>
      <sheetName val="보도(8)"/>
      <sheetName val="보도(9)"/>
      <sheetName val="V형측구간지"/>
      <sheetName val="V형집계"/>
      <sheetName val="설치현황"/>
      <sheetName val="(V형1) "/>
      <sheetName val="V형(1)"/>
      <sheetName val="(V형2)"/>
      <sheetName val="V형 (2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암거자재집계"/>
      <sheetName val="암거위치"/>
      <sheetName val="구체집계표"/>
      <sheetName val="구체(31+4)"/>
      <sheetName val="구체(52)"/>
      <sheetName val="암거신구접합"/>
      <sheetName val="암거터파기(31+4)"/>
      <sheetName val="암거터파기(52)"/>
      <sheetName val="날개벽집계"/>
      <sheetName val="RIP집계"/>
      <sheetName val="WING(h=2.5)"/>
      <sheetName val="WING(h=2.0)"/>
      <sheetName val="난간턱집계"/>
      <sheetName val="난간턱"/>
      <sheetName val="BRACKET집계"/>
      <sheetName val="접속슬래브,사보강집계"/>
      <sheetName val="사각보강"/>
      <sheetName val="전석집계"/>
      <sheetName val="전석단위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3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암거신구접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3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수원공사급"/>
      <sheetName val="수원공총"/>
      <sheetName val="이설도로"/>
      <sheetName val="제당숭상"/>
      <sheetName val="방수로토공"/>
      <sheetName val="방수로공작물"/>
      <sheetName val="통관"/>
      <sheetName val="사통"/>
      <sheetName val="부대공총"/>
      <sheetName val="가설공사"/>
      <sheetName val="중기운반"/>
      <sheetName val="자재운반"/>
      <sheetName val="시험비"/>
      <sheetName val="토취장보상비"/>
      <sheetName val="그라우팅총"/>
      <sheetName val="제당그라(자재대)"/>
      <sheetName val="제당그라우팅"/>
      <sheetName val="여수토그라(자재대)"/>
      <sheetName val="여수토그라우팅"/>
      <sheetName val="Sheet2"/>
      <sheetName val="일위대가집계"/>
      <sheetName val="일위대가내용"/>
      <sheetName val="단가산출"/>
      <sheetName val="Sheet1"/>
      <sheetName val="96노임기준"/>
      <sheetName val="공사요율"/>
      <sheetName val="ⴭⴭⴭⴭⴭ"/>
      <sheetName val="계산서(곡선부)"/>
      <sheetName val="-치수표(곡선부)"/>
      <sheetName val="내역서"/>
      <sheetName val="DATE"/>
      <sheetName val="수목데이타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공사요율"/>
    </sheetNames>
    <sheetDataSet>
      <sheetData sheetId="0">
        <row r="21">
          <cell r="C21">
            <v>20</v>
          </cell>
        </row>
      </sheetData>
      <sheetData sheetId="1"/>
      <sheetData sheetId="2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3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설명서"/>
      <sheetName val="1용량산출"/>
      <sheetName val="갑지1 "/>
      <sheetName val="총비"/>
      <sheetName val="내력서"/>
      <sheetName val="일위대가집계표1"/>
      <sheetName val="일위 1"/>
      <sheetName val="노임단가"/>
      <sheetName val="물집"/>
      <sheetName val="종배수관(신)"/>
      <sheetName val="자료입력"/>
      <sheetName val="피벗테이블데이터분석"/>
      <sheetName val="적용단위길이"/>
      <sheetName val="몰탈콘크리트"/>
      <sheetName val="철근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6">
          <cell r="F6">
            <v>67326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갑지-군서"/>
      <sheetName val="내역갑지-삼호"/>
    </sheetNames>
    <sheetDataSet>
      <sheetData sheetId="0" refreshError="1"/>
      <sheetData sheetId="1" refreshError="1"/>
    </sheetDataSet>
  </externalBook>
</externalLink>
</file>

<file path=xl/externalLinks/externalLink3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피벗테이블데이터분석"/>
      <sheetName val="종배수관(신)"/>
      <sheetName val="자료입력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설계예산내역서(전체분)"/>
      <sheetName val="Sheet1"/>
      <sheetName val="본선"/>
      <sheetName val="교차로개선"/>
      <sheetName val="노무비"/>
      <sheetName val="96노임기준"/>
      <sheetName val="점수계산1-2"/>
      <sheetName val="DONGA4"/>
      <sheetName val="노임단가"/>
      <sheetName val="자재단가"/>
      <sheetName val="노무단가"/>
      <sheetName val="실행대비"/>
      <sheetName val="백호우계수"/>
      <sheetName val="내역"/>
      <sheetName val="노무비단가"/>
      <sheetName val="내역서(기계)"/>
      <sheetName val="조명시설"/>
      <sheetName val="냉천부속동"/>
      <sheetName val="단가 "/>
      <sheetName val="변화치수"/>
      <sheetName val="내역서"/>
      <sheetName val="ⴭⴭⴭⴭⴭ"/>
      <sheetName val="토사(PE)"/>
      <sheetName val="공사요율"/>
      <sheetName val="노무비 "/>
      <sheetName val="DAN"/>
      <sheetName val="집계표"/>
      <sheetName val="CT"/>
      <sheetName val="건축내역"/>
      <sheetName val="일위대가"/>
      <sheetName val="데이타"/>
      <sheetName val="소일위대가코드표"/>
      <sheetName val="관급"/>
      <sheetName val="70%"/>
      <sheetName val="견적서"/>
      <sheetName val="집1"/>
      <sheetName val="노임목록"/>
      <sheetName val="#REF"/>
      <sheetName val="교각1"/>
      <sheetName val="단면 (2)"/>
      <sheetName val="기둥(원형)"/>
      <sheetName val="COPING"/>
      <sheetName val="TRE TABLE"/>
      <sheetName val="수량산출"/>
      <sheetName val="INPUT"/>
      <sheetName val="일위대가 "/>
      <sheetName val="날개벽"/>
      <sheetName val="데리네이타현황"/>
      <sheetName val="DATE"/>
      <sheetName val="단위수량"/>
      <sheetName val="내역서(총)"/>
      <sheetName val="몰탈재료산출"/>
      <sheetName val="산출기준자료"/>
      <sheetName val="6공구(당초)"/>
      <sheetName val="참고자료"/>
      <sheetName val="9811"/>
      <sheetName val="총괄표"/>
      <sheetName val="터파기및재료"/>
      <sheetName val="일위대가표"/>
      <sheetName val="시설물일위"/>
      <sheetName val="수목표준대가"/>
      <sheetName val="우,오수"/>
      <sheetName val="대비"/>
      <sheetName val="기계상세"/>
      <sheetName val="실행철강하도"/>
      <sheetName val="일위대가(가설)"/>
      <sheetName val="마산방향"/>
      <sheetName val="진주방향"/>
      <sheetName val="경산"/>
      <sheetName val="제경비율"/>
      <sheetName val="토목"/>
      <sheetName val="골조시행"/>
      <sheetName val="석축설면"/>
      <sheetName val="남원(내)"/>
      <sheetName val="공종별자재"/>
      <sheetName val="관급자재대"/>
      <sheetName val="수목데이타 "/>
      <sheetName val="설비비4"/>
      <sheetName val="초"/>
      <sheetName val="96정변2"/>
      <sheetName val="입력"/>
      <sheetName val="남양주부대"/>
      <sheetName val="비탈면보호공수량산출"/>
      <sheetName val="전차선로 물량표"/>
      <sheetName val="한강운반비"/>
      <sheetName val="총 괄 표"/>
      <sheetName val="2000년1차"/>
      <sheetName val="을지"/>
      <sheetName val="노견단위수량"/>
      <sheetName val="가압장구체수량산출서"/>
      <sheetName val="공제구간조서"/>
      <sheetName val="금액결정"/>
      <sheetName val="1,2공구원가계산서"/>
      <sheetName val="1공구산출내역서"/>
      <sheetName val="토공유동표"/>
      <sheetName val="EQ-R1"/>
      <sheetName val="설계내역"/>
      <sheetName val="Sheet3"/>
      <sheetName val="노임"/>
      <sheetName val="열린교실"/>
      <sheetName val="1호인버트수량"/>
      <sheetName val="2공구산출내역"/>
      <sheetName val="을"/>
      <sheetName val="내역표지"/>
      <sheetName val="마산방향철근집계"/>
      <sheetName val="부대공"/>
      <sheetName val="배수공"/>
      <sheetName val="구조물공"/>
      <sheetName val="전산망"/>
      <sheetName val="Sheet15"/>
      <sheetName val="현장관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VXXXXX"/>
      <sheetName val="배수관문(유출량)"/>
      <sheetName val="내용적도(3호배수문) "/>
      <sheetName val="내용적도(2호배수문)"/>
      <sheetName val="내용적도(1호배수문)"/>
      <sheetName val="내용적도(전체구역)"/>
      <sheetName val="내용적도(1구역)"/>
      <sheetName val="내용적도(2+5구역)"/>
      <sheetName val="내용적도(3구역)"/>
      <sheetName val="내용적도(4구역)"/>
      <sheetName val="내용적도(6-0구역)출력안함"/>
      <sheetName val="내용적도(6구역)"/>
      <sheetName val="내용적도(6-1구역)출력안함"/>
      <sheetName val="([..."/>
      <sheetName val="시간별빈도별배수위(제3호배수문) "/>
      <sheetName val="시간별빈도별배수위(제2호배수문)"/>
      <sheetName val="시간별빈도별배수위(제1호배수문)"/>
      <sheetName val="양지교광주수위자료검토(시간별)"/>
      <sheetName val="시간별빈도별외수위(석곡천합류점)"/>
      <sheetName val="시간별빈도별외수위(제3호배수문)"/>
      <sheetName val="시간별빈도별외수위(제2호배수문) "/>
      <sheetName val="시간별빈도별외수위(제1호배수문)"/>
      <sheetName val="EL(곡선차트)"/>
      <sheetName val="...)]"/>
      <sheetName val="홍수량분석순서도"/>
      <sheetName val="석곡천빈도별홍수위"/>
      <sheetName val="목차"/>
      <sheetName val="설계설명서"/>
      <sheetName val="용수로조직표"/>
      <sheetName val="공작물조직표"/>
      <sheetName val="용수계통도"/>
      <sheetName val="공사의 여건"/>
      <sheetName val="BM성과표"/>
      <sheetName val="현장이정표"/>
      <sheetName val="기상상황 "/>
      <sheetName val="분석결과강우량(1일)"/>
      <sheetName val="용수로단위수량결정"/>
      <sheetName val="용수로단면산정법"/>
      <sheetName val="용수로단면"/>
      <sheetName val="여수토이행부단면"/>
      <sheetName val="사업개요"/>
      <sheetName val="사업비수지예산서"/>
      <sheetName val="설계비근거"/>
      <sheetName val="일위대가"/>
      <sheetName val="총괄표"/>
      <sheetName val="자재대"/>
      <sheetName val="공사비(총)"/>
      <sheetName val="공사비(평야부)"/>
      <sheetName val="공종자재집계"/>
      <sheetName val="재료집계표 "/>
      <sheetName val="집계표"/>
      <sheetName val="토적표(입력데이타)"/>
      <sheetName val="토적표"/>
      <sheetName val="가설공사"/>
      <sheetName val="중기투입대수산출"/>
      <sheetName val="시험산출"/>
      <sheetName val="깨기집계표"/>
      <sheetName val="가통헐기"/>
      <sheetName val="구조물헐기"/>
      <sheetName val="개거덮개"/>
      <sheetName val="급.배수관로"/>
      <sheetName val="급배수관"/>
      <sheetName val="포장깨기수량"/>
      <sheetName val="소운반거리"/>
      <sheetName val="가체절"/>
      <sheetName val="적용적산기준"/>
      <sheetName val="홍수량계수"/>
      <sheetName val="수리단면결정 (기존설계단면)"/>
      <sheetName val="홍수도달시간(TC)"/>
      <sheetName val="홍수도달시간 (TC)계산"/>
      <sheetName val="유역수문학계수산정"/>
      <sheetName val="단위배수량의결정"/>
      <sheetName val="단위배수량의한홍수량검토"/>
      <sheetName val="합리식에의한홍수량검토"/>
      <sheetName val="수정유출계수(홍수량)합리식"/>
      <sheetName val="홍수량비교채택"/>
      <sheetName val="수리단면결정(실시설계)"/>
      <sheetName val="합성단위도법,FAS홍수량"/>
      <sheetName val="코드표"/>
      <sheetName val="예산명세서"/>
      <sheetName val="설계명세서"/>
      <sheetName val="자료입력"/>
      <sheetName val="원가계산서"/>
      <sheetName val="건축내역"/>
      <sheetName val="피벗테이블데이터분석"/>
      <sheetName val="종배수관(신)"/>
      <sheetName val="개소별수량산출"/>
      <sheetName val="99보완"/>
      <sheetName val="총 괄 표"/>
      <sheetName val="수목표준대가"/>
      <sheetName val="96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3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단가조사"/>
      <sheetName val="기계단가"/>
      <sheetName val="배관수량"/>
      <sheetName val="닥트수량"/>
      <sheetName val="잡철수량"/>
      <sheetName val="잡철산출"/>
      <sheetName val="용접소모자재"/>
      <sheetName val="전기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Sheet1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60</v>
          </cell>
          <cell r="B1">
            <v>60.01</v>
          </cell>
          <cell r="C1">
            <v>60.019999999999996</v>
          </cell>
          <cell r="D1">
            <v>60.029999999999994</v>
          </cell>
          <cell r="E1">
            <v>60.039999999999992</v>
          </cell>
          <cell r="F1">
            <v>60.04999999999999</v>
          </cell>
          <cell r="G1">
            <v>60.059999999999988</v>
          </cell>
          <cell r="H1">
            <v>60.069999999999986</v>
          </cell>
          <cell r="I1">
            <v>60.079999999999984</v>
          </cell>
          <cell r="J1">
            <v>60.089999999999982</v>
          </cell>
          <cell r="K1">
            <v>60.09999999999998</v>
          </cell>
          <cell r="L1">
            <v>60.109999999999978</v>
          </cell>
          <cell r="M1">
            <v>60.119999999999976</v>
          </cell>
          <cell r="N1">
            <v>60.129999999999974</v>
          </cell>
          <cell r="O1">
            <v>60.139999999999972</v>
          </cell>
          <cell r="P1">
            <v>60.14999999999997</v>
          </cell>
          <cell r="Q1">
            <v>60.159999999999968</v>
          </cell>
          <cell r="R1">
            <v>60.169999999999966</v>
          </cell>
        </row>
        <row r="2">
          <cell r="E2" t="str">
            <v>산</v>
          </cell>
          <cell r="F2"/>
          <cell r="G2" t="str">
            <v>출</v>
          </cell>
          <cell r="H2"/>
          <cell r="I2" t="str">
            <v>내</v>
          </cell>
          <cell r="J2"/>
          <cell r="K2" t="str">
            <v>역</v>
          </cell>
          <cell r="L2"/>
          <cell r="M2"/>
          <cell r="N2"/>
          <cell r="O2" t="str">
            <v>계</v>
          </cell>
          <cell r="P2" t="str">
            <v>노무비</v>
          </cell>
          <cell r="Q2" t="str">
            <v>재료비</v>
          </cell>
          <cell r="R2" t="str">
            <v>경  비</v>
          </cell>
        </row>
        <row r="3">
          <cell r="A3" t="str">
            <v>합판거푸집(1회) / ㎡</v>
          </cell>
        </row>
        <row r="4">
          <cell r="B4">
            <v>1</v>
          </cell>
          <cell r="C4" t="str">
            <v>재료비</v>
          </cell>
        </row>
        <row r="5">
          <cell r="C5" t="str">
            <v>합판(12mm)</v>
          </cell>
          <cell r="D5"/>
          <cell r="E5"/>
          <cell r="F5">
            <v>1.03</v>
          </cell>
          <cell r="G5"/>
          <cell r="H5" t="str">
            <v>㎡</v>
          </cell>
          <cell r="I5" t="str">
            <v>*</v>
          </cell>
          <cell r="J5">
            <v>5341</v>
          </cell>
          <cell r="K5"/>
          <cell r="L5" t="str">
            <v>=</v>
          </cell>
          <cell r="M5">
            <v>5501.2</v>
          </cell>
          <cell r="N5"/>
          <cell r="O5">
            <v>5501.2</v>
          </cell>
          <cell r="P5"/>
          <cell r="Q5">
            <v>5501.2</v>
          </cell>
        </row>
        <row r="6">
          <cell r="C6" t="str">
            <v>각재(외송)</v>
          </cell>
          <cell r="D6"/>
          <cell r="E6"/>
          <cell r="F6">
            <v>3.7999999999999999E-2</v>
          </cell>
          <cell r="G6"/>
          <cell r="H6" t="str">
            <v>㎡</v>
          </cell>
          <cell r="I6" t="str">
            <v>*</v>
          </cell>
          <cell r="J6">
            <v>210000</v>
          </cell>
          <cell r="K6"/>
          <cell r="L6" t="str">
            <v>=</v>
          </cell>
          <cell r="M6">
            <v>7980</v>
          </cell>
          <cell r="N6"/>
          <cell r="O6">
            <v>7980</v>
          </cell>
          <cell r="P6"/>
          <cell r="Q6">
            <v>7980</v>
          </cell>
        </row>
        <row r="7">
          <cell r="C7" t="str">
            <v>사용고재(주재료의 30%)</v>
          </cell>
          <cell r="D7"/>
          <cell r="E7"/>
          <cell r="F7"/>
          <cell r="G7"/>
          <cell r="H7">
            <v>13481.2</v>
          </cell>
          <cell r="I7"/>
          <cell r="J7" t="str">
            <v>*</v>
          </cell>
          <cell r="K7">
            <v>-0.3</v>
          </cell>
          <cell r="L7" t="str">
            <v>=</v>
          </cell>
          <cell r="M7">
            <v>-4044.3</v>
          </cell>
          <cell r="N7"/>
          <cell r="O7">
            <v>-4044.3</v>
          </cell>
          <cell r="P7"/>
          <cell r="Q7">
            <v>-4044.3</v>
          </cell>
        </row>
        <row r="8">
          <cell r="C8" t="str">
            <v>철선(#8)</v>
          </cell>
          <cell r="D8"/>
          <cell r="E8"/>
          <cell r="F8">
            <v>0.28999999999999998</v>
          </cell>
          <cell r="G8" t="str">
            <v>kg</v>
          </cell>
          <cell r="H8" t="str">
            <v>*</v>
          </cell>
          <cell r="I8">
            <v>510</v>
          </cell>
          <cell r="J8"/>
          <cell r="K8" t="str">
            <v>=</v>
          </cell>
          <cell r="L8">
            <v>147.9</v>
          </cell>
          <cell r="M8"/>
          <cell r="N8"/>
          <cell r="O8">
            <v>147.9</v>
          </cell>
          <cell r="P8"/>
          <cell r="Q8">
            <v>147.9</v>
          </cell>
        </row>
        <row r="9">
          <cell r="C9" t="str">
            <v>못(75mm)</v>
          </cell>
          <cell r="D9"/>
          <cell r="E9"/>
          <cell r="F9">
            <v>0.2</v>
          </cell>
          <cell r="G9" t="str">
            <v>kg</v>
          </cell>
          <cell r="H9" t="str">
            <v>*</v>
          </cell>
          <cell r="I9">
            <v>620</v>
          </cell>
          <cell r="J9"/>
          <cell r="K9" t="str">
            <v>=</v>
          </cell>
          <cell r="L9">
            <v>124</v>
          </cell>
          <cell r="M9"/>
          <cell r="N9"/>
          <cell r="O9">
            <v>124</v>
          </cell>
          <cell r="P9"/>
          <cell r="Q9">
            <v>124</v>
          </cell>
        </row>
        <row r="10">
          <cell r="C10" t="str">
            <v>박리제(중유)</v>
          </cell>
          <cell r="D10"/>
          <cell r="E10"/>
          <cell r="F10">
            <v>0.19</v>
          </cell>
          <cell r="G10" t="str">
            <v>L</v>
          </cell>
          <cell r="H10" t="str">
            <v>*</v>
          </cell>
          <cell r="I10">
            <v>326.52999999999997</v>
          </cell>
          <cell r="J10"/>
          <cell r="K10" t="str">
            <v>=</v>
          </cell>
          <cell r="L10">
            <v>62</v>
          </cell>
          <cell r="M10"/>
          <cell r="N10"/>
          <cell r="O10">
            <v>62</v>
          </cell>
          <cell r="P10"/>
          <cell r="Q10">
            <v>62</v>
          </cell>
        </row>
        <row r="11">
          <cell r="C11" t="str">
            <v>소계</v>
          </cell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>
            <v>9770.8000000000011</v>
          </cell>
          <cell r="P11"/>
          <cell r="Q11">
            <v>9770.8000000000011</v>
          </cell>
        </row>
        <row r="12">
          <cell r="B12">
            <v>2</v>
          </cell>
          <cell r="C12" t="str">
            <v>노무비</v>
          </cell>
        </row>
        <row r="13">
          <cell r="C13" t="str">
            <v>형틀목공</v>
          </cell>
          <cell r="D13"/>
          <cell r="E13">
            <v>0.3</v>
          </cell>
          <cell r="F13" t="str">
            <v>인</v>
          </cell>
          <cell r="G13" t="str">
            <v>*</v>
          </cell>
          <cell r="H13">
            <v>91570</v>
          </cell>
          <cell r="I13"/>
          <cell r="J13" t="str">
            <v>=</v>
          </cell>
          <cell r="K13">
            <v>27471</v>
          </cell>
          <cell r="L13"/>
          <cell r="M13"/>
          <cell r="N13"/>
          <cell r="O13">
            <v>27471</v>
          </cell>
          <cell r="P13">
            <v>27471</v>
          </cell>
        </row>
        <row r="14">
          <cell r="C14" t="str">
            <v>인    부</v>
          </cell>
          <cell r="D14"/>
          <cell r="E14">
            <v>0.25</v>
          </cell>
          <cell r="F14" t="str">
            <v>인</v>
          </cell>
          <cell r="G14" t="str">
            <v>*</v>
          </cell>
          <cell r="H14">
            <v>50680</v>
          </cell>
          <cell r="I14"/>
          <cell r="J14" t="str">
            <v>=</v>
          </cell>
          <cell r="K14">
            <v>12670</v>
          </cell>
          <cell r="L14"/>
          <cell r="M14"/>
          <cell r="N14"/>
          <cell r="O14">
            <v>12670</v>
          </cell>
          <cell r="P14">
            <v>12670</v>
          </cell>
        </row>
        <row r="15">
          <cell r="C15" t="str">
            <v>소계</v>
          </cell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>
            <v>40141</v>
          </cell>
          <cell r="P15">
            <v>40141</v>
          </cell>
        </row>
        <row r="17">
          <cell r="C17" t="str">
            <v>합계</v>
          </cell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>
            <v>49911</v>
          </cell>
          <cell r="P17">
            <v>40141</v>
          </cell>
          <cell r="Q17">
            <v>9770</v>
          </cell>
        </row>
        <row r="18">
          <cell r="A18" t="str">
            <v>합판거푸집(3회) / ㎡</v>
          </cell>
        </row>
        <row r="19">
          <cell r="B19">
            <v>1</v>
          </cell>
          <cell r="C19" t="str">
            <v>노무비(1회의 47.1%)</v>
          </cell>
        </row>
        <row r="20">
          <cell r="C20">
            <v>40141</v>
          </cell>
          <cell r="D20"/>
          <cell r="E20" t="str">
            <v>*</v>
          </cell>
          <cell r="F20">
            <v>0.47099999999999997</v>
          </cell>
          <cell r="G20"/>
          <cell r="H20" t="str">
            <v>=</v>
          </cell>
          <cell r="I20">
            <v>18906.400000000001</v>
          </cell>
          <cell r="J20"/>
          <cell r="K20"/>
          <cell r="L20"/>
          <cell r="M20"/>
          <cell r="N20"/>
          <cell r="O20">
            <v>18906.400000000001</v>
          </cell>
          <cell r="P20">
            <v>18906.400000000001</v>
          </cell>
        </row>
        <row r="21">
          <cell r="B21">
            <v>2</v>
          </cell>
          <cell r="C21" t="str">
            <v>재료비(1회의46.1%)</v>
          </cell>
        </row>
        <row r="22">
          <cell r="C22">
            <v>9770</v>
          </cell>
          <cell r="D22"/>
          <cell r="E22" t="str">
            <v>*</v>
          </cell>
          <cell r="F22">
            <v>0.46100000000000002</v>
          </cell>
          <cell r="G22"/>
          <cell r="H22" t="str">
            <v>=</v>
          </cell>
          <cell r="I22">
            <v>4503.8999999999996</v>
          </cell>
          <cell r="J22"/>
          <cell r="K22"/>
          <cell r="L22"/>
          <cell r="M22"/>
          <cell r="N22"/>
          <cell r="O22">
            <v>4503.8999999999996</v>
          </cell>
          <cell r="P22"/>
          <cell r="Q22">
            <v>4503.8999999999996</v>
          </cell>
        </row>
        <row r="23">
          <cell r="C23" t="str">
            <v>계</v>
          </cell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>
            <v>23409</v>
          </cell>
          <cell r="P23">
            <v>18906</v>
          </cell>
          <cell r="Q23">
            <v>4503</v>
          </cell>
        </row>
        <row r="24">
          <cell r="A24" t="str">
            <v>합판거푸집(4회) / ㎡</v>
          </cell>
        </row>
        <row r="25">
          <cell r="B25">
            <v>1</v>
          </cell>
          <cell r="C25" t="str">
            <v>노무비(1회의 40%)</v>
          </cell>
        </row>
        <row r="26">
          <cell r="C26">
            <v>40141</v>
          </cell>
          <cell r="D26"/>
          <cell r="E26" t="str">
            <v>*</v>
          </cell>
          <cell r="F26">
            <v>0.4</v>
          </cell>
          <cell r="G26" t="str">
            <v>=</v>
          </cell>
          <cell r="H26">
            <v>16056.4</v>
          </cell>
          <cell r="I26"/>
          <cell r="J26"/>
          <cell r="K26"/>
          <cell r="L26"/>
          <cell r="M26"/>
          <cell r="N26"/>
          <cell r="O26">
            <v>16056.4</v>
          </cell>
          <cell r="P26">
            <v>16056.4</v>
          </cell>
        </row>
        <row r="27">
          <cell r="B27">
            <v>2</v>
          </cell>
          <cell r="C27" t="str">
            <v>재료비(1회의40.1%)</v>
          </cell>
        </row>
        <row r="28">
          <cell r="C28">
            <v>9770</v>
          </cell>
          <cell r="D28"/>
          <cell r="E28" t="str">
            <v>*</v>
          </cell>
          <cell r="F28">
            <v>0.40100000000000002</v>
          </cell>
          <cell r="G28"/>
          <cell r="H28" t="str">
            <v>=</v>
          </cell>
          <cell r="I28">
            <v>3917.7</v>
          </cell>
          <cell r="J28"/>
          <cell r="K28"/>
          <cell r="L28"/>
          <cell r="M28"/>
          <cell r="N28"/>
          <cell r="O28">
            <v>3917.7</v>
          </cell>
          <cell r="P28"/>
          <cell r="Q28">
            <v>3917.7</v>
          </cell>
        </row>
        <row r="29">
          <cell r="C29" t="str">
            <v>계</v>
          </cell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>
            <v>19973</v>
          </cell>
          <cell r="P29">
            <v>16056</v>
          </cell>
          <cell r="Q29">
            <v>3917</v>
          </cell>
        </row>
        <row r="30">
          <cell r="A30" t="str">
            <v>합판거푸집(6회) / ㎡</v>
          </cell>
        </row>
        <row r="31">
          <cell r="B31">
            <v>1</v>
          </cell>
          <cell r="C31" t="str">
            <v>노무비(1회의 32%)</v>
          </cell>
        </row>
        <row r="32">
          <cell r="C32">
            <v>40141</v>
          </cell>
          <cell r="D32"/>
          <cell r="E32" t="str">
            <v>*</v>
          </cell>
          <cell r="F32">
            <v>0.32</v>
          </cell>
          <cell r="G32" t="str">
            <v>=</v>
          </cell>
          <cell r="H32">
            <v>12845.1</v>
          </cell>
          <cell r="I32"/>
          <cell r="J32"/>
          <cell r="K32"/>
          <cell r="L32"/>
          <cell r="M32"/>
          <cell r="N32"/>
          <cell r="O32">
            <v>12845.1</v>
          </cell>
          <cell r="P32">
            <v>12845.1</v>
          </cell>
        </row>
        <row r="33">
          <cell r="B33">
            <v>2</v>
          </cell>
          <cell r="C33" t="str">
            <v>재료비(1회의34.7%)</v>
          </cell>
        </row>
        <row r="34">
          <cell r="C34">
            <v>9770</v>
          </cell>
          <cell r="D34"/>
          <cell r="E34" t="str">
            <v>*</v>
          </cell>
          <cell r="F34">
            <v>0.34699999999999998</v>
          </cell>
          <cell r="G34"/>
          <cell r="H34" t="str">
            <v>=</v>
          </cell>
          <cell r="I34">
            <v>3390.1</v>
          </cell>
          <cell r="J34"/>
          <cell r="K34"/>
          <cell r="L34"/>
          <cell r="M34"/>
          <cell r="N34"/>
          <cell r="O34">
            <v>3390.1</v>
          </cell>
          <cell r="P34"/>
          <cell r="Q34">
            <v>3390.1</v>
          </cell>
        </row>
        <row r="35">
          <cell r="C35" t="str">
            <v>계</v>
          </cell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>
            <v>16235</v>
          </cell>
          <cell r="P35">
            <v>12845</v>
          </cell>
          <cell r="Q35">
            <v>3390</v>
          </cell>
        </row>
        <row r="36">
          <cell r="A36">
            <v>61</v>
          </cell>
          <cell r="B36">
            <v>61.01</v>
          </cell>
          <cell r="C36">
            <v>61.019999999999996</v>
          </cell>
          <cell r="D36">
            <v>61.029999999999994</v>
          </cell>
          <cell r="E36">
            <v>61.039999999999992</v>
          </cell>
          <cell r="F36">
            <v>61.04999999999999</v>
          </cell>
          <cell r="G36">
            <v>61.059999999999988</v>
          </cell>
          <cell r="H36">
            <v>61.069999999999986</v>
          </cell>
          <cell r="I36">
            <v>61.079999999999984</v>
          </cell>
          <cell r="J36">
            <v>61.089999999999982</v>
          </cell>
          <cell r="K36">
            <v>61.09999999999998</v>
          </cell>
          <cell r="L36">
            <v>61.109999999999978</v>
          </cell>
          <cell r="M36">
            <v>61.119999999999976</v>
          </cell>
          <cell r="N36">
            <v>61.129999999999974</v>
          </cell>
          <cell r="O36">
            <v>61.139999999999972</v>
          </cell>
          <cell r="P36">
            <v>61.14999999999997</v>
          </cell>
          <cell r="Q36">
            <v>61.159999999999968</v>
          </cell>
          <cell r="R36">
            <v>61.169999999999966</v>
          </cell>
        </row>
        <row r="37">
          <cell r="E37" t="str">
            <v>산</v>
          </cell>
          <cell r="F37"/>
          <cell r="G37" t="str">
            <v>출</v>
          </cell>
          <cell r="H37"/>
          <cell r="I37" t="str">
            <v>내</v>
          </cell>
          <cell r="J37"/>
          <cell r="K37" t="str">
            <v>역</v>
          </cell>
          <cell r="L37"/>
          <cell r="M37"/>
          <cell r="N37"/>
          <cell r="O37" t="str">
            <v>계</v>
          </cell>
          <cell r="P37" t="str">
            <v>노무비</v>
          </cell>
          <cell r="Q37" t="str">
            <v>재료비</v>
          </cell>
          <cell r="R37" t="str">
            <v>경  비</v>
          </cell>
        </row>
        <row r="39">
          <cell r="A39" t="str">
            <v>콘크리트 절단(기계) / m</v>
          </cell>
        </row>
        <row r="41">
          <cell r="B41">
            <v>1</v>
          </cell>
          <cell r="C41" t="str">
            <v>운전경비</v>
          </cell>
        </row>
        <row r="42">
          <cell r="C42" t="str">
            <v>블레이드(φ320 - 400   t=3.2mm)</v>
          </cell>
        </row>
        <row r="43">
          <cell r="C43">
            <v>196000</v>
          </cell>
          <cell r="D43"/>
          <cell r="E43" t="str">
            <v>*</v>
          </cell>
          <cell r="F43">
            <v>0.31</v>
          </cell>
          <cell r="G43" t="str">
            <v>EA</v>
          </cell>
          <cell r="H43" t="str">
            <v>/</v>
          </cell>
          <cell r="I43">
            <v>100</v>
          </cell>
          <cell r="J43" t="str">
            <v>=</v>
          </cell>
          <cell r="K43">
            <v>607.6</v>
          </cell>
          <cell r="L43"/>
          <cell r="M43"/>
          <cell r="N43"/>
          <cell r="O43">
            <v>607.6</v>
          </cell>
          <cell r="P43"/>
          <cell r="Q43">
            <v>607.6</v>
          </cell>
        </row>
        <row r="44">
          <cell r="C44" t="str">
            <v>인부</v>
          </cell>
          <cell r="D44">
            <v>50680</v>
          </cell>
          <cell r="E44"/>
          <cell r="F44" t="str">
            <v>*</v>
          </cell>
          <cell r="G44">
            <v>0.84</v>
          </cell>
          <cell r="H44" t="str">
            <v>인</v>
          </cell>
          <cell r="I44" t="str">
            <v>/</v>
          </cell>
          <cell r="J44">
            <v>100</v>
          </cell>
          <cell r="K44" t="str">
            <v>=</v>
          </cell>
          <cell r="L44">
            <v>425.7</v>
          </cell>
          <cell r="M44"/>
          <cell r="N44"/>
          <cell r="O44">
            <v>425.7</v>
          </cell>
          <cell r="P44">
            <v>425.7</v>
          </cell>
        </row>
        <row r="45">
          <cell r="C45" t="str">
            <v>잡재료비(인건비의 5%)</v>
          </cell>
        </row>
        <row r="46">
          <cell r="C46">
            <v>425.7</v>
          </cell>
          <cell r="D46"/>
          <cell r="E46" t="str">
            <v>*</v>
          </cell>
          <cell r="F46">
            <v>0.05</v>
          </cell>
          <cell r="G46" t="str">
            <v>=</v>
          </cell>
          <cell r="H46">
            <v>21.2</v>
          </cell>
          <cell r="I46"/>
          <cell r="J46"/>
          <cell r="K46"/>
          <cell r="L46"/>
          <cell r="M46"/>
          <cell r="N46"/>
          <cell r="O46">
            <v>21.2</v>
          </cell>
          <cell r="P46"/>
          <cell r="Q46">
            <v>21.2</v>
          </cell>
        </row>
        <row r="47">
          <cell r="C47" t="str">
            <v>소계</v>
          </cell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>
            <v>1054</v>
          </cell>
          <cell r="P47">
            <v>425.7</v>
          </cell>
          <cell r="Q47">
            <v>628.80000000000007</v>
          </cell>
        </row>
        <row r="49">
          <cell r="B49">
            <v>2</v>
          </cell>
          <cell r="C49" t="str">
            <v>물운반(물30소요)</v>
          </cell>
        </row>
        <row r="50">
          <cell r="C50" t="str">
            <v>t1(준비)</v>
          </cell>
          <cell r="D50"/>
          <cell r="E50" t="str">
            <v>=</v>
          </cell>
          <cell r="F50">
            <v>5</v>
          </cell>
          <cell r="G50" t="str">
            <v>분</v>
          </cell>
          <cell r="H50"/>
          <cell r="I50" t="str">
            <v>t3(흡입)</v>
          </cell>
          <cell r="J50"/>
          <cell r="K50" t="str">
            <v>=</v>
          </cell>
          <cell r="L50">
            <v>10</v>
          </cell>
          <cell r="M50" t="str">
            <v>분</v>
          </cell>
        </row>
        <row r="51">
          <cell r="C51" t="str">
            <v>t4(대기)</v>
          </cell>
          <cell r="D51"/>
          <cell r="E51" t="str">
            <v>=</v>
          </cell>
          <cell r="F51">
            <v>5</v>
          </cell>
          <cell r="G51" t="str">
            <v>분</v>
          </cell>
          <cell r="H51"/>
          <cell r="I51" t="str">
            <v>t5(살수)</v>
          </cell>
          <cell r="J51"/>
          <cell r="K51" t="str">
            <v>=</v>
          </cell>
          <cell r="L51">
            <v>20</v>
          </cell>
          <cell r="M51" t="str">
            <v>분</v>
          </cell>
        </row>
        <row r="52">
          <cell r="C52" t="str">
            <v>t2 =</v>
          </cell>
          <cell r="D52">
            <v>1</v>
          </cell>
          <cell r="E52" t="str">
            <v>/</v>
          </cell>
          <cell r="F52">
            <v>20</v>
          </cell>
          <cell r="G52" t="str">
            <v>*</v>
          </cell>
          <cell r="H52">
            <v>2</v>
          </cell>
          <cell r="I52" t="str">
            <v>*</v>
          </cell>
          <cell r="J52">
            <v>60</v>
          </cell>
          <cell r="K52" t="str">
            <v>=</v>
          </cell>
          <cell r="L52">
            <v>6</v>
          </cell>
        </row>
        <row r="53">
          <cell r="C53" t="str">
            <v>CM =</v>
          </cell>
          <cell r="D53" t="str">
            <v xml:space="preserve"> T1 + T2 + T3 + T4 + T5 =</v>
          </cell>
          <cell r="E53"/>
          <cell r="F53"/>
          <cell r="G53"/>
          <cell r="H53"/>
          <cell r="I53"/>
          <cell r="J53">
            <v>46</v>
          </cell>
        </row>
        <row r="54">
          <cell r="C54" t="str">
            <v>To =</v>
          </cell>
          <cell r="D54" t="str">
            <v>(CM - t1) / CM</v>
          </cell>
          <cell r="E54"/>
          <cell r="F54"/>
          <cell r="G54"/>
          <cell r="H54" t="str">
            <v>=</v>
          </cell>
          <cell r="I54">
            <v>0.89</v>
          </cell>
        </row>
        <row r="55">
          <cell r="C55" t="str">
            <v>Q =</v>
          </cell>
          <cell r="D55" t="str">
            <v xml:space="preserve"> 60 * 5500 * 0.9  / ( CM * 30 )</v>
          </cell>
          <cell r="E55"/>
          <cell r="F55"/>
          <cell r="G55"/>
          <cell r="H55"/>
          <cell r="I55"/>
          <cell r="J55"/>
          <cell r="K55" t="str">
            <v>=</v>
          </cell>
          <cell r="L55">
            <v>215.21</v>
          </cell>
        </row>
        <row r="57">
          <cell r="C57" t="str">
            <v>노무비</v>
          </cell>
          <cell r="D57"/>
          <cell r="E57">
            <v>12885</v>
          </cell>
          <cell r="F57"/>
          <cell r="G57" t="str">
            <v>/</v>
          </cell>
          <cell r="H57" t="str">
            <v>Q</v>
          </cell>
          <cell r="I57" t="str">
            <v>=</v>
          </cell>
          <cell r="J57">
            <v>59.8</v>
          </cell>
          <cell r="K57"/>
          <cell r="L57"/>
          <cell r="M57"/>
          <cell r="N57"/>
          <cell r="O57">
            <v>59.8</v>
          </cell>
          <cell r="P57">
            <v>59.8</v>
          </cell>
        </row>
        <row r="58">
          <cell r="C58" t="str">
            <v>재료비</v>
          </cell>
          <cell r="D58"/>
          <cell r="E58">
            <v>9129</v>
          </cell>
          <cell r="F58"/>
          <cell r="G58" t="str">
            <v>/</v>
          </cell>
          <cell r="H58" t="str">
            <v>Q</v>
          </cell>
          <cell r="I58" t="str">
            <v>*</v>
          </cell>
          <cell r="J58" t="str">
            <v>To</v>
          </cell>
          <cell r="K58" t="str">
            <v>=</v>
          </cell>
          <cell r="L58">
            <v>37.700000000000003</v>
          </cell>
          <cell r="M58"/>
          <cell r="N58"/>
          <cell r="O58">
            <v>37.700000000000003</v>
          </cell>
          <cell r="P58"/>
          <cell r="Q58">
            <v>37.700000000000003</v>
          </cell>
        </row>
        <row r="59">
          <cell r="C59" t="str">
            <v>경  비</v>
          </cell>
          <cell r="D59"/>
          <cell r="E59">
            <v>9690</v>
          </cell>
          <cell r="F59"/>
          <cell r="G59" t="str">
            <v>/</v>
          </cell>
          <cell r="H59" t="str">
            <v>Q</v>
          </cell>
          <cell r="I59" t="str">
            <v>=</v>
          </cell>
          <cell r="J59">
            <v>45</v>
          </cell>
          <cell r="K59"/>
          <cell r="L59"/>
          <cell r="M59"/>
          <cell r="N59"/>
          <cell r="O59">
            <v>45</v>
          </cell>
          <cell r="P59"/>
          <cell r="Q59"/>
          <cell r="R59">
            <v>45</v>
          </cell>
        </row>
        <row r="60">
          <cell r="C60" t="str">
            <v>소계</v>
          </cell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>
            <v>142</v>
          </cell>
          <cell r="P60">
            <v>59.8</v>
          </cell>
          <cell r="Q60">
            <v>37.700000000000003</v>
          </cell>
          <cell r="R60">
            <v>45</v>
          </cell>
        </row>
        <row r="62">
          <cell r="B62">
            <v>3</v>
          </cell>
          <cell r="C62" t="str">
            <v>콘크리트 캇타(300 -400)</v>
          </cell>
        </row>
        <row r="63">
          <cell r="C63" t="str">
            <v>Q =</v>
          </cell>
          <cell r="D63">
            <v>0.5</v>
          </cell>
          <cell r="E63" t="str">
            <v>*</v>
          </cell>
          <cell r="F63">
            <v>1</v>
          </cell>
          <cell r="G63" t="str">
            <v>*</v>
          </cell>
          <cell r="H63">
            <v>60</v>
          </cell>
          <cell r="I63" t="str">
            <v>=</v>
          </cell>
          <cell r="J63">
            <v>30</v>
          </cell>
          <cell r="K63"/>
          <cell r="L63" t="str">
            <v>m/hr</v>
          </cell>
        </row>
        <row r="65">
          <cell r="C65" t="str">
            <v>노무비</v>
          </cell>
          <cell r="D65"/>
          <cell r="E65">
            <v>12437</v>
          </cell>
          <cell r="F65"/>
          <cell r="G65" t="str">
            <v>/</v>
          </cell>
          <cell r="H65" t="str">
            <v>Q</v>
          </cell>
          <cell r="I65" t="str">
            <v>=</v>
          </cell>
          <cell r="J65">
            <v>414.5</v>
          </cell>
          <cell r="K65"/>
          <cell r="L65"/>
          <cell r="M65"/>
          <cell r="N65"/>
          <cell r="O65">
            <v>414.5</v>
          </cell>
          <cell r="P65">
            <v>414.5</v>
          </cell>
        </row>
        <row r="66">
          <cell r="C66" t="str">
            <v>재료비</v>
          </cell>
          <cell r="D66"/>
          <cell r="E66">
            <v>7567</v>
          </cell>
          <cell r="F66"/>
          <cell r="G66" t="str">
            <v>/</v>
          </cell>
          <cell r="H66" t="str">
            <v>Q</v>
          </cell>
          <cell r="I66" t="str">
            <v>=</v>
          </cell>
          <cell r="J66">
            <v>252.2</v>
          </cell>
          <cell r="K66"/>
          <cell r="L66"/>
          <cell r="M66"/>
          <cell r="N66"/>
          <cell r="O66">
            <v>252.2</v>
          </cell>
          <cell r="P66"/>
          <cell r="Q66">
            <v>252.2</v>
          </cell>
        </row>
        <row r="67">
          <cell r="C67" t="str">
            <v>경  비</v>
          </cell>
          <cell r="D67"/>
          <cell r="E67">
            <v>1228</v>
          </cell>
          <cell r="F67"/>
          <cell r="G67" t="str">
            <v>/</v>
          </cell>
          <cell r="H67" t="str">
            <v>Q</v>
          </cell>
          <cell r="I67" t="str">
            <v>=</v>
          </cell>
          <cell r="J67">
            <v>40.9</v>
          </cell>
          <cell r="K67"/>
          <cell r="L67"/>
          <cell r="M67"/>
          <cell r="N67"/>
          <cell r="O67">
            <v>40.9</v>
          </cell>
          <cell r="P67"/>
          <cell r="Q67"/>
          <cell r="R67">
            <v>40.9</v>
          </cell>
        </row>
        <row r="68">
          <cell r="C68" t="str">
            <v>소계</v>
          </cell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>
            <v>707</v>
          </cell>
          <cell r="P68">
            <v>414.5</v>
          </cell>
          <cell r="Q68">
            <v>252.2</v>
          </cell>
          <cell r="R68">
            <v>40.9</v>
          </cell>
        </row>
        <row r="70">
          <cell r="O70">
            <v>1903</v>
          </cell>
          <cell r="P70">
            <v>900</v>
          </cell>
          <cell r="Q70">
            <v>918</v>
          </cell>
          <cell r="R70">
            <v>85</v>
          </cell>
        </row>
        <row r="71">
          <cell r="A71">
            <v>62</v>
          </cell>
          <cell r="B71">
            <v>62.01</v>
          </cell>
          <cell r="C71">
            <v>62.019999999999996</v>
          </cell>
          <cell r="D71">
            <v>62.029999999999994</v>
          </cell>
          <cell r="E71">
            <v>62.039999999999992</v>
          </cell>
          <cell r="F71">
            <v>62.04999999999999</v>
          </cell>
          <cell r="G71">
            <v>62.059999999999988</v>
          </cell>
          <cell r="H71">
            <v>62.069999999999986</v>
          </cell>
          <cell r="I71">
            <v>62.079999999999984</v>
          </cell>
          <cell r="J71">
            <v>62.089999999999982</v>
          </cell>
          <cell r="K71">
            <v>62.09999999999998</v>
          </cell>
          <cell r="L71">
            <v>62.109999999999978</v>
          </cell>
          <cell r="M71">
            <v>62.119999999999976</v>
          </cell>
          <cell r="N71">
            <v>62.129999999999974</v>
          </cell>
          <cell r="O71">
            <v>62.139999999999972</v>
          </cell>
          <cell r="P71">
            <v>62.14999999999997</v>
          </cell>
          <cell r="Q71">
            <v>62.159999999999968</v>
          </cell>
          <cell r="R71">
            <v>62.169999999999966</v>
          </cell>
        </row>
        <row r="72">
          <cell r="E72" t="str">
            <v>산</v>
          </cell>
          <cell r="F72"/>
          <cell r="G72" t="str">
            <v>출</v>
          </cell>
          <cell r="H72"/>
          <cell r="I72" t="str">
            <v>내</v>
          </cell>
          <cell r="J72"/>
          <cell r="K72" t="str">
            <v>역</v>
          </cell>
          <cell r="L72"/>
          <cell r="M72"/>
          <cell r="N72"/>
          <cell r="O72" t="str">
            <v>계</v>
          </cell>
          <cell r="P72" t="str">
            <v>노무비</v>
          </cell>
          <cell r="Q72" t="str">
            <v>재료비</v>
          </cell>
          <cell r="R72" t="str">
            <v>경  비</v>
          </cell>
        </row>
        <row r="74">
          <cell r="A74" t="str">
            <v>아스팔트 절단(기계) / m</v>
          </cell>
        </row>
        <row r="76">
          <cell r="B76">
            <v>1</v>
          </cell>
          <cell r="C76" t="str">
            <v>운전경비</v>
          </cell>
        </row>
        <row r="77">
          <cell r="C77" t="str">
            <v>블레이드(φ320 - 400   t=3.2mm)</v>
          </cell>
        </row>
        <row r="78">
          <cell r="C78">
            <v>196000</v>
          </cell>
          <cell r="D78"/>
          <cell r="E78" t="str">
            <v>*</v>
          </cell>
          <cell r="F78">
            <v>0.27</v>
          </cell>
          <cell r="G78" t="str">
            <v>EA</v>
          </cell>
          <cell r="H78" t="str">
            <v>/</v>
          </cell>
          <cell r="I78">
            <v>100</v>
          </cell>
          <cell r="J78" t="str">
            <v>=</v>
          </cell>
          <cell r="K78">
            <v>529.20000000000005</v>
          </cell>
          <cell r="L78"/>
          <cell r="M78"/>
          <cell r="N78"/>
          <cell r="O78">
            <v>529.20000000000005</v>
          </cell>
          <cell r="P78"/>
          <cell r="Q78">
            <v>529.20000000000005</v>
          </cell>
        </row>
        <row r="79">
          <cell r="C79" t="str">
            <v>인부</v>
          </cell>
          <cell r="D79">
            <v>50680</v>
          </cell>
          <cell r="E79"/>
          <cell r="F79" t="str">
            <v>*</v>
          </cell>
          <cell r="G79">
            <v>0.76</v>
          </cell>
          <cell r="H79" t="str">
            <v>인</v>
          </cell>
          <cell r="I79" t="str">
            <v>/</v>
          </cell>
          <cell r="J79">
            <v>100</v>
          </cell>
          <cell r="K79" t="str">
            <v>=</v>
          </cell>
          <cell r="L79">
            <v>385.1</v>
          </cell>
          <cell r="M79"/>
          <cell r="N79"/>
          <cell r="O79">
            <v>385.1</v>
          </cell>
          <cell r="P79">
            <v>385.1</v>
          </cell>
        </row>
        <row r="80">
          <cell r="C80" t="str">
            <v>잡재료비(인건비의 5%)</v>
          </cell>
        </row>
        <row r="81">
          <cell r="C81">
            <v>385.1</v>
          </cell>
          <cell r="D81"/>
          <cell r="E81" t="str">
            <v>*</v>
          </cell>
          <cell r="F81">
            <v>0.05</v>
          </cell>
          <cell r="G81" t="str">
            <v>=</v>
          </cell>
          <cell r="H81">
            <v>19.2</v>
          </cell>
          <cell r="I81"/>
          <cell r="J81"/>
          <cell r="K81"/>
          <cell r="L81"/>
          <cell r="M81"/>
          <cell r="N81"/>
          <cell r="O81">
            <v>19.2</v>
          </cell>
          <cell r="P81"/>
          <cell r="Q81">
            <v>19.2</v>
          </cell>
        </row>
        <row r="82">
          <cell r="C82" t="str">
            <v>소계</v>
          </cell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>
            <v>933.5</v>
          </cell>
          <cell r="P82">
            <v>385.1</v>
          </cell>
          <cell r="Q82">
            <v>548.40000000000009</v>
          </cell>
        </row>
        <row r="84">
          <cell r="B84">
            <v>2</v>
          </cell>
          <cell r="C84" t="str">
            <v>물운반(물 20L 소요)</v>
          </cell>
        </row>
        <row r="85">
          <cell r="C85" t="str">
            <v>t1(준비)</v>
          </cell>
          <cell r="D85"/>
          <cell r="E85" t="str">
            <v>=</v>
          </cell>
          <cell r="F85">
            <v>5</v>
          </cell>
          <cell r="G85" t="str">
            <v>분</v>
          </cell>
          <cell r="H85"/>
          <cell r="I85" t="str">
            <v>t3(흡입)</v>
          </cell>
          <cell r="J85"/>
          <cell r="K85" t="str">
            <v>=</v>
          </cell>
          <cell r="L85">
            <v>10</v>
          </cell>
          <cell r="M85" t="str">
            <v>분</v>
          </cell>
        </row>
        <row r="86">
          <cell r="C86" t="str">
            <v>t4(대기)</v>
          </cell>
          <cell r="D86"/>
          <cell r="E86" t="str">
            <v>=</v>
          </cell>
          <cell r="F86">
            <v>5</v>
          </cell>
          <cell r="G86" t="str">
            <v>분</v>
          </cell>
          <cell r="H86"/>
          <cell r="I86" t="str">
            <v>t5(살수)</v>
          </cell>
          <cell r="J86"/>
          <cell r="K86" t="str">
            <v>=</v>
          </cell>
          <cell r="L86">
            <v>20</v>
          </cell>
          <cell r="M86" t="str">
            <v>분</v>
          </cell>
        </row>
        <row r="87">
          <cell r="C87" t="str">
            <v>t2 =</v>
          </cell>
          <cell r="D87">
            <v>1</v>
          </cell>
          <cell r="E87" t="str">
            <v>/</v>
          </cell>
          <cell r="F87">
            <v>20</v>
          </cell>
          <cell r="G87" t="str">
            <v>*</v>
          </cell>
          <cell r="H87">
            <v>2</v>
          </cell>
          <cell r="I87" t="str">
            <v>*</v>
          </cell>
          <cell r="J87">
            <v>60</v>
          </cell>
          <cell r="K87" t="str">
            <v>=</v>
          </cell>
          <cell r="L87">
            <v>6</v>
          </cell>
        </row>
        <row r="88">
          <cell r="C88" t="str">
            <v>CM =</v>
          </cell>
          <cell r="D88" t="str">
            <v xml:space="preserve"> T1 + T2 + T3 + T4 + T5 =</v>
          </cell>
          <cell r="E88"/>
          <cell r="F88"/>
          <cell r="G88"/>
          <cell r="H88"/>
          <cell r="I88"/>
          <cell r="J88">
            <v>46</v>
          </cell>
        </row>
        <row r="89">
          <cell r="C89" t="str">
            <v>To =</v>
          </cell>
          <cell r="D89" t="str">
            <v>(CM - 10) / CM</v>
          </cell>
          <cell r="E89"/>
          <cell r="F89"/>
          <cell r="G89"/>
          <cell r="H89" t="str">
            <v>=</v>
          </cell>
          <cell r="I89">
            <v>0.78</v>
          </cell>
        </row>
        <row r="90">
          <cell r="C90" t="str">
            <v>Q =</v>
          </cell>
          <cell r="D90" t="str">
            <v xml:space="preserve"> 60 * 5500 * 0.9  / ( CM * 20 )</v>
          </cell>
          <cell r="E90"/>
          <cell r="F90"/>
          <cell r="G90"/>
          <cell r="H90"/>
          <cell r="I90"/>
          <cell r="J90"/>
          <cell r="K90" t="str">
            <v>=</v>
          </cell>
          <cell r="L90">
            <v>322.83</v>
          </cell>
        </row>
        <row r="92">
          <cell r="C92" t="str">
            <v>노무비</v>
          </cell>
          <cell r="D92"/>
          <cell r="E92">
            <v>12885</v>
          </cell>
          <cell r="F92"/>
          <cell r="G92" t="str">
            <v>/</v>
          </cell>
          <cell r="H92" t="str">
            <v>Q</v>
          </cell>
          <cell r="I92" t="str">
            <v>=</v>
          </cell>
          <cell r="J92">
            <v>39.9</v>
          </cell>
          <cell r="K92"/>
          <cell r="L92"/>
          <cell r="M92"/>
          <cell r="N92"/>
          <cell r="O92">
            <v>39.9</v>
          </cell>
          <cell r="P92">
            <v>39.9</v>
          </cell>
        </row>
        <row r="93">
          <cell r="C93" t="str">
            <v>재료비</v>
          </cell>
          <cell r="D93"/>
          <cell r="E93">
            <v>9129</v>
          </cell>
          <cell r="F93"/>
          <cell r="G93" t="str">
            <v>/</v>
          </cell>
          <cell r="H93" t="str">
            <v>Q</v>
          </cell>
          <cell r="I93" t="str">
            <v>+</v>
          </cell>
          <cell r="J93" t="str">
            <v>To</v>
          </cell>
          <cell r="K93" t="str">
            <v>=</v>
          </cell>
          <cell r="L93">
            <v>22</v>
          </cell>
          <cell r="M93"/>
          <cell r="N93"/>
          <cell r="O93">
            <v>22</v>
          </cell>
          <cell r="P93"/>
          <cell r="Q93">
            <v>22</v>
          </cell>
        </row>
        <row r="94">
          <cell r="C94" t="str">
            <v>경  비</v>
          </cell>
          <cell r="D94"/>
          <cell r="E94">
            <v>9690</v>
          </cell>
          <cell r="F94"/>
          <cell r="G94" t="str">
            <v>/</v>
          </cell>
          <cell r="H94" t="str">
            <v>Q</v>
          </cell>
          <cell r="I94" t="str">
            <v>=</v>
          </cell>
          <cell r="J94">
            <v>30</v>
          </cell>
          <cell r="K94"/>
          <cell r="L94"/>
          <cell r="M94"/>
          <cell r="N94"/>
          <cell r="O94">
            <v>30</v>
          </cell>
          <cell r="P94"/>
          <cell r="Q94"/>
          <cell r="R94">
            <v>30</v>
          </cell>
        </row>
        <row r="95">
          <cell r="C95" t="str">
            <v>소계</v>
          </cell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>
            <v>91.9</v>
          </cell>
          <cell r="P95">
            <v>39.9</v>
          </cell>
          <cell r="Q95">
            <v>22</v>
          </cell>
          <cell r="R95">
            <v>30</v>
          </cell>
        </row>
        <row r="97">
          <cell r="B97">
            <v>3</v>
          </cell>
          <cell r="C97" t="str">
            <v>콘크리트 캇타(300 -400)</v>
          </cell>
        </row>
        <row r="98">
          <cell r="C98" t="str">
            <v>Q =</v>
          </cell>
          <cell r="D98">
            <v>0.5</v>
          </cell>
          <cell r="E98" t="str">
            <v>*</v>
          </cell>
          <cell r="F98">
            <v>1</v>
          </cell>
          <cell r="G98" t="str">
            <v>*</v>
          </cell>
          <cell r="H98">
            <v>60</v>
          </cell>
          <cell r="I98" t="str">
            <v>=</v>
          </cell>
          <cell r="J98">
            <v>30</v>
          </cell>
          <cell r="K98"/>
          <cell r="L98" t="str">
            <v>m/hr</v>
          </cell>
        </row>
        <row r="100">
          <cell r="C100" t="str">
            <v>노무비</v>
          </cell>
          <cell r="D100"/>
          <cell r="E100">
            <v>12437</v>
          </cell>
          <cell r="F100"/>
          <cell r="G100" t="str">
            <v>/</v>
          </cell>
          <cell r="H100" t="str">
            <v>Q</v>
          </cell>
          <cell r="I100" t="str">
            <v>=</v>
          </cell>
          <cell r="J100">
            <v>414.5</v>
          </cell>
          <cell r="K100"/>
          <cell r="L100"/>
          <cell r="M100"/>
          <cell r="N100"/>
          <cell r="O100">
            <v>414.5</v>
          </cell>
          <cell r="P100">
            <v>414.5</v>
          </cell>
        </row>
        <row r="101">
          <cell r="C101" t="str">
            <v>재료비</v>
          </cell>
          <cell r="D101"/>
          <cell r="E101">
            <v>7567</v>
          </cell>
          <cell r="F101"/>
          <cell r="G101" t="str">
            <v>/</v>
          </cell>
          <cell r="H101" t="str">
            <v>Q</v>
          </cell>
          <cell r="I101" t="str">
            <v>=</v>
          </cell>
          <cell r="J101">
            <v>252.2</v>
          </cell>
          <cell r="K101"/>
          <cell r="L101"/>
          <cell r="M101"/>
          <cell r="N101"/>
          <cell r="O101">
            <v>252.2</v>
          </cell>
          <cell r="P101"/>
          <cell r="Q101">
            <v>252.2</v>
          </cell>
        </row>
        <row r="102">
          <cell r="C102" t="str">
            <v>경  비</v>
          </cell>
          <cell r="D102"/>
          <cell r="E102">
            <v>1228</v>
          </cell>
          <cell r="F102"/>
          <cell r="G102" t="str">
            <v>/</v>
          </cell>
          <cell r="H102" t="str">
            <v>Q</v>
          </cell>
          <cell r="I102" t="str">
            <v>=</v>
          </cell>
          <cell r="J102">
            <v>40.9</v>
          </cell>
          <cell r="K102"/>
          <cell r="L102"/>
          <cell r="M102"/>
          <cell r="N102"/>
          <cell r="O102">
            <v>40.9</v>
          </cell>
          <cell r="P102"/>
          <cell r="Q102"/>
          <cell r="R102">
            <v>40.9</v>
          </cell>
        </row>
        <row r="103">
          <cell r="C103" t="str">
            <v>소계</v>
          </cell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>
            <v>707.6</v>
          </cell>
          <cell r="P103">
            <v>414.5</v>
          </cell>
          <cell r="Q103">
            <v>252.2</v>
          </cell>
          <cell r="R103">
            <v>40.9</v>
          </cell>
        </row>
        <row r="105">
          <cell r="O105">
            <v>1731</v>
          </cell>
          <cell r="P105">
            <v>839</v>
          </cell>
          <cell r="Q105">
            <v>822</v>
          </cell>
          <cell r="R105">
            <v>70</v>
          </cell>
        </row>
        <row r="106">
          <cell r="A106">
            <v>63</v>
          </cell>
          <cell r="B106">
            <v>63.01</v>
          </cell>
          <cell r="C106">
            <v>63.019999999999996</v>
          </cell>
          <cell r="D106">
            <v>63.029999999999994</v>
          </cell>
          <cell r="E106">
            <v>63.039999999999992</v>
          </cell>
          <cell r="F106">
            <v>63.04999999999999</v>
          </cell>
          <cell r="G106">
            <v>63.059999999999988</v>
          </cell>
          <cell r="H106">
            <v>63.069999999999986</v>
          </cell>
          <cell r="I106">
            <v>63.079999999999984</v>
          </cell>
          <cell r="J106">
            <v>63.089999999999982</v>
          </cell>
          <cell r="K106">
            <v>63.09999999999998</v>
          </cell>
          <cell r="L106">
            <v>63.109999999999978</v>
          </cell>
          <cell r="M106">
            <v>63.119999999999976</v>
          </cell>
          <cell r="N106">
            <v>63.129999999999974</v>
          </cell>
          <cell r="O106">
            <v>63.139999999999972</v>
          </cell>
          <cell r="P106">
            <v>63.14999999999997</v>
          </cell>
          <cell r="Q106">
            <v>63.159999999999968</v>
          </cell>
          <cell r="R106">
            <v>63.169999999999966</v>
          </cell>
        </row>
        <row r="107">
          <cell r="E107" t="str">
            <v>산</v>
          </cell>
          <cell r="F107"/>
          <cell r="G107" t="str">
            <v>출</v>
          </cell>
          <cell r="H107"/>
          <cell r="I107" t="str">
            <v>내</v>
          </cell>
          <cell r="J107"/>
          <cell r="K107" t="str">
            <v>역</v>
          </cell>
          <cell r="L107"/>
          <cell r="M107"/>
          <cell r="N107"/>
          <cell r="O107" t="str">
            <v>계</v>
          </cell>
          <cell r="P107" t="str">
            <v>노무비</v>
          </cell>
          <cell r="Q107" t="str">
            <v>재료비</v>
          </cell>
          <cell r="R107" t="str">
            <v>경  비</v>
          </cell>
        </row>
        <row r="109">
          <cell r="A109" t="str">
            <v>무근콘크리트깨기(30cm미만) / ㎥</v>
          </cell>
        </row>
        <row r="111">
          <cell r="B111">
            <v>1</v>
          </cell>
          <cell r="C111" t="str">
            <v>기계사용료</v>
          </cell>
        </row>
        <row r="112">
          <cell r="C112" t="str">
            <v xml:space="preserve">대형브레이카 + 백호우(0.7㎥) </v>
          </cell>
        </row>
        <row r="113">
          <cell r="C113" t="str">
            <v>Q =</v>
          </cell>
          <cell r="D113" t="str">
            <v>(</v>
          </cell>
          <cell r="E113">
            <v>3.3</v>
          </cell>
          <cell r="F113" t="str">
            <v>+</v>
          </cell>
          <cell r="G113">
            <v>5.9</v>
          </cell>
          <cell r="H113" t="str">
            <v>)</v>
          </cell>
          <cell r="I113" t="str">
            <v>/</v>
          </cell>
          <cell r="J113">
            <v>2</v>
          </cell>
          <cell r="K113" t="str">
            <v>=</v>
          </cell>
          <cell r="L113">
            <v>4.5999999999999996</v>
          </cell>
        </row>
        <row r="115">
          <cell r="C115" t="str">
            <v>노무비</v>
          </cell>
          <cell r="D115"/>
          <cell r="E115">
            <v>26152</v>
          </cell>
          <cell r="F115"/>
          <cell r="G115"/>
          <cell r="H115"/>
          <cell r="I115"/>
          <cell r="J115" t="str">
            <v>/</v>
          </cell>
          <cell r="K115" t="str">
            <v>Q</v>
          </cell>
          <cell r="L115" t="str">
            <v>=</v>
          </cell>
          <cell r="M115">
            <v>5685.2</v>
          </cell>
          <cell r="N115"/>
          <cell r="O115">
            <v>5685.2</v>
          </cell>
          <cell r="P115">
            <v>5685.2</v>
          </cell>
        </row>
        <row r="116">
          <cell r="C116" t="str">
            <v>재료비</v>
          </cell>
          <cell r="D116"/>
          <cell r="E116">
            <v>7571</v>
          </cell>
          <cell r="F116"/>
          <cell r="G116"/>
          <cell r="H116"/>
          <cell r="I116"/>
          <cell r="J116" t="str">
            <v>/</v>
          </cell>
          <cell r="K116" t="str">
            <v>Q</v>
          </cell>
          <cell r="L116" t="str">
            <v>=</v>
          </cell>
          <cell r="M116">
            <v>1645.8</v>
          </cell>
          <cell r="N116"/>
          <cell r="O116">
            <v>1645.8</v>
          </cell>
          <cell r="P116"/>
          <cell r="Q116">
            <v>1645.8</v>
          </cell>
        </row>
        <row r="117">
          <cell r="C117" t="str">
            <v>경  비</v>
          </cell>
          <cell r="D117"/>
          <cell r="E117">
            <v>16654</v>
          </cell>
          <cell r="F117"/>
          <cell r="G117" t="str">
            <v>+</v>
          </cell>
          <cell r="H117">
            <v>9141</v>
          </cell>
          <cell r="I117"/>
          <cell r="J117" t="str">
            <v>/</v>
          </cell>
          <cell r="K117" t="str">
            <v>Q</v>
          </cell>
          <cell r="L117" t="str">
            <v>=</v>
          </cell>
          <cell r="M117">
            <v>5607.6</v>
          </cell>
          <cell r="N117"/>
          <cell r="O117">
            <v>5607.6</v>
          </cell>
          <cell r="P117"/>
          <cell r="Q117"/>
          <cell r="R117">
            <v>5607.6</v>
          </cell>
        </row>
        <row r="118">
          <cell r="C118" t="str">
            <v>소계</v>
          </cell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>
            <v>12938.6</v>
          </cell>
          <cell r="P118">
            <v>5685.2</v>
          </cell>
          <cell r="Q118">
            <v>1645.8</v>
          </cell>
          <cell r="R118">
            <v>5607.6</v>
          </cell>
        </row>
        <row r="120">
          <cell r="B120">
            <v>2</v>
          </cell>
          <cell r="C120" t="str">
            <v>작업보조인부(보통인부)</v>
          </cell>
        </row>
        <row r="121">
          <cell r="C121" t="str">
            <v>인부</v>
          </cell>
          <cell r="D121" t="str">
            <v>1인</v>
          </cell>
          <cell r="E121" t="str">
            <v>*</v>
          </cell>
          <cell r="F121">
            <v>50680</v>
          </cell>
          <cell r="G121"/>
          <cell r="H121" t="str">
            <v>/</v>
          </cell>
          <cell r="I121" t="str">
            <v>(8 * Q)</v>
          </cell>
          <cell r="J121"/>
          <cell r="K121" t="str">
            <v>=</v>
          </cell>
          <cell r="L121">
            <v>1377.1</v>
          </cell>
          <cell r="M121"/>
          <cell r="N121"/>
          <cell r="O121">
            <v>1377.1</v>
          </cell>
          <cell r="P121">
            <v>1377.1</v>
          </cell>
        </row>
        <row r="122">
          <cell r="C122" t="str">
            <v>소계</v>
          </cell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>
            <v>1377.1</v>
          </cell>
          <cell r="P122">
            <v>1377.1</v>
          </cell>
        </row>
        <row r="124">
          <cell r="B124">
            <v>3</v>
          </cell>
          <cell r="C124" t="str">
            <v>치즐</v>
          </cell>
          <cell r="D124" t="str">
            <v>(0.7㎥)</v>
          </cell>
        </row>
        <row r="125">
          <cell r="C125">
            <v>0.01</v>
          </cell>
          <cell r="D125" t="str">
            <v>본</v>
          </cell>
          <cell r="E125" t="str">
            <v>/ hr</v>
          </cell>
          <cell r="F125" t="str">
            <v>*</v>
          </cell>
          <cell r="G125">
            <v>200000</v>
          </cell>
          <cell r="H125"/>
          <cell r="I125" t="str">
            <v>/</v>
          </cell>
          <cell r="J125" t="str">
            <v>Q</v>
          </cell>
          <cell r="K125" t="str">
            <v>=</v>
          </cell>
          <cell r="L125">
            <v>434.7</v>
          </cell>
          <cell r="M125"/>
          <cell r="N125"/>
          <cell r="O125">
            <v>434.7</v>
          </cell>
          <cell r="P125"/>
          <cell r="Q125">
            <v>434.7</v>
          </cell>
        </row>
        <row r="126">
          <cell r="C126" t="str">
            <v>소계</v>
          </cell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>
            <v>434.7</v>
          </cell>
          <cell r="P126"/>
          <cell r="Q126">
            <v>434.7</v>
          </cell>
        </row>
        <row r="140">
          <cell r="O140">
            <v>14749</v>
          </cell>
          <cell r="P140">
            <v>7062</v>
          </cell>
          <cell r="Q140">
            <v>2080</v>
          </cell>
          <cell r="R140">
            <v>5607</v>
          </cell>
        </row>
        <row r="141">
          <cell r="A141">
            <v>64</v>
          </cell>
          <cell r="B141">
            <v>64.010000000000005</v>
          </cell>
          <cell r="C141">
            <v>64.02000000000001</v>
          </cell>
          <cell r="D141">
            <v>64.030000000000015</v>
          </cell>
          <cell r="E141">
            <v>64.04000000000002</v>
          </cell>
          <cell r="F141">
            <v>64.050000000000026</v>
          </cell>
          <cell r="G141">
            <v>64.060000000000031</v>
          </cell>
          <cell r="H141">
            <v>64.070000000000036</v>
          </cell>
          <cell r="I141">
            <v>64.080000000000041</v>
          </cell>
          <cell r="J141">
            <v>64.090000000000046</v>
          </cell>
          <cell r="K141">
            <v>64.100000000000051</v>
          </cell>
          <cell r="L141">
            <v>64.110000000000056</v>
          </cell>
          <cell r="M141">
            <v>64.120000000000061</v>
          </cell>
          <cell r="N141">
            <v>64.130000000000067</v>
          </cell>
          <cell r="O141">
            <v>64.140000000000072</v>
          </cell>
          <cell r="P141">
            <v>64.150000000000077</v>
          </cell>
          <cell r="Q141">
            <v>64.160000000000082</v>
          </cell>
          <cell r="R141">
            <v>64.170000000000087</v>
          </cell>
        </row>
        <row r="142">
          <cell r="E142" t="str">
            <v>산</v>
          </cell>
          <cell r="F142"/>
          <cell r="G142" t="str">
            <v>출</v>
          </cell>
          <cell r="H142"/>
          <cell r="I142" t="str">
            <v>내</v>
          </cell>
          <cell r="J142"/>
          <cell r="K142" t="str">
            <v>역</v>
          </cell>
          <cell r="L142"/>
          <cell r="M142"/>
          <cell r="N142"/>
          <cell r="O142" t="str">
            <v>계</v>
          </cell>
          <cell r="P142" t="str">
            <v>노무비</v>
          </cell>
          <cell r="Q142" t="str">
            <v>재료비</v>
          </cell>
          <cell r="R142" t="str">
            <v>경  비</v>
          </cell>
        </row>
        <row r="144">
          <cell r="A144" t="str">
            <v>철근콘크리트깨기(30cm미만) / ㎥</v>
          </cell>
        </row>
        <row r="146">
          <cell r="B146">
            <v>1</v>
          </cell>
          <cell r="C146" t="str">
            <v>기계사용료</v>
          </cell>
        </row>
        <row r="147">
          <cell r="C147" t="str">
            <v xml:space="preserve">대형브레이카 + 백호우(0.7㎥) </v>
          </cell>
        </row>
        <row r="148">
          <cell r="C148" t="str">
            <v>Q =</v>
          </cell>
          <cell r="D148" t="str">
            <v>(</v>
          </cell>
          <cell r="E148">
            <v>1.6</v>
          </cell>
          <cell r="F148" t="str">
            <v>+</v>
          </cell>
          <cell r="G148">
            <v>3.3</v>
          </cell>
          <cell r="H148" t="str">
            <v>)</v>
          </cell>
          <cell r="I148" t="str">
            <v>/</v>
          </cell>
          <cell r="J148">
            <v>2</v>
          </cell>
          <cell r="K148" t="str">
            <v>=</v>
          </cell>
          <cell r="L148">
            <v>2.4500000000000002</v>
          </cell>
        </row>
        <row r="150">
          <cell r="C150" t="str">
            <v>노무비</v>
          </cell>
          <cell r="D150"/>
          <cell r="E150">
            <v>26152</v>
          </cell>
          <cell r="F150"/>
          <cell r="G150"/>
          <cell r="H150"/>
          <cell r="I150"/>
          <cell r="J150" t="str">
            <v>/</v>
          </cell>
          <cell r="K150" t="str">
            <v>Q</v>
          </cell>
          <cell r="L150" t="str">
            <v>=</v>
          </cell>
          <cell r="M150">
            <v>10674.2</v>
          </cell>
          <cell r="N150"/>
          <cell r="O150">
            <v>10674.2</v>
          </cell>
          <cell r="P150">
            <v>10674.2</v>
          </cell>
        </row>
        <row r="151">
          <cell r="C151" t="str">
            <v>재료비</v>
          </cell>
          <cell r="D151"/>
          <cell r="E151">
            <v>7571</v>
          </cell>
          <cell r="F151"/>
          <cell r="G151"/>
          <cell r="H151"/>
          <cell r="I151"/>
          <cell r="J151" t="str">
            <v>/</v>
          </cell>
          <cell r="K151" t="str">
            <v>Q</v>
          </cell>
          <cell r="L151" t="str">
            <v>=</v>
          </cell>
          <cell r="M151">
            <v>3090.2</v>
          </cell>
          <cell r="N151"/>
          <cell r="O151">
            <v>3090.2</v>
          </cell>
          <cell r="P151"/>
          <cell r="Q151">
            <v>3090.2</v>
          </cell>
        </row>
        <row r="152">
          <cell r="C152" t="str">
            <v>경  비</v>
          </cell>
          <cell r="D152"/>
          <cell r="E152">
            <v>16654</v>
          </cell>
          <cell r="F152"/>
          <cell r="G152" t="str">
            <v>+</v>
          </cell>
          <cell r="H152">
            <v>9141</v>
          </cell>
          <cell r="I152"/>
          <cell r="J152" t="str">
            <v>/</v>
          </cell>
          <cell r="K152" t="str">
            <v>Q</v>
          </cell>
          <cell r="L152" t="str">
            <v>=</v>
          </cell>
          <cell r="M152">
            <v>10528.5</v>
          </cell>
          <cell r="N152"/>
          <cell r="O152">
            <v>10528.5</v>
          </cell>
          <cell r="P152"/>
          <cell r="Q152"/>
          <cell r="R152">
            <v>10528.5</v>
          </cell>
        </row>
        <row r="153">
          <cell r="C153" t="str">
            <v>소계</v>
          </cell>
          <cell r="D153"/>
          <cell r="E153"/>
          <cell r="F153"/>
          <cell r="G153"/>
          <cell r="H153"/>
          <cell r="I153"/>
          <cell r="J153"/>
          <cell r="K153"/>
          <cell r="L153"/>
          <cell r="M153"/>
          <cell r="N153"/>
          <cell r="O153">
            <v>24292.9</v>
          </cell>
          <cell r="P153">
            <v>10674.2</v>
          </cell>
          <cell r="Q153">
            <v>3090.2</v>
          </cell>
          <cell r="R153">
            <v>10528.5</v>
          </cell>
        </row>
        <row r="155">
          <cell r="B155">
            <v>2</v>
          </cell>
          <cell r="C155" t="str">
            <v>작업보조인부(보통인부)</v>
          </cell>
        </row>
        <row r="156">
          <cell r="C156" t="str">
            <v>인부</v>
          </cell>
          <cell r="D156" t="str">
            <v>1인</v>
          </cell>
          <cell r="E156" t="str">
            <v>*</v>
          </cell>
          <cell r="F156">
            <v>50680</v>
          </cell>
          <cell r="G156"/>
          <cell r="H156" t="str">
            <v>/</v>
          </cell>
          <cell r="I156" t="str">
            <v>(8 * Q)</v>
          </cell>
          <cell r="J156"/>
          <cell r="K156" t="str">
            <v>=</v>
          </cell>
          <cell r="L156">
            <v>2585.6999999999998</v>
          </cell>
          <cell r="M156"/>
          <cell r="N156"/>
          <cell r="O156">
            <v>2585.6999999999998</v>
          </cell>
          <cell r="P156">
            <v>2585.6999999999998</v>
          </cell>
        </row>
        <row r="157">
          <cell r="C157" t="str">
            <v>소계</v>
          </cell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>
            <v>2585.6999999999998</v>
          </cell>
          <cell r="P157">
            <v>2585.6999999999998</v>
          </cell>
        </row>
        <row r="159">
          <cell r="B159">
            <v>3</v>
          </cell>
          <cell r="C159" t="str">
            <v>치즐</v>
          </cell>
          <cell r="D159" t="str">
            <v>(0.7㎥)</v>
          </cell>
        </row>
        <row r="160">
          <cell r="C160">
            <v>0.01</v>
          </cell>
          <cell r="D160" t="str">
            <v>본</v>
          </cell>
          <cell r="E160" t="str">
            <v>/ hr</v>
          </cell>
          <cell r="F160" t="str">
            <v>*</v>
          </cell>
          <cell r="G160">
            <v>200000</v>
          </cell>
          <cell r="H160"/>
          <cell r="I160" t="str">
            <v>/</v>
          </cell>
          <cell r="J160" t="str">
            <v>Q</v>
          </cell>
          <cell r="K160" t="str">
            <v>=</v>
          </cell>
          <cell r="L160">
            <v>816.3</v>
          </cell>
          <cell r="M160"/>
          <cell r="N160"/>
          <cell r="O160">
            <v>816.3</v>
          </cell>
          <cell r="P160"/>
          <cell r="Q160">
            <v>816.3</v>
          </cell>
        </row>
        <row r="161">
          <cell r="C161" t="str">
            <v>소계</v>
          </cell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>
            <v>816.3</v>
          </cell>
          <cell r="P161"/>
          <cell r="Q161">
            <v>816.3</v>
          </cell>
        </row>
        <row r="163">
          <cell r="B163">
            <v>4</v>
          </cell>
          <cell r="C163" t="str">
            <v>철근절단및 절단기손료</v>
          </cell>
        </row>
        <row r="164">
          <cell r="C164" t="str">
            <v>용접공</v>
          </cell>
          <cell r="D164"/>
          <cell r="E164">
            <v>0.12</v>
          </cell>
          <cell r="F164" t="str">
            <v>인</v>
          </cell>
          <cell r="G164" t="str">
            <v>*</v>
          </cell>
          <cell r="H164">
            <v>78630</v>
          </cell>
          <cell r="I164"/>
          <cell r="J164" t="str">
            <v>=</v>
          </cell>
          <cell r="K164">
            <v>9435.6</v>
          </cell>
          <cell r="L164"/>
          <cell r="M164"/>
          <cell r="N164"/>
          <cell r="O164">
            <v>9435.6</v>
          </cell>
          <cell r="P164">
            <v>9435.6</v>
          </cell>
        </row>
        <row r="165">
          <cell r="C165" t="str">
            <v>아세틸렌</v>
          </cell>
          <cell r="D165"/>
          <cell r="E165">
            <v>0.23</v>
          </cell>
          <cell r="F165" t="str">
            <v>kg</v>
          </cell>
          <cell r="G165" t="str">
            <v>*</v>
          </cell>
          <cell r="H165">
            <v>620</v>
          </cell>
          <cell r="I165"/>
          <cell r="J165" t="str">
            <v>=</v>
          </cell>
          <cell r="K165">
            <v>142.6</v>
          </cell>
          <cell r="L165"/>
          <cell r="M165"/>
          <cell r="N165"/>
          <cell r="O165">
            <v>142.6</v>
          </cell>
          <cell r="P165"/>
          <cell r="Q165">
            <v>142.6</v>
          </cell>
        </row>
        <row r="166">
          <cell r="C166" t="str">
            <v>산소</v>
          </cell>
          <cell r="D166"/>
          <cell r="E166">
            <v>0.1</v>
          </cell>
          <cell r="F166" t="str">
            <v>L</v>
          </cell>
          <cell r="G166" t="str">
            <v>*</v>
          </cell>
          <cell r="H166">
            <v>176919</v>
          </cell>
          <cell r="I166"/>
          <cell r="J166" t="str">
            <v>=</v>
          </cell>
          <cell r="K166">
            <v>17691.900000000001</v>
          </cell>
          <cell r="L166"/>
          <cell r="M166"/>
          <cell r="N166"/>
          <cell r="O166">
            <v>17691.900000000001</v>
          </cell>
          <cell r="P166"/>
          <cell r="Q166">
            <v>17691.900000000001</v>
          </cell>
        </row>
        <row r="167">
          <cell r="C167" t="str">
            <v>기구손료(인건비의1%)</v>
          </cell>
        </row>
        <row r="168">
          <cell r="C168">
            <v>9435.6</v>
          </cell>
          <cell r="D168"/>
          <cell r="E168" t="str">
            <v>*</v>
          </cell>
          <cell r="F168">
            <v>0.01</v>
          </cell>
          <cell r="G168" t="str">
            <v>=</v>
          </cell>
          <cell r="H168">
            <v>94.3</v>
          </cell>
          <cell r="I168"/>
          <cell r="J168"/>
          <cell r="K168"/>
          <cell r="L168"/>
          <cell r="M168"/>
          <cell r="N168"/>
          <cell r="O168">
            <v>94.3</v>
          </cell>
          <cell r="P168"/>
          <cell r="Q168"/>
          <cell r="R168">
            <v>94.3</v>
          </cell>
        </row>
        <row r="169">
          <cell r="C169" t="str">
            <v>소계</v>
          </cell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>
            <v>27364.400000000001</v>
          </cell>
          <cell r="P169">
            <v>9435.6</v>
          </cell>
          <cell r="Q169">
            <v>17834.5</v>
          </cell>
          <cell r="R169">
            <v>94.3</v>
          </cell>
        </row>
        <row r="175">
          <cell r="O175">
            <v>55058</v>
          </cell>
          <cell r="P175">
            <v>22695</v>
          </cell>
          <cell r="Q175">
            <v>21741</v>
          </cell>
          <cell r="R175">
            <v>10622</v>
          </cell>
        </row>
        <row r="176">
          <cell r="A176">
            <v>65</v>
          </cell>
          <cell r="B176">
            <v>65.010000000000005</v>
          </cell>
          <cell r="C176">
            <v>65.02000000000001</v>
          </cell>
          <cell r="D176">
            <v>65.030000000000015</v>
          </cell>
          <cell r="E176">
            <v>65.04000000000002</v>
          </cell>
          <cell r="F176">
            <v>65.050000000000026</v>
          </cell>
          <cell r="G176">
            <v>65.060000000000031</v>
          </cell>
          <cell r="H176">
            <v>65.070000000000036</v>
          </cell>
          <cell r="I176">
            <v>65.080000000000041</v>
          </cell>
          <cell r="J176">
            <v>65.090000000000046</v>
          </cell>
          <cell r="K176">
            <v>65.100000000000051</v>
          </cell>
          <cell r="L176">
            <v>65.110000000000056</v>
          </cell>
          <cell r="M176">
            <v>65.120000000000061</v>
          </cell>
          <cell r="N176">
            <v>65.130000000000067</v>
          </cell>
          <cell r="O176">
            <v>65.140000000000072</v>
          </cell>
          <cell r="P176">
            <v>65.150000000000077</v>
          </cell>
          <cell r="Q176">
            <v>65.160000000000082</v>
          </cell>
          <cell r="R176">
            <v>65.170000000000087</v>
          </cell>
        </row>
        <row r="177">
          <cell r="E177" t="str">
            <v>산</v>
          </cell>
          <cell r="F177"/>
          <cell r="G177" t="str">
            <v>출</v>
          </cell>
          <cell r="H177"/>
          <cell r="I177" t="str">
            <v>내</v>
          </cell>
          <cell r="J177"/>
          <cell r="K177" t="str">
            <v>역</v>
          </cell>
          <cell r="L177"/>
          <cell r="M177"/>
          <cell r="N177"/>
          <cell r="O177" t="str">
            <v>계</v>
          </cell>
          <cell r="P177" t="str">
            <v>노무비</v>
          </cell>
          <cell r="Q177" t="str">
            <v>재료비</v>
          </cell>
          <cell r="R177" t="str">
            <v>경  비</v>
          </cell>
        </row>
        <row r="179">
          <cell r="A179" t="str">
            <v>아스팔트포장깨기(기계) / ㎥</v>
          </cell>
        </row>
        <row r="181">
          <cell r="B181">
            <v>1</v>
          </cell>
          <cell r="C181" t="str">
            <v>운전경비</v>
          </cell>
        </row>
        <row r="182">
          <cell r="C182" t="str">
            <v xml:space="preserve">대형브레이카 + 백호우(0.7㎥) </v>
          </cell>
        </row>
        <row r="183">
          <cell r="C183" t="str">
            <v>Q =</v>
          </cell>
          <cell r="D183">
            <v>5.9</v>
          </cell>
          <cell r="E183" t="str">
            <v>㎥/hr</v>
          </cell>
        </row>
        <row r="185">
          <cell r="C185" t="str">
            <v>노무비</v>
          </cell>
          <cell r="D185"/>
          <cell r="E185">
            <v>26152</v>
          </cell>
          <cell r="F185"/>
          <cell r="G185"/>
          <cell r="H185"/>
          <cell r="I185"/>
          <cell r="J185" t="str">
            <v>/</v>
          </cell>
          <cell r="K185" t="str">
            <v>Q</v>
          </cell>
          <cell r="L185" t="str">
            <v>=</v>
          </cell>
          <cell r="M185">
            <v>4432.5</v>
          </cell>
          <cell r="N185"/>
          <cell r="O185">
            <v>4432.5</v>
          </cell>
          <cell r="P185">
            <v>4432.5</v>
          </cell>
        </row>
        <row r="186">
          <cell r="C186" t="str">
            <v>재료비</v>
          </cell>
          <cell r="D186"/>
          <cell r="E186">
            <v>7571</v>
          </cell>
          <cell r="F186"/>
          <cell r="G186"/>
          <cell r="H186"/>
          <cell r="I186"/>
          <cell r="J186" t="str">
            <v>/</v>
          </cell>
          <cell r="K186" t="str">
            <v>Q</v>
          </cell>
          <cell r="L186" t="str">
            <v>=</v>
          </cell>
          <cell r="M186">
            <v>1283.2</v>
          </cell>
          <cell r="N186"/>
          <cell r="O186">
            <v>1283.2</v>
          </cell>
          <cell r="P186"/>
          <cell r="Q186">
            <v>1283.2</v>
          </cell>
        </row>
        <row r="187">
          <cell r="C187" t="str">
            <v>경  비</v>
          </cell>
          <cell r="D187"/>
          <cell r="E187">
            <v>16654</v>
          </cell>
          <cell r="F187"/>
          <cell r="G187" t="str">
            <v>+</v>
          </cell>
          <cell r="H187">
            <v>9141</v>
          </cell>
          <cell r="I187"/>
          <cell r="J187" t="str">
            <v>/</v>
          </cell>
          <cell r="K187" t="str">
            <v>Q</v>
          </cell>
          <cell r="L187" t="str">
            <v>=</v>
          </cell>
          <cell r="M187">
            <v>4372</v>
          </cell>
          <cell r="N187"/>
          <cell r="O187">
            <v>4372</v>
          </cell>
          <cell r="P187"/>
          <cell r="Q187"/>
          <cell r="R187">
            <v>4372</v>
          </cell>
        </row>
        <row r="188">
          <cell r="C188" t="str">
            <v>소계</v>
          </cell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>
            <v>10087</v>
          </cell>
          <cell r="P188">
            <v>4432.5</v>
          </cell>
          <cell r="Q188">
            <v>1283.2</v>
          </cell>
          <cell r="R188">
            <v>4372</v>
          </cell>
        </row>
        <row r="190">
          <cell r="B190">
            <v>2</v>
          </cell>
          <cell r="C190" t="str">
            <v>작업보조인부(보통인부)</v>
          </cell>
        </row>
        <row r="191">
          <cell r="C191" t="str">
            <v>인부</v>
          </cell>
          <cell r="D191" t="str">
            <v>1인</v>
          </cell>
          <cell r="E191" t="str">
            <v>*</v>
          </cell>
          <cell r="F191">
            <v>50680</v>
          </cell>
          <cell r="G191"/>
          <cell r="H191" t="str">
            <v>/</v>
          </cell>
          <cell r="I191" t="str">
            <v>(8 * Q)</v>
          </cell>
          <cell r="J191"/>
          <cell r="K191" t="str">
            <v>=</v>
          </cell>
          <cell r="L191">
            <v>1073.7</v>
          </cell>
          <cell r="M191"/>
          <cell r="N191"/>
          <cell r="O191">
            <v>1073.7</v>
          </cell>
          <cell r="P191">
            <v>1073.7</v>
          </cell>
        </row>
        <row r="192">
          <cell r="C192" t="str">
            <v>소계</v>
          </cell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>
            <v>1073.7</v>
          </cell>
          <cell r="P192">
            <v>1073.7</v>
          </cell>
        </row>
        <row r="194">
          <cell r="B194">
            <v>3</v>
          </cell>
          <cell r="C194" t="str">
            <v>치즐</v>
          </cell>
          <cell r="D194" t="str">
            <v>(0.7㎥)</v>
          </cell>
        </row>
        <row r="195">
          <cell r="C195">
            <v>0.01</v>
          </cell>
          <cell r="D195" t="str">
            <v>본</v>
          </cell>
          <cell r="E195" t="str">
            <v>/ hr</v>
          </cell>
          <cell r="F195" t="str">
            <v>*</v>
          </cell>
          <cell r="G195">
            <v>200000</v>
          </cell>
          <cell r="H195"/>
          <cell r="I195" t="str">
            <v>/</v>
          </cell>
          <cell r="J195" t="str">
            <v>Q</v>
          </cell>
          <cell r="K195" t="str">
            <v>=</v>
          </cell>
          <cell r="L195">
            <v>338.9</v>
          </cell>
          <cell r="M195"/>
          <cell r="N195"/>
          <cell r="O195">
            <v>338.9</v>
          </cell>
          <cell r="P195"/>
          <cell r="Q195">
            <v>338.9</v>
          </cell>
        </row>
        <row r="196">
          <cell r="C196" t="str">
            <v>소계</v>
          </cell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>
            <v>338.9</v>
          </cell>
          <cell r="P196"/>
          <cell r="Q196">
            <v>338.9</v>
          </cell>
        </row>
        <row r="210">
          <cell r="O210">
            <v>11500</v>
          </cell>
          <cell r="P210">
            <v>5506</v>
          </cell>
          <cell r="Q210">
            <v>1622</v>
          </cell>
          <cell r="R210">
            <v>4372</v>
          </cell>
        </row>
        <row r="211">
          <cell r="A211">
            <v>66</v>
          </cell>
          <cell r="B211">
            <v>66.010000000000005</v>
          </cell>
          <cell r="C211">
            <v>66.02000000000001</v>
          </cell>
          <cell r="D211">
            <v>66.030000000000015</v>
          </cell>
          <cell r="E211">
            <v>66.04000000000002</v>
          </cell>
          <cell r="F211">
            <v>66.050000000000026</v>
          </cell>
          <cell r="G211">
            <v>66.060000000000031</v>
          </cell>
          <cell r="H211">
            <v>66.070000000000036</v>
          </cell>
          <cell r="I211">
            <v>66.080000000000041</v>
          </cell>
          <cell r="J211">
            <v>66.090000000000046</v>
          </cell>
          <cell r="K211">
            <v>66.100000000000051</v>
          </cell>
          <cell r="L211">
            <v>66.110000000000056</v>
          </cell>
          <cell r="M211">
            <v>66.120000000000061</v>
          </cell>
          <cell r="N211">
            <v>66.130000000000067</v>
          </cell>
          <cell r="O211">
            <v>66.140000000000072</v>
          </cell>
          <cell r="P211">
            <v>66.150000000000077</v>
          </cell>
          <cell r="Q211">
            <v>66.160000000000082</v>
          </cell>
          <cell r="R211">
            <v>66.170000000000087</v>
          </cell>
        </row>
        <row r="212">
          <cell r="E212" t="str">
            <v>산</v>
          </cell>
          <cell r="F212"/>
          <cell r="G212" t="str">
            <v>출</v>
          </cell>
          <cell r="H212"/>
          <cell r="I212" t="str">
            <v>내</v>
          </cell>
          <cell r="J212"/>
          <cell r="K212" t="str">
            <v>역</v>
          </cell>
          <cell r="L212"/>
          <cell r="M212"/>
          <cell r="N212"/>
          <cell r="O212" t="str">
            <v>계</v>
          </cell>
          <cell r="P212" t="str">
            <v>노무비</v>
          </cell>
          <cell r="Q212" t="str">
            <v>재료비</v>
          </cell>
          <cell r="R212" t="str">
            <v>경  비</v>
          </cell>
        </row>
        <row r="214">
          <cell r="A214" t="str">
            <v>콘크리트 타설(철근 펌프카) / ㎥</v>
          </cell>
        </row>
        <row r="216">
          <cell r="B216">
            <v>1</v>
          </cell>
          <cell r="C216" t="str">
            <v>타설비(붐타설)</v>
          </cell>
        </row>
        <row r="217">
          <cell r="C217" t="str">
            <v>콘크리트공</v>
          </cell>
          <cell r="D217"/>
          <cell r="E217"/>
          <cell r="F217">
            <v>7.0000000000000007E-2</v>
          </cell>
          <cell r="G217" t="str">
            <v>인</v>
          </cell>
          <cell r="H217" t="str">
            <v>*</v>
          </cell>
          <cell r="I217">
            <v>90040</v>
          </cell>
          <cell r="J217"/>
          <cell r="K217" t="str">
            <v>=</v>
          </cell>
          <cell r="L217">
            <v>6302.8</v>
          </cell>
          <cell r="M217"/>
          <cell r="N217"/>
          <cell r="O217">
            <v>6302.8</v>
          </cell>
          <cell r="P217">
            <v>6302.8</v>
          </cell>
        </row>
        <row r="218">
          <cell r="C218" t="str">
            <v>보통인부</v>
          </cell>
          <cell r="D218"/>
          <cell r="E218"/>
          <cell r="F218">
            <v>0.05</v>
          </cell>
          <cell r="G218" t="str">
            <v>인</v>
          </cell>
          <cell r="H218" t="str">
            <v>*</v>
          </cell>
          <cell r="I218">
            <v>50680</v>
          </cell>
          <cell r="J218"/>
          <cell r="K218" t="str">
            <v>=</v>
          </cell>
          <cell r="L218">
            <v>2534</v>
          </cell>
          <cell r="M218"/>
          <cell r="N218"/>
          <cell r="O218">
            <v>2534</v>
          </cell>
          <cell r="P218">
            <v>2534</v>
          </cell>
        </row>
        <row r="219">
          <cell r="C219" t="str">
            <v>소계</v>
          </cell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>
            <v>8836.7999999999993</v>
          </cell>
          <cell r="P219">
            <v>8836.7999999999993</v>
          </cell>
        </row>
        <row r="221">
          <cell r="B221">
            <v>2</v>
          </cell>
          <cell r="C221" t="str">
            <v>펌프카사용료(80㎥/hr)</v>
          </cell>
        </row>
        <row r="222">
          <cell r="C222" t="str">
            <v>슬  럼  프 :</v>
          </cell>
          <cell r="D222"/>
          <cell r="E222"/>
          <cell r="F222" t="str">
            <v>8 -12cm</v>
          </cell>
        </row>
        <row r="223">
          <cell r="C223" t="str">
            <v>1일 타설량 :</v>
          </cell>
          <cell r="D223"/>
          <cell r="E223"/>
          <cell r="F223" t="str">
            <v>100㎥ 이상</v>
          </cell>
        </row>
        <row r="224">
          <cell r="C224" t="str">
            <v>작업 능력  :</v>
          </cell>
          <cell r="D224"/>
          <cell r="E224"/>
          <cell r="F224" t="str">
            <v xml:space="preserve">Q =  </v>
          </cell>
          <cell r="G224">
            <v>24</v>
          </cell>
          <cell r="H224" t="str">
            <v xml:space="preserve">㎥/hr </v>
          </cell>
        </row>
        <row r="226">
          <cell r="C226" t="str">
            <v>노무비</v>
          </cell>
          <cell r="D226"/>
          <cell r="E226">
            <v>16925</v>
          </cell>
          <cell r="F226"/>
          <cell r="G226" t="str">
            <v>/</v>
          </cell>
          <cell r="H226" t="str">
            <v>Q</v>
          </cell>
          <cell r="I226" t="str">
            <v>=</v>
          </cell>
          <cell r="J226">
            <v>705.2</v>
          </cell>
          <cell r="K226"/>
          <cell r="L226"/>
          <cell r="M226"/>
          <cell r="N226"/>
          <cell r="O226">
            <v>705.2</v>
          </cell>
          <cell r="P226">
            <v>705.2</v>
          </cell>
        </row>
        <row r="227">
          <cell r="C227" t="str">
            <v>재료비</v>
          </cell>
          <cell r="D227"/>
          <cell r="E227">
            <v>16837</v>
          </cell>
          <cell r="F227"/>
          <cell r="G227" t="str">
            <v>/</v>
          </cell>
          <cell r="H227" t="str">
            <v>Q</v>
          </cell>
          <cell r="I227" t="str">
            <v>=</v>
          </cell>
          <cell r="J227">
            <v>701.5</v>
          </cell>
          <cell r="K227"/>
          <cell r="L227"/>
          <cell r="M227"/>
          <cell r="N227"/>
          <cell r="O227">
            <v>701.5</v>
          </cell>
          <cell r="P227"/>
          <cell r="Q227">
            <v>701.5</v>
          </cell>
        </row>
        <row r="228">
          <cell r="C228" t="str">
            <v>경  비</v>
          </cell>
          <cell r="D228"/>
          <cell r="E228">
            <v>96846</v>
          </cell>
          <cell r="F228"/>
          <cell r="G228" t="str">
            <v>/</v>
          </cell>
          <cell r="H228" t="str">
            <v>Q</v>
          </cell>
          <cell r="I228" t="str">
            <v>=</v>
          </cell>
          <cell r="J228">
            <v>4035.2</v>
          </cell>
          <cell r="K228"/>
          <cell r="L228"/>
          <cell r="M228"/>
          <cell r="N228"/>
          <cell r="O228">
            <v>4035.2</v>
          </cell>
          <cell r="P228"/>
          <cell r="Q228"/>
          <cell r="R228">
            <v>4035.2</v>
          </cell>
        </row>
        <row r="229">
          <cell r="C229" t="str">
            <v>소계</v>
          </cell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>
            <v>5441.9</v>
          </cell>
          <cell r="P229">
            <v>705.2</v>
          </cell>
          <cell r="Q229">
            <v>701.5</v>
          </cell>
          <cell r="R229">
            <v>4035.2</v>
          </cell>
        </row>
        <row r="231">
          <cell r="B231">
            <v>3</v>
          </cell>
          <cell r="C231" t="str">
            <v>콘크리트 다짐</v>
          </cell>
        </row>
        <row r="232">
          <cell r="C232" t="str">
            <v>가) 콘크리트 진동기</v>
          </cell>
        </row>
        <row r="233">
          <cell r="C233" t="str">
            <v>재료비</v>
          </cell>
          <cell r="D233"/>
          <cell r="E233">
            <v>1238</v>
          </cell>
          <cell r="F233"/>
          <cell r="G233" t="str">
            <v>/</v>
          </cell>
          <cell r="H233" t="str">
            <v>Q</v>
          </cell>
          <cell r="I233" t="str">
            <v>=</v>
          </cell>
          <cell r="J233">
            <v>51.5</v>
          </cell>
          <cell r="K233"/>
          <cell r="L233"/>
          <cell r="M233"/>
          <cell r="N233"/>
          <cell r="O233">
            <v>51.5</v>
          </cell>
          <cell r="P233"/>
          <cell r="Q233">
            <v>51.5</v>
          </cell>
        </row>
        <row r="234">
          <cell r="C234" t="str">
            <v>경  비</v>
          </cell>
          <cell r="D234"/>
          <cell r="E234">
            <v>132</v>
          </cell>
          <cell r="F234"/>
          <cell r="G234" t="str">
            <v>/</v>
          </cell>
          <cell r="H234" t="str">
            <v>Q</v>
          </cell>
          <cell r="I234" t="str">
            <v>=</v>
          </cell>
          <cell r="J234">
            <v>5.5</v>
          </cell>
          <cell r="K234"/>
          <cell r="L234"/>
          <cell r="M234"/>
          <cell r="N234"/>
          <cell r="O234">
            <v>5.5</v>
          </cell>
          <cell r="P234"/>
          <cell r="Q234"/>
          <cell r="R234">
            <v>5.5</v>
          </cell>
        </row>
        <row r="236">
          <cell r="C236" t="str">
            <v>나) 봉상 후렉시볼</v>
          </cell>
        </row>
        <row r="237">
          <cell r="C237" t="str">
            <v>경  비</v>
          </cell>
          <cell r="D237"/>
          <cell r="E237">
            <v>35</v>
          </cell>
          <cell r="F237" t="str">
            <v>/</v>
          </cell>
          <cell r="G237" t="str">
            <v>Q</v>
          </cell>
          <cell r="H237" t="str">
            <v>=</v>
          </cell>
          <cell r="I237">
            <v>1.4</v>
          </cell>
          <cell r="J237"/>
          <cell r="K237"/>
          <cell r="L237"/>
          <cell r="M237"/>
          <cell r="N237"/>
          <cell r="O237">
            <v>1.4</v>
          </cell>
          <cell r="P237"/>
          <cell r="Q237"/>
          <cell r="R237">
            <v>1.4</v>
          </cell>
        </row>
        <row r="239">
          <cell r="C239" t="str">
            <v>다) 에어호스(3/4")</v>
          </cell>
        </row>
        <row r="240">
          <cell r="C240" t="str">
            <v>경  비</v>
          </cell>
          <cell r="D240"/>
          <cell r="E240">
            <v>48</v>
          </cell>
          <cell r="F240" t="str">
            <v>/</v>
          </cell>
          <cell r="G240" t="str">
            <v>Q</v>
          </cell>
          <cell r="H240" t="str">
            <v>=</v>
          </cell>
          <cell r="I240">
            <v>2</v>
          </cell>
          <cell r="J240"/>
          <cell r="K240"/>
          <cell r="L240"/>
          <cell r="M240"/>
          <cell r="N240"/>
          <cell r="O240">
            <v>2</v>
          </cell>
          <cell r="P240"/>
          <cell r="Q240"/>
          <cell r="R240">
            <v>2</v>
          </cell>
        </row>
        <row r="242">
          <cell r="C242" t="str">
            <v>소계</v>
          </cell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>
            <v>60.4</v>
          </cell>
          <cell r="P242"/>
          <cell r="Q242">
            <v>51.5</v>
          </cell>
          <cell r="R242">
            <v>8.9</v>
          </cell>
        </row>
        <row r="245">
          <cell r="O245">
            <v>14339</v>
          </cell>
          <cell r="P245">
            <v>9542</v>
          </cell>
          <cell r="Q245">
            <v>753</v>
          </cell>
          <cell r="R245">
            <v>4044</v>
          </cell>
        </row>
        <row r="246">
          <cell r="A246">
            <v>67</v>
          </cell>
          <cell r="B246">
            <v>67.010000000000005</v>
          </cell>
          <cell r="C246">
            <v>67.02000000000001</v>
          </cell>
          <cell r="D246">
            <v>67.030000000000015</v>
          </cell>
          <cell r="E246">
            <v>67.04000000000002</v>
          </cell>
          <cell r="F246">
            <v>67.050000000000026</v>
          </cell>
          <cell r="G246">
            <v>67.060000000000031</v>
          </cell>
          <cell r="H246">
            <v>67.070000000000036</v>
          </cell>
          <cell r="I246">
            <v>67.080000000000041</v>
          </cell>
          <cell r="J246">
            <v>67.090000000000046</v>
          </cell>
          <cell r="K246">
            <v>67.100000000000051</v>
          </cell>
          <cell r="L246">
            <v>67.110000000000056</v>
          </cell>
          <cell r="M246">
            <v>67.120000000000061</v>
          </cell>
          <cell r="N246">
            <v>67.130000000000067</v>
          </cell>
          <cell r="O246">
            <v>67.140000000000072</v>
          </cell>
          <cell r="P246">
            <v>67.150000000000077</v>
          </cell>
          <cell r="Q246">
            <v>67.160000000000082</v>
          </cell>
          <cell r="R246">
            <v>67.170000000000087</v>
          </cell>
        </row>
        <row r="247">
          <cell r="E247" t="str">
            <v>산</v>
          </cell>
          <cell r="F247"/>
          <cell r="G247" t="str">
            <v>출</v>
          </cell>
          <cell r="H247"/>
          <cell r="I247" t="str">
            <v>내</v>
          </cell>
          <cell r="J247"/>
          <cell r="K247" t="str">
            <v>역</v>
          </cell>
          <cell r="L247"/>
          <cell r="M247"/>
          <cell r="N247"/>
          <cell r="O247" t="str">
            <v>계</v>
          </cell>
          <cell r="P247" t="str">
            <v>노무비</v>
          </cell>
          <cell r="Q247" t="str">
            <v>재료비</v>
          </cell>
          <cell r="R247" t="str">
            <v>경  비</v>
          </cell>
        </row>
        <row r="249">
          <cell r="A249" t="str">
            <v>콘크리트 타설(무근 펌프카) / ㎥</v>
          </cell>
        </row>
        <row r="251">
          <cell r="B251">
            <v>1</v>
          </cell>
          <cell r="C251" t="str">
            <v>타설비(붐타설)</v>
          </cell>
        </row>
        <row r="252">
          <cell r="C252" t="str">
            <v>콘크리트공</v>
          </cell>
          <cell r="D252"/>
          <cell r="E252"/>
          <cell r="F252">
            <v>0.06</v>
          </cell>
          <cell r="G252" t="str">
            <v>인</v>
          </cell>
          <cell r="H252" t="str">
            <v>*</v>
          </cell>
          <cell r="I252">
            <v>90040</v>
          </cell>
          <cell r="J252"/>
          <cell r="K252" t="str">
            <v>=</v>
          </cell>
          <cell r="L252">
            <v>5402.4</v>
          </cell>
          <cell r="M252"/>
          <cell r="N252"/>
          <cell r="O252">
            <v>5402.4</v>
          </cell>
          <cell r="P252">
            <v>5402.4</v>
          </cell>
        </row>
        <row r="253">
          <cell r="C253" t="str">
            <v>보통인부</v>
          </cell>
          <cell r="D253"/>
          <cell r="E253"/>
          <cell r="F253">
            <v>0.04</v>
          </cell>
          <cell r="G253" t="str">
            <v>인</v>
          </cell>
          <cell r="H253" t="str">
            <v>*</v>
          </cell>
          <cell r="I253">
            <v>50680</v>
          </cell>
          <cell r="J253"/>
          <cell r="K253" t="str">
            <v>=</v>
          </cell>
          <cell r="L253">
            <v>2027.2</v>
          </cell>
          <cell r="M253"/>
          <cell r="N253"/>
          <cell r="O253">
            <v>2027.2</v>
          </cell>
          <cell r="P253">
            <v>2027.2</v>
          </cell>
        </row>
        <row r="254">
          <cell r="C254" t="str">
            <v>소계</v>
          </cell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>
            <v>7429.5999999999995</v>
          </cell>
          <cell r="P254">
            <v>7429.5999999999995</v>
          </cell>
        </row>
        <row r="256">
          <cell r="B256">
            <v>2</v>
          </cell>
          <cell r="C256" t="str">
            <v>펌프카사용료(80㎥/hr)</v>
          </cell>
        </row>
        <row r="257">
          <cell r="C257" t="str">
            <v>슬  럼  프 :</v>
          </cell>
          <cell r="D257"/>
          <cell r="E257"/>
          <cell r="F257" t="str">
            <v>8 -12cm</v>
          </cell>
        </row>
        <row r="258">
          <cell r="C258" t="str">
            <v>1일 타설량 :</v>
          </cell>
          <cell r="D258"/>
          <cell r="E258"/>
          <cell r="F258" t="str">
            <v>100㎥ 이상</v>
          </cell>
        </row>
        <row r="259">
          <cell r="C259" t="str">
            <v>작업 능력  :</v>
          </cell>
          <cell r="D259"/>
          <cell r="E259"/>
          <cell r="F259" t="str">
            <v xml:space="preserve">Q =  </v>
          </cell>
          <cell r="G259">
            <v>26.7</v>
          </cell>
          <cell r="H259" t="str">
            <v xml:space="preserve">㎥/hr </v>
          </cell>
        </row>
        <row r="261">
          <cell r="C261" t="str">
            <v>노무비</v>
          </cell>
          <cell r="D261"/>
          <cell r="E261">
            <v>16925</v>
          </cell>
          <cell r="F261"/>
          <cell r="G261" t="str">
            <v>/</v>
          </cell>
          <cell r="H261" t="str">
            <v>Q</v>
          </cell>
          <cell r="I261" t="str">
            <v>=</v>
          </cell>
          <cell r="J261">
            <v>633.79999999999995</v>
          </cell>
          <cell r="K261"/>
          <cell r="L261"/>
          <cell r="M261"/>
          <cell r="N261"/>
          <cell r="O261">
            <v>633.79999999999995</v>
          </cell>
          <cell r="P261">
            <v>633.79999999999995</v>
          </cell>
        </row>
        <row r="262">
          <cell r="C262" t="str">
            <v>재료비</v>
          </cell>
          <cell r="D262"/>
          <cell r="E262">
            <v>16837</v>
          </cell>
          <cell r="F262"/>
          <cell r="G262" t="str">
            <v>/</v>
          </cell>
          <cell r="H262" t="str">
            <v>Q</v>
          </cell>
          <cell r="I262" t="str">
            <v>=</v>
          </cell>
          <cell r="J262">
            <v>630.5</v>
          </cell>
          <cell r="K262"/>
          <cell r="L262"/>
          <cell r="M262"/>
          <cell r="N262"/>
          <cell r="O262">
            <v>630.5</v>
          </cell>
          <cell r="P262"/>
          <cell r="Q262">
            <v>630.5</v>
          </cell>
        </row>
        <row r="263">
          <cell r="C263" t="str">
            <v>경  비</v>
          </cell>
          <cell r="D263"/>
          <cell r="E263">
            <v>96846</v>
          </cell>
          <cell r="F263"/>
          <cell r="G263" t="str">
            <v>/</v>
          </cell>
          <cell r="H263" t="str">
            <v>Q</v>
          </cell>
          <cell r="I263" t="str">
            <v>=</v>
          </cell>
          <cell r="J263">
            <v>3627.1</v>
          </cell>
          <cell r="K263"/>
          <cell r="L263"/>
          <cell r="M263"/>
          <cell r="N263"/>
          <cell r="O263">
            <v>3627.1</v>
          </cell>
          <cell r="P263"/>
          <cell r="Q263"/>
          <cell r="R263">
            <v>3627.1</v>
          </cell>
        </row>
        <row r="264">
          <cell r="C264" t="str">
            <v>소계</v>
          </cell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>
            <v>4891.3999999999996</v>
          </cell>
          <cell r="P264">
            <v>633.79999999999995</v>
          </cell>
          <cell r="Q264">
            <v>630.5</v>
          </cell>
          <cell r="R264">
            <v>3627.1</v>
          </cell>
        </row>
        <row r="266">
          <cell r="B266">
            <v>3</v>
          </cell>
          <cell r="C266" t="str">
            <v>콘크리트 다짐</v>
          </cell>
        </row>
        <row r="267">
          <cell r="C267" t="str">
            <v>가) 콘크리트 진동기</v>
          </cell>
        </row>
        <row r="268">
          <cell r="C268" t="str">
            <v>재료비</v>
          </cell>
          <cell r="D268"/>
          <cell r="E268">
            <v>1238</v>
          </cell>
          <cell r="F268" t="str">
            <v>/</v>
          </cell>
          <cell r="G268" t="str">
            <v>Q</v>
          </cell>
          <cell r="H268" t="str">
            <v>=</v>
          </cell>
          <cell r="I268">
            <v>46.3</v>
          </cell>
          <cell r="J268"/>
          <cell r="K268"/>
          <cell r="L268"/>
          <cell r="M268"/>
          <cell r="N268"/>
          <cell r="O268">
            <v>46.3</v>
          </cell>
          <cell r="P268"/>
          <cell r="Q268">
            <v>46.3</v>
          </cell>
        </row>
        <row r="269">
          <cell r="C269" t="str">
            <v>경  비</v>
          </cell>
          <cell r="D269"/>
          <cell r="E269">
            <v>132</v>
          </cell>
          <cell r="F269" t="str">
            <v>/</v>
          </cell>
          <cell r="G269" t="str">
            <v>Q</v>
          </cell>
          <cell r="H269" t="str">
            <v>=</v>
          </cell>
          <cell r="I269">
            <v>4.9000000000000004</v>
          </cell>
          <cell r="J269"/>
          <cell r="K269"/>
          <cell r="L269"/>
          <cell r="M269"/>
          <cell r="N269"/>
          <cell r="O269">
            <v>4.9000000000000004</v>
          </cell>
          <cell r="P269"/>
          <cell r="Q269"/>
          <cell r="R269">
            <v>4.9000000000000004</v>
          </cell>
        </row>
        <row r="271">
          <cell r="C271" t="str">
            <v>나) 봉상 후렉시볼</v>
          </cell>
        </row>
        <row r="272">
          <cell r="C272" t="str">
            <v>경  비</v>
          </cell>
          <cell r="D272"/>
          <cell r="E272">
            <v>35</v>
          </cell>
          <cell r="F272" t="str">
            <v>/</v>
          </cell>
          <cell r="G272" t="str">
            <v>Q</v>
          </cell>
          <cell r="H272" t="str">
            <v>=</v>
          </cell>
          <cell r="I272">
            <v>1.3</v>
          </cell>
          <cell r="J272"/>
          <cell r="K272"/>
          <cell r="L272"/>
          <cell r="M272"/>
          <cell r="N272"/>
          <cell r="O272">
            <v>1.3</v>
          </cell>
          <cell r="P272"/>
          <cell r="Q272"/>
          <cell r="R272">
            <v>1.3</v>
          </cell>
        </row>
        <row r="274">
          <cell r="C274" t="str">
            <v>다) 에어호스(3/4")</v>
          </cell>
        </row>
        <row r="275">
          <cell r="C275" t="str">
            <v>경  비</v>
          </cell>
          <cell r="D275"/>
          <cell r="E275">
            <v>48</v>
          </cell>
          <cell r="F275" t="str">
            <v>/</v>
          </cell>
          <cell r="G275" t="str">
            <v>Q</v>
          </cell>
          <cell r="H275" t="str">
            <v>=</v>
          </cell>
          <cell r="I275">
            <v>1.7</v>
          </cell>
          <cell r="J275"/>
          <cell r="K275"/>
          <cell r="L275"/>
          <cell r="M275"/>
          <cell r="N275"/>
          <cell r="O275">
            <v>1.7</v>
          </cell>
          <cell r="P275"/>
          <cell r="Q275"/>
          <cell r="R275">
            <v>1.7</v>
          </cell>
        </row>
        <row r="277">
          <cell r="C277" t="str">
            <v>소계</v>
          </cell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>
            <v>54.199999999999996</v>
          </cell>
          <cell r="P277"/>
          <cell r="Q277">
            <v>46.3</v>
          </cell>
          <cell r="R277">
            <v>7.9</v>
          </cell>
        </row>
        <row r="280">
          <cell r="O280">
            <v>12374</v>
          </cell>
          <cell r="P280">
            <v>8063</v>
          </cell>
          <cell r="Q280">
            <v>676</v>
          </cell>
          <cell r="R280">
            <v>3635</v>
          </cell>
        </row>
        <row r="281">
          <cell r="A281">
            <v>68</v>
          </cell>
          <cell r="B281">
            <v>68.010000000000005</v>
          </cell>
          <cell r="C281">
            <v>68.02000000000001</v>
          </cell>
          <cell r="D281">
            <v>68.030000000000015</v>
          </cell>
          <cell r="E281">
            <v>68.04000000000002</v>
          </cell>
          <cell r="F281">
            <v>68.050000000000026</v>
          </cell>
          <cell r="G281">
            <v>68.060000000000031</v>
          </cell>
          <cell r="H281">
            <v>68.070000000000036</v>
          </cell>
          <cell r="I281">
            <v>68.080000000000041</v>
          </cell>
          <cell r="J281">
            <v>68.090000000000046</v>
          </cell>
          <cell r="K281">
            <v>68.100000000000051</v>
          </cell>
          <cell r="L281">
            <v>68.110000000000056</v>
          </cell>
          <cell r="M281">
            <v>68.120000000000061</v>
          </cell>
          <cell r="N281">
            <v>68.130000000000067</v>
          </cell>
          <cell r="O281">
            <v>68.140000000000072</v>
          </cell>
          <cell r="P281">
            <v>68.150000000000077</v>
          </cell>
          <cell r="Q281">
            <v>68.160000000000082</v>
          </cell>
          <cell r="R281">
            <v>68.170000000000087</v>
          </cell>
        </row>
        <row r="282">
          <cell r="E282" t="str">
            <v>산</v>
          </cell>
          <cell r="F282"/>
          <cell r="G282" t="str">
            <v>출</v>
          </cell>
          <cell r="H282"/>
          <cell r="I282" t="str">
            <v>내</v>
          </cell>
          <cell r="J282"/>
          <cell r="K282" t="str">
            <v>역</v>
          </cell>
          <cell r="L282"/>
          <cell r="M282"/>
          <cell r="N282"/>
          <cell r="O282" t="str">
            <v>계</v>
          </cell>
          <cell r="P282" t="str">
            <v>노무비</v>
          </cell>
          <cell r="Q282" t="str">
            <v>재료비</v>
          </cell>
          <cell r="R282" t="str">
            <v>경  비</v>
          </cell>
        </row>
        <row r="284">
          <cell r="A284" t="str">
            <v xml:space="preserve">물 푸기 / HR </v>
          </cell>
        </row>
        <row r="285">
          <cell r="B285">
            <v>1</v>
          </cell>
          <cell r="C285" t="str">
            <v>기계사용료</v>
          </cell>
        </row>
        <row r="286">
          <cell r="C286" t="str">
            <v>양수기(150mm)</v>
          </cell>
          <cell r="D286"/>
          <cell r="E286"/>
          <cell r="F286">
            <v>244</v>
          </cell>
          <cell r="G286"/>
          <cell r="H286" t="str">
            <v>*</v>
          </cell>
          <cell r="I286" t="str">
            <v>1</v>
          </cell>
          <cell r="J286" t="str">
            <v>hr</v>
          </cell>
          <cell r="K286" t="str">
            <v>=</v>
          </cell>
          <cell r="L286">
            <v>244</v>
          </cell>
          <cell r="M286"/>
          <cell r="N286"/>
          <cell r="O286">
            <v>244</v>
          </cell>
          <cell r="P286"/>
          <cell r="Q286"/>
          <cell r="R286">
            <v>244</v>
          </cell>
        </row>
        <row r="287">
          <cell r="C287" t="str">
            <v>디젤엔진(15hp)</v>
          </cell>
        </row>
        <row r="288">
          <cell r="D288" t="str">
            <v>재료비</v>
          </cell>
          <cell r="E288"/>
          <cell r="F288">
            <v>1292</v>
          </cell>
          <cell r="G288"/>
          <cell r="H288" t="str">
            <v>*</v>
          </cell>
          <cell r="I288" t="str">
            <v>1</v>
          </cell>
          <cell r="J288" t="str">
            <v>hr</v>
          </cell>
          <cell r="K288" t="str">
            <v>=</v>
          </cell>
          <cell r="L288">
            <v>1292</v>
          </cell>
          <cell r="M288"/>
          <cell r="N288"/>
          <cell r="O288">
            <v>1292</v>
          </cell>
          <cell r="P288"/>
          <cell r="Q288">
            <v>1292</v>
          </cell>
        </row>
        <row r="289">
          <cell r="D289" t="str">
            <v>경  비</v>
          </cell>
          <cell r="E289"/>
          <cell r="F289">
            <v>325</v>
          </cell>
          <cell r="G289"/>
          <cell r="H289" t="str">
            <v>*</v>
          </cell>
          <cell r="I289">
            <v>1</v>
          </cell>
          <cell r="J289" t="str">
            <v>hr</v>
          </cell>
          <cell r="K289" t="str">
            <v>=</v>
          </cell>
          <cell r="L289">
            <v>325</v>
          </cell>
          <cell r="M289"/>
          <cell r="N289"/>
          <cell r="O289">
            <v>325</v>
          </cell>
          <cell r="P289"/>
          <cell r="Q289"/>
          <cell r="R289">
            <v>325</v>
          </cell>
        </row>
        <row r="290">
          <cell r="C290" t="str">
            <v>호스(150mm*6m)</v>
          </cell>
          <cell r="D290"/>
          <cell r="E290"/>
          <cell r="F290">
            <v>10</v>
          </cell>
          <cell r="G290"/>
          <cell r="H290" t="str">
            <v>*</v>
          </cell>
          <cell r="I290" t="str">
            <v>1</v>
          </cell>
          <cell r="J290" t="str">
            <v>hr</v>
          </cell>
          <cell r="K290"/>
          <cell r="L290">
            <v>10</v>
          </cell>
          <cell r="M290"/>
          <cell r="N290"/>
          <cell r="O290">
            <v>10</v>
          </cell>
          <cell r="P290"/>
          <cell r="Q290"/>
          <cell r="R290">
            <v>10</v>
          </cell>
        </row>
        <row r="291">
          <cell r="C291" t="str">
            <v>소계</v>
          </cell>
          <cell r="D291"/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>
            <v>1871</v>
          </cell>
          <cell r="P291"/>
          <cell r="Q291">
            <v>1292</v>
          </cell>
          <cell r="R291">
            <v>579</v>
          </cell>
        </row>
        <row r="293">
          <cell r="B293">
            <v>2</v>
          </cell>
          <cell r="C293" t="str">
            <v>운반 및 설치</v>
          </cell>
        </row>
        <row r="294">
          <cell r="C294" t="str">
            <v>V =</v>
          </cell>
          <cell r="D294">
            <v>2000</v>
          </cell>
          <cell r="E294"/>
          <cell r="F294"/>
          <cell r="G294" t="str">
            <v xml:space="preserve">L= </v>
          </cell>
          <cell r="H294">
            <v>30</v>
          </cell>
          <cell r="I294"/>
          <cell r="J294" t="str">
            <v>t =</v>
          </cell>
          <cell r="K294">
            <v>25</v>
          </cell>
        </row>
        <row r="295">
          <cell r="C295" t="str">
            <v>cm =</v>
          </cell>
          <cell r="D295" t="str">
            <v>L / V * 2 * 60 + t</v>
          </cell>
          <cell r="E295"/>
          <cell r="F295"/>
          <cell r="G295"/>
          <cell r="H295" t="str">
            <v>=</v>
          </cell>
          <cell r="I295">
            <v>25.03</v>
          </cell>
        </row>
        <row r="296">
          <cell r="C296" t="str">
            <v>4인</v>
          </cell>
          <cell r="D296" t="str">
            <v>*</v>
          </cell>
          <cell r="E296">
            <v>77070</v>
          </cell>
          <cell r="F296"/>
          <cell r="G296" t="str">
            <v>*</v>
          </cell>
          <cell r="H296" t="str">
            <v>(cm / 450) / 8 =</v>
          </cell>
          <cell r="I296"/>
          <cell r="J296"/>
          <cell r="K296"/>
          <cell r="L296">
            <v>2143.4</v>
          </cell>
          <cell r="M296"/>
          <cell r="N296"/>
          <cell r="O296">
            <v>2143.4</v>
          </cell>
          <cell r="P296">
            <v>2143.4</v>
          </cell>
        </row>
        <row r="297">
          <cell r="C297" t="str">
            <v>소계</v>
          </cell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>
            <v>2143.4</v>
          </cell>
          <cell r="P297">
            <v>2143.4</v>
          </cell>
        </row>
        <row r="315">
          <cell r="O315">
            <v>4014</v>
          </cell>
          <cell r="P315">
            <v>2143</v>
          </cell>
          <cell r="Q315">
            <v>1292</v>
          </cell>
          <cell r="R315">
            <v>579</v>
          </cell>
        </row>
        <row r="316">
          <cell r="A316">
            <v>69</v>
          </cell>
          <cell r="B316">
            <v>69.010000000000005</v>
          </cell>
          <cell r="C316">
            <v>69.02000000000001</v>
          </cell>
          <cell r="D316">
            <v>69.030000000000015</v>
          </cell>
          <cell r="E316">
            <v>69.04000000000002</v>
          </cell>
          <cell r="F316">
            <v>69.050000000000026</v>
          </cell>
          <cell r="G316">
            <v>69.060000000000031</v>
          </cell>
          <cell r="H316">
            <v>69.070000000000036</v>
          </cell>
          <cell r="I316">
            <v>69.080000000000041</v>
          </cell>
          <cell r="J316">
            <v>69.090000000000046</v>
          </cell>
          <cell r="K316">
            <v>69.100000000000051</v>
          </cell>
          <cell r="L316">
            <v>69.110000000000056</v>
          </cell>
          <cell r="M316">
            <v>69.120000000000061</v>
          </cell>
          <cell r="N316">
            <v>69.130000000000067</v>
          </cell>
          <cell r="O316">
            <v>69.140000000000072</v>
          </cell>
          <cell r="P316">
            <v>69.150000000000077</v>
          </cell>
          <cell r="Q316">
            <v>69.160000000000082</v>
          </cell>
          <cell r="R316">
            <v>69.170000000000087</v>
          </cell>
        </row>
        <row r="317">
          <cell r="E317" t="str">
            <v>산</v>
          </cell>
          <cell r="F317"/>
          <cell r="G317" t="str">
            <v>출</v>
          </cell>
          <cell r="H317"/>
          <cell r="I317" t="str">
            <v>내</v>
          </cell>
          <cell r="J317"/>
          <cell r="K317" t="str">
            <v>역</v>
          </cell>
          <cell r="L317"/>
          <cell r="M317"/>
          <cell r="N317"/>
          <cell r="O317" t="str">
            <v>계</v>
          </cell>
          <cell r="P317" t="str">
            <v>노무비</v>
          </cell>
          <cell r="Q317" t="str">
            <v>재료비</v>
          </cell>
          <cell r="R317" t="str">
            <v>경  비</v>
          </cell>
        </row>
        <row r="319">
          <cell r="A319" t="str">
            <v>마대쌓기 / EA</v>
          </cell>
        </row>
        <row r="320">
          <cell r="B320">
            <v>1</v>
          </cell>
          <cell r="C320" t="str">
            <v>재료비(45*70cm)</v>
          </cell>
        </row>
        <row r="321">
          <cell r="C321">
            <v>1</v>
          </cell>
          <cell r="D321" t="str">
            <v>EA</v>
          </cell>
          <cell r="E321" t="str">
            <v>*</v>
          </cell>
          <cell r="F321">
            <v>130</v>
          </cell>
          <cell r="G321"/>
          <cell r="H321" t="str">
            <v>=</v>
          </cell>
          <cell r="I321">
            <v>130</v>
          </cell>
          <cell r="J321"/>
          <cell r="K321"/>
          <cell r="L321"/>
          <cell r="M321"/>
          <cell r="N321"/>
          <cell r="O321">
            <v>130</v>
          </cell>
          <cell r="P321"/>
          <cell r="Q321">
            <v>130</v>
          </cell>
        </row>
        <row r="322">
          <cell r="C322" t="str">
            <v>소계</v>
          </cell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>
            <v>130</v>
          </cell>
          <cell r="P322"/>
          <cell r="Q322">
            <v>130</v>
          </cell>
        </row>
        <row r="324">
          <cell r="B324">
            <v>2</v>
          </cell>
          <cell r="C324" t="str">
            <v>설치및 제거</v>
          </cell>
        </row>
        <row r="325">
          <cell r="C325" t="str">
            <v>만들기</v>
          </cell>
          <cell r="D325"/>
          <cell r="E325">
            <v>1</v>
          </cell>
          <cell r="F325" t="str">
            <v>인</v>
          </cell>
          <cell r="G325" t="str">
            <v>/</v>
          </cell>
          <cell r="H325">
            <v>61</v>
          </cell>
          <cell r="I325" t="str">
            <v>*</v>
          </cell>
          <cell r="J325">
            <v>50680</v>
          </cell>
          <cell r="K325"/>
          <cell r="L325" t="str">
            <v>=</v>
          </cell>
          <cell r="M325">
            <v>830.8</v>
          </cell>
          <cell r="N325"/>
          <cell r="O325">
            <v>830.8</v>
          </cell>
          <cell r="P325">
            <v>830.8</v>
          </cell>
        </row>
        <row r="326">
          <cell r="C326" t="str">
            <v>쌓  기</v>
          </cell>
          <cell r="D326"/>
          <cell r="E326">
            <v>1</v>
          </cell>
          <cell r="F326" t="str">
            <v>인</v>
          </cell>
          <cell r="G326" t="str">
            <v>/</v>
          </cell>
          <cell r="H326">
            <v>139</v>
          </cell>
          <cell r="I326" t="str">
            <v>*</v>
          </cell>
          <cell r="J326">
            <v>50680</v>
          </cell>
          <cell r="K326"/>
          <cell r="L326" t="str">
            <v>=</v>
          </cell>
          <cell r="M326">
            <v>364.6</v>
          </cell>
          <cell r="N326"/>
          <cell r="O326">
            <v>364.6</v>
          </cell>
          <cell r="P326">
            <v>364.6</v>
          </cell>
        </row>
        <row r="327">
          <cell r="C327" t="str">
            <v>헐  기</v>
          </cell>
          <cell r="D327"/>
          <cell r="E327">
            <v>1</v>
          </cell>
          <cell r="F327" t="str">
            <v>인</v>
          </cell>
          <cell r="G327" t="str">
            <v>/</v>
          </cell>
          <cell r="H327">
            <v>139</v>
          </cell>
          <cell r="I327" t="str">
            <v>*</v>
          </cell>
          <cell r="J327">
            <v>50680</v>
          </cell>
          <cell r="K327"/>
          <cell r="L327" t="str">
            <v>=</v>
          </cell>
          <cell r="M327">
            <v>364.6</v>
          </cell>
          <cell r="N327"/>
          <cell r="O327">
            <v>364.6</v>
          </cell>
          <cell r="P327">
            <v>364.6</v>
          </cell>
        </row>
        <row r="328">
          <cell r="C328" t="str">
            <v>소계</v>
          </cell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>
            <v>1560</v>
          </cell>
          <cell r="P328">
            <v>1560</v>
          </cell>
        </row>
        <row r="349">
          <cell r="C349" t="str">
            <v xml:space="preserve">설        치 </v>
          </cell>
          <cell r="D349"/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>
            <v>1325</v>
          </cell>
          <cell r="P349">
            <v>1195</v>
          </cell>
          <cell r="Q349">
            <v>130</v>
          </cell>
        </row>
        <row r="350">
          <cell r="C350" t="str">
            <v>설치 및 제거</v>
          </cell>
          <cell r="D350"/>
          <cell r="E350"/>
          <cell r="F350"/>
          <cell r="G350"/>
          <cell r="H350"/>
          <cell r="I350"/>
          <cell r="J350"/>
          <cell r="K350"/>
          <cell r="L350"/>
          <cell r="M350"/>
          <cell r="N350"/>
          <cell r="O350">
            <v>1690</v>
          </cell>
          <cell r="P350">
            <v>1560</v>
          </cell>
          <cell r="Q350">
            <v>130</v>
          </cell>
        </row>
        <row r="351">
          <cell r="A351">
            <v>70</v>
          </cell>
          <cell r="B351">
            <v>70.010000000000005</v>
          </cell>
          <cell r="C351">
            <v>70.02000000000001</v>
          </cell>
          <cell r="D351">
            <v>70.030000000000015</v>
          </cell>
          <cell r="E351">
            <v>70.04000000000002</v>
          </cell>
          <cell r="F351">
            <v>70.050000000000026</v>
          </cell>
          <cell r="G351">
            <v>70.060000000000031</v>
          </cell>
          <cell r="H351">
            <v>70.070000000000036</v>
          </cell>
          <cell r="I351">
            <v>70.080000000000041</v>
          </cell>
          <cell r="J351">
            <v>70.090000000000046</v>
          </cell>
          <cell r="K351">
            <v>70.100000000000051</v>
          </cell>
          <cell r="L351">
            <v>70.110000000000056</v>
          </cell>
          <cell r="M351">
            <v>70.120000000000061</v>
          </cell>
          <cell r="N351">
            <v>70.130000000000067</v>
          </cell>
          <cell r="O351">
            <v>70.140000000000072</v>
          </cell>
          <cell r="P351">
            <v>70.150000000000077</v>
          </cell>
          <cell r="Q351">
            <v>70.160000000000082</v>
          </cell>
          <cell r="R351">
            <v>70.170000000000087</v>
          </cell>
        </row>
        <row r="352">
          <cell r="E352" t="str">
            <v>산</v>
          </cell>
          <cell r="F352"/>
          <cell r="G352" t="str">
            <v>출</v>
          </cell>
          <cell r="H352"/>
          <cell r="I352" t="str">
            <v>내</v>
          </cell>
          <cell r="J352"/>
          <cell r="K352" t="str">
            <v>역</v>
          </cell>
          <cell r="L352"/>
          <cell r="M352"/>
          <cell r="N352"/>
          <cell r="O352" t="str">
            <v>계</v>
          </cell>
          <cell r="P352" t="str">
            <v>노무비</v>
          </cell>
          <cell r="Q352" t="str">
            <v>재료비</v>
          </cell>
          <cell r="R352" t="str">
            <v>경  비</v>
          </cell>
        </row>
        <row r="354">
          <cell r="A354" t="str">
            <v>줄떼붙임(1㎡)</v>
          </cell>
        </row>
        <row r="355">
          <cell r="B355" t="str">
            <v>1.재료비(규격0.3*0.3)</v>
          </cell>
        </row>
        <row r="356">
          <cell r="C356">
            <v>150</v>
          </cell>
          <cell r="D356" t="str">
            <v>*</v>
          </cell>
          <cell r="E356">
            <v>11</v>
          </cell>
          <cell r="F356" t="str">
            <v>매</v>
          </cell>
          <cell r="G356">
            <v>1.1000000000000001</v>
          </cell>
          <cell r="H356" t="str">
            <v>/</v>
          </cell>
          <cell r="I356">
            <v>3</v>
          </cell>
          <cell r="J356" t="str">
            <v>=</v>
          </cell>
          <cell r="K356">
            <v>605</v>
          </cell>
          <cell r="L356"/>
          <cell r="M356"/>
          <cell r="N356"/>
          <cell r="O356">
            <v>605</v>
          </cell>
          <cell r="P356"/>
          <cell r="Q356">
            <v>605</v>
          </cell>
        </row>
        <row r="358">
          <cell r="B358" t="str">
            <v>2.면고르기(보통인부)</v>
          </cell>
        </row>
        <row r="359">
          <cell r="C359">
            <v>1.44E-2</v>
          </cell>
          <cell r="D359"/>
          <cell r="E359" t="str">
            <v>*</v>
          </cell>
          <cell r="F359">
            <v>50680</v>
          </cell>
          <cell r="G359"/>
          <cell r="H359" t="str">
            <v>=</v>
          </cell>
          <cell r="I359">
            <v>729.7</v>
          </cell>
          <cell r="J359"/>
          <cell r="K359"/>
          <cell r="L359"/>
          <cell r="M359"/>
          <cell r="N359"/>
          <cell r="O359">
            <v>729.7</v>
          </cell>
          <cell r="P359">
            <v>729.7</v>
          </cell>
        </row>
        <row r="361">
          <cell r="B361" t="str">
            <v>3.떼 붙임</v>
          </cell>
        </row>
        <row r="362">
          <cell r="C362">
            <v>6.9000000000000006E-2</v>
          </cell>
          <cell r="D362"/>
          <cell r="E362" t="str">
            <v>*</v>
          </cell>
          <cell r="F362">
            <v>50680</v>
          </cell>
          <cell r="G362"/>
          <cell r="H362" t="str">
            <v>=</v>
          </cell>
          <cell r="I362">
            <v>3496.9</v>
          </cell>
          <cell r="J362"/>
          <cell r="K362"/>
          <cell r="L362"/>
          <cell r="M362"/>
          <cell r="N362"/>
          <cell r="O362">
            <v>3496.9</v>
          </cell>
          <cell r="P362">
            <v>3496.9</v>
          </cell>
        </row>
        <row r="385">
          <cell r="O385">
            <v>4831</v>
          </cell>
          <cell r="P385">
            <v>4226</v>
          </cell>
          <cell r="Q385">
            <v>605</v>
          </cell>
        </row>
        <row r="386">
          <cell r="A386">
            <v>71</v>
          </cell>
          <cell r="B386">
            <v>71.010000000000005</v>
          </cell>
          <cell r="C386">
            <v>71.02000000000001</v>
          </cell>
          <cell r="D386">
            <v>71.030000000000015</v>
          </cell>
          <cell r="E386">
            <v>71.04000000000002</v>
          </cell>
          <cell r="F386">
            <v>71.050000000000026</v>
          </cell>
          <cell r="G386">
            <v>71.060000000000031</v>
          </cell>
          <cell r="H386">
            <v>71.070000000000036</v>
          </cell>
          <cell r="I386">
            <v>71.080000000000041</v>
          </cell>
          <cell r="J386">
            <v>71.090000000000046</v>
          </cell>
          <cell r="K386">
            <v>71.100000000000051</v>
          </cell>
          <cell r="L386">
            <v>71.110000000000056</v>
          </cell>
          <cell r="M386">
            <v>71.120000000000061</v>
          </cell>
          <cell r="N386">
            <v>71.130000000000067</v>
          </cell>
          <cell r="O386">
            <v>71.140000000000072</v>
          </cell>
          <cell r="P386">
            <v>71.150000000000077</v>
          </cell>
          <cell r="Q386">
            <v>71.160000000000082</v>
          </cell>
          <cell r="R386">
            <v>71.170000000000087</v>
          </cell>
        </row>
        <row r="387">
          <cell r="E387" t="str">
            <v>산</v>
          </cell>
          <cell r="F387"/>
          <cell r="G387" t="str">
            <v>출</v>
          </cell>
          <cell r="H387"/>
          <cell r="I387" t="str">
            <v>내</v>
          </cell>
          <cell r="J387"/>
          <cell r="K387" t="str">
            <v>역</v>
          </cell>
          <cell r="L387"/>
          <cell r="M387"/>
          <cell r="N387"/>
          <cell r="O387" t="str">
            <v>계</v>
          </cell>
          <cell r="P387" t="str">
            <v>노무비</v>
          </cell>
          <cell r="Q387" t="str">
            <v>재료비</v>
          </cell>
          <cell r="R387" t="str">
            <v>경  비</v>
          </cell>
        </row>
        <row r="389">
          <cell r="A389" t="str">
            <v>강판동바리(암거용) / 공㎥</v>
          </cell>
        </row>
        <row r="390">
          <cell r="B390">
            <v>1</v>
          </cell>
          <cell r="C390" t="str">
            <v>강관동바리</v>
          </cell>
        </row>
        <row r="391">
          <cell r="C391" t="str">
            <v>3 개월손료 6% 적용</v>
          </cell>
        </row>
        <row r="392">
          <cell r="C392">
            <v>0.38</v>
          </cell>
          <cell r="D392" t="str">
            <v>본</v>
          </cell>
          <cell r="E392" t="str">
            <v>*</v>
          </cell>
          <cell r="F392">
            <v>6800</v>
          </cell>
          <cell r="G392"/>
          <cell r="H392" t="str">
            <v>*</v>
          </cell>
          <cell r="I392">
            <v>0.06</v>
          </cell>
          <cell r="J392" t="str">
            <v>=</v>
          </cell>
          <cell r="K392">
            <v>155</v>
          </cell>
          <cell r="L392"/>
          <cell r="M392"/>
          <cell r="N392"/>
          <cell r="O392">
            <v>155</v>
          </cell>
          <cell r="P392"/>
          <cell r="Q392">
            <v>155</v>
          </cell>
        </row>
        <row r="394">
          <cell r="B394">
            <v>2</v>
          </cell>
          <cell r="C394" t="str">
            <v>형틀목공</v>
          </cell>
        </row>
        <row r="395">
          <cell r="C395">
            <v>7.0000000000000007E-2</v>
          </cell>
          <cell r="D395" t="str">
            <v>인</v>
          </cell>
          <cell r="E395" t="str">
            <v>*</v>
          </cell>
          <cell r="F395">
            <v>91570</v>
          </cell>
          <cell r="G395"/>
          <cell r="H395" t="str">
            <v>=</v>
          </cell>
          <cell r="I395">
            <v>6409.9</v>
          </cell>
          <cell r="J395"/>
          <cell r="K395"/>
          <cell r="L395"/>
          <cell r="M395"/>
          <cell r="N395"/>
          <cell r="O395">
            <v>6409.9</v>
          </cell>
          <cell r="P395">
            <v>6409.9</v>
          </cell>
        </row>
        <row r="397">
          <cell r="B397">
            <v>3</v>
          </cell>
          <cell r="C397" t="str">
            <v>보통인부</v>
          </cell>
        </row>
        <row r="398">
          <cell r="C398">
            <v>0.05</v>
          </cell>
          <cell r="D398" t="str">
            <v>인</v>
          </cell>
          <cell r="E398" t="str">
            <v>*</v>
          </cell>
          <cell r="F398">
            <v>50680</v>
          </cell>
          <cell r="G398"/>
          <cell r="H398" t="str">
            <v>=</v>
          </cell>
          <cell r="I398">
            <v>2534</v>
          </cell>
          <cell r="J398"/>
          <cell r="K398"/>
          <cell r="L398"/>
          <cell r="M398"/>
          <cell r="N398"/>
          <cell r="O398">
            <v>2534</v>
          </cell>
          <cell r="P398">
            <v>2534</v>
          </cell>
        </row>
        <row r="400">
          <cell r="B400">
            <v>4</v>
          </cell>
          <cell r="C400" t="str">
            <v>잡재료비(재료비의5%)</v>
          </cell>
        </row>
        <row r="401">
          <cell r="C401">
            <v>155</v>
          </cell>
          <cell r="D401" t="str">
            <v>*</v>
          </cell>
          <cell r="E401">
            <v>0.05</v>
          </cell>
          <cell r="F401" t="str">
            <v>=</v>
          </cell>
          <cell r="G401">
            <v>7.7</v>
          </cell>
          <cell r="H401"/>
          <cell r="I401"/>
          <cell r="J401"/>
          <cell r="K401"/>
          <cell r="L401"/>
          <cell r="M401"/>
          <cell r="N401"/>
          <cell r="O401">
            <v>7.7</v>
          </cell>
          <cell r="P401"/>
          <cell r="Q401">
            <v>7.7</v>
          </cell>
        </row>
        <row r="420">
          <cell r="O420">
            <v>9105</v>
          </cell>
          <cell r="P420">
            <v>8943</v>
          </cell>
          <cell r="Q420">
            <v>162</v>
          </cell>
        </row>
        <row r="421">
          <cell r="A421">
            <v>72</v>
          </cell>
          <cell r="B421">
            <v>72.010000000000005</v>
          </cell>
          <cell r="C421">
            <v>72.02000000000001</v>
          </cell>
          <cell r="D421">
            <v>72.030000000000015</v>
          </cell>
          <cell r="E421">
            <v>72.04000000000002</v>
          </cell>
          <cell r="F421">
            <v>72.050000000000026</v>
          </cell>
          <cell r="G421">
            <v>72.060000000000031</v>
          </cell>
          <cell r="H421">
            <v>72.070000000000036</v>
          </cell>
          <cell r="I421">
            <v>72.080000000000041</v>
          </cell>
          <cell r="J421">
            <v>72.090000000000046</v>
          </cell>
          <cell r="K421">
            <v>72.100000000000051</v>
          </cell>
          <cell r="L421">
            <v>72.110000000000056</v>
          </cell>
          <cell r="M421">
            <v>72.120000000000061</v>
          </cell>
          <cell r="N421">
            <v>72.130000000000067</v>
          </cell>
          <cell r="O421">
            <v>72.140000000000072</v>
          </cell>
          <cell r="P421">
            <v>72.150000000000077</v>
          </cell>
          <cell r="Q421">
            <v>72.160000000000082</v>
          </cell>
          <cell r="R421">
            <v>72.170000000000087</v>
          </cell>
        </row>
        <row r="422">
          <cell r="E422" t="str">
            <v>산</v>
          </cell>
          <cell r="F422"/>
          <cell r="G422" t="str">
            <v>출</v>
          </cell>
          <cell r="H422"/>
          <cell r="I422" t="str">
            <v>내</v>
          </cell>
          <cell r="J422"/>
          <cell r="K422" t="str">
            <v>역</v>
          </cell>
          <cell r="L422"/>
          <cell r="M422"/>
          <cell r="N422"/>
          <cell r="O422" t="str">
            <v>계</v>
          </cell>
          <cell r="P422" t="str">
            <v>노무비</v>
          </cell>
          <cell r="Q422" t="str">
            <v>재료비</v>
          </cell>
          <cell r="R422" t="str">
            <v>경  비</v>
          </cell>
        </row>
        <row r="424">
          <cell r="A424" t="str">
            <v>강관비계(암거.옹벽) / ㎡</v>
          </cell>
        </row>
        <row r="425">
          <cell r="B425">
            <v>1</v>
          </cell>
          <cell r="C425" t="str">
            <v>재료비(3개월 손료적용)</v>
          </cell>
        </row>
        <row r="426">
          <cell r="C426" t="str">
            <v>강관비계(48.6mm*2.4mm)</v>
          </cell>
        </row>
        <row r="427">
          <cell r="C427">
            <v>3.99</v>
          </cell>
          <cell r="D427" t="str">
            <v>m</v>
          </cell>
          <cell r="E427" t="str">
            <v>*</v>
          </cell>
          <cell r="F427">
            <v>0.06</v>
          </cell>
          <cell r="G427" t="str">
            <v>*</v>
          </cell>
          <cell r="H427">
            <v>1440</v>
          </cell>
          <cell r="I427"/>
          <cell r="J427" t="str">
            <v>=</v>
          </cell>
          <cell r="K427">
            <v>344.7</v>
          </cell>
          <cell r="L427"/>
          <cell r="M427"/>
          <cell r="N427"/>
          <cell r="O427">
            <v>344.7</v>
          </cell>
          <cell r="P427"/>
          <cell r="Q427">
            <v>344.7</v>
          </cell>
        </row>
        <row r="428">
          <cell r="C428" t="str">
            <v>이음철물</v>
          </cell>
          <cell r="D428"/>
          <cell r="E428">
            <v>0.5</v>
          </cell>
          <cell r="F428" t="str">
            <v>개</v>
          </cell>
          <cell r="G428" t="str">
            <v>*</v>
          </cell>
          <cell r="H428">
            <v>0.12</v>
          </cell>
          <cell r="I428" t="str">
            <v>*</v>
          </cell>
          <cell r="J428">
            <v>500</v>
          </cell>
          <cell r="K428"/>
          <cell r="L428" t="str">
            <v>=</v>
          </cell>
          <cell r="M428">
            <v>30</v>
          </cell>
          <cell r="N428"/>
          <cell r="O428">
            <v>30</v>
          </cell>
          <cell r="P428"/>
          <cell r="Q428">
            <v>30</v>
          </cell>
        </row>
        <row r="429">
          <cell r="C429" t="str">
            <v>조임철물</v>
          </cell>
          <cell r="D429"/>
          <cell r="E429">
            <v>2.08</v>
          </cell>
          <cell r="F429" t="str">
            <v>개</v>
          </cell>
          <cell r="G429" t="str">
            <v>*</v>
          </cell>
          <cell r="H429">
            <v>0.12</v>
          </cell>
          <cell r="I429" t="str">
            <v>*</v>
          </cell>
          <cell r="J429">
            <v>800</v>
          </cell>
          <cell r="K429" t="str">
            <v>=</v>
          </cell>
          <cell r="L429">
            <v>199.6</v>
          </cell>
          <cell r="M429"/>
          <cell r="N429"/>
          <cell r="O429">
            <v>199.6</v>
          </cell>
          <cell r="P429"/>
          <cell r="Q429">
            <v>199.6</v>
          </cell>
        </row>
        <row r="430">
          <cell r="C430" t="str">
            <v>받침철물</v>
          </cell>
          <cell r="D430"/>
          <cell r="E430">
            <v>0.04</v>
          </cell>
          <cell r="F430" t="str">
            <v>개</v>
          </cell>
          <cell r="G430" t="str">
            <v>*</v>
          </cell>
          <cell r="H430">
            <v>0.09</v>
          </cell>
          <cell r="I430" t="str">
            <v>*</v>
          </cell>
          <cell r="J430">
            <v>1100</v>
          </cell>
          <cell r="K430" t="str">
            <v>=</v>
          </cell>
          <cell r="L430">
            <v>3.9</v>
          </cell>
          <cell r="M430"/>
          <cell r="N430"/>
          <cell r="O430">
            <v>3.9</v>
          </cell>
          <cell r="P430"/>
          <cell r="Q430">
            <v>3.9</v>
          </cell>
        </row>
        <row r="431">
          <cell r="C431" t="str">
            <v>철물(앙카)</v>
          </cell>
          <cell r="D431"/>
          <cell r="E431">
            <v>0.04</v>
          </cell>
          <cell r="F431" t="str">
            <v>개</v>
          </cell>
          <cell r="G431" t="str">
            <v>*</v>
          </cell>
          <cell r="H431">
            <v>927</v>
          </cell>
          <cell r="I431" t="str">
            <v>=</v>
          </cell>
          <cell r="J431">
            <v>37</v>
          </cell>
          <cell r="K431"/>
          <cell r="L431"/>
          <cell r="M431"/>
          <cell r="N431"/>
          <cell r="O431">
            <v>37</v>
          </cell>
          <cell r="P431"/>
          <cell r="Q431">
            <v>37</v>
          </cell>
        </row>
        <row r="432">
          <cell r="C432" t="str">
            <v>소계</v>
          </cell>
          <cell r="D432"/>
          <cell r="E432"/>
          <cell r="F432"/>
          <cell r="G432"/>
          <cell r="H432"/>
          <cell r="I432"/>
          <cell r="J432"/>
          <cell r="K432"/>
          <cell r="L432"/>
          <cell r="M432"/>
          <cell r="N432"/>
          <cell r="O432">
            <v>615.20000000000005</v>
          </cell>
          <cell r="P432"/>
          <cell r="Q432">
            <v>615.20000000000005</v>
          </cell>
        </row>
        <row r="435">
          <cell r="B435">
            <v>2</v>
          </cell>
          <cell r="C435" t="str">
            <v>인건비</v>
          </cell>
        </row>
        <row r="436">
          <cell r="C436" t="str">
            <v>비계공</v>
          </cell>
          <cell r="D436"/>
          <cell r="E436">
            <v>0.1</v>
          </cell>
          <cell r="F436" t="str">
            <v>인</v>
          </cell>
          <cell r="G436" t="str">
            <v>*</v>
          </cell>
          <cell r="H436">
            <v>93650</v>
          </cell>
          <cell r="I436"/>
          <cell r="J436" t="str">
            <v>=</v>
          </cell>
          <cell r="K436">
            <v>9365</v>
          </cell>
          <cell r="L436"/>
          <cell r="M436"/>
          <cell r="N436"/>
          <cell r="O436">
            <v>9365</v>
          </cell>
          <cell r="P436">
            <v>9365</v>
          </cell>
        </row>
        <row r="437">
          <cell r="C437" t="str">
            <v>소계</v>
          </cell>
          <cell r="D437"/>
          <cell r="E437"/>
          <cell r="F437"/>
          <cell r="G437"/>
          <cell r="H437"/>
          <cell r="I437"/>
          <cell r="J437"/>
          <cell r="K437"/>
          <cell r="L437"/>
          <cell r="M437"/>
          <cell r="N437"/>
          <cell r="O437">
            <v>9365</v>
          </cell>
          <cell r="P437">
            <v>9365</v>
          </cell>
        </row>
        <row r="439">
          <cell r="B439">
            <v>3</v>
          </cell>
          <cell r="C439" t="str">
            <v>기구손료(노무비의 5%)</v>
          </cell>
        </row>
        <row r="440">
          <cell r="C440">
            <v>9365</v>
          </cell>
          <cell r="D440"/>
          <cell r="E440" t="str">
            <v>*</v>
          </cell>
          <cell r="F440">
            <v>0.05</v>
          </cell>
          <cell r="G440" t="str">
            <v>=</v>
          </cell>
          <cell r="H440">
            <v>468.2</v>
          </cell>
          <cell r="I440"/>
          <cell r="J440"/>
          <cell r="K440"/>
          <cell r="L440"/>
          <cell r="M440"/>
          <cell r="N440"/>
          <cell r="O440">
            <v>468.2</v>
          </cell>
          <cell r="P440"/>
          <cell r="Q440"/>
          <cell r="R440">
            <v>468.2</v>
          </cell>
        </row>
        <row r="441">
          <cell r="C441" t="str">
            <v>소계</v>
          </cell>
          <cell r="D441"/>
          <cell r="E441"/>
          <cell r="F441"/>
          <cell r="G441"/>
          <cell r="H441"/>
          <cell r="I441"/>
          <cell r="J441"/>
          <cell r="K441"/>
          <cell r="L441"/>
          <cell r="M441"/>
          <cell r="N441"/>
          <cell r="O441">
            <v>468.2</v>
          </cell>
          <cell r="P441"/>
          <cell r="Q441"/>
          <cell r="R441">
            <v>468.2</v>
          </cell>
        </row>
        <row r="455">
          <cell r="O455">
            <v>10448</v>
          </cell>
          <cell r="P455">
            <v>9365</v>
          </cell>
          <cell r="Q455">
            <v>615</v>
          </cell>
          <cell r="R455">
            <v>468</v>
          </cell>
        </row>
        <row r="456">
          <cell r="A456">
            <v>73</v>
          </cell>
          <cell r="B456">
            <v>73.010000000000005</v>
          </cell>
          <cell r="C456">
            <v>73.02000000000001</v>
          </cell>
          <cell r="D456">
            <v>73.030000000000015</v>
          </cell>
          <cell r="E456">
            <v>73.04000000000002</v>
          </cell>
          <cell r="F456">
            <v>73.050000000000026</v>
          </cell>
          <cell r="G456">
            <v>73.060000000000031</v>
          </cell>
          <cell r="H456">
            <v>73.070000000000036</v>
          </cell>
          <cell r="I456">
            <v>73.080000000000041</v>
          </cell>
          <cell r="J456">
            <v>73.090000000000046</v>
          </cell>
          <cell r="K456">
            <v>73.100000000000051</v>
          </cell>
          <cell r="L456">
            <v>73.110000000000056</v>
          </cell>
          <cell r="M456">
            <v>73.120000000000061</v>
          </cell>
          <cell r="N456">
            <v>73.130000000000067</v>
          </cell>
          <cell r="O456">
            <v>73.140000000000072</v>
          </cell>
          <cell r="P456">
            <v>73.150000000000077</v>
          </cell>
          <cell r="Q456">
            <v>73.160000000000082</v>
          </cell>
          <cell r="R456">
            <v>73.170000000000087</v>
          </cell>
        </row>
        <row r="457">
          <cell r="E457" t="str">
            <v>산</v>
          </cell>
          <cell r="F457"/>
          <cell r="G457" t="str">
            <v>출</v>
          </cell>
          <cell r="H457"/>
          <cell r="I457" t="str">
            <v>내</v>
          </cell>
          <cell r="J457"/>
          <cell r="K457" t="str">
            <v>역</v>
          </cell>
          <cell r="L457"/>
          <cell r="M457"/>
          <cell r="N457"/>
          <cell r="O457" t="str">
            <v>계</v>
          </cell>
          <cell r="P457" t="str">
            <v>노무비</v>
          </cell>
          <cell r="Q457" t="str">
            <v>재료비</v>
          </cell>
          <cell r="R457" t="str">
            <v>경  비</v>
          </cell>
        </row>
        <row r="459">
          <cell r="A459" t="str">
            <v>1. 노면파쇄(T=5cm) / ㎥당</v>
          </cell>
        </row>
        <row r="460">
          <cell r="B460">
            <v>1</v>
          </cell>
          <cell r="C460" t="str">
            <v>노면파쇄기</v>
          </cell>
        </row>
        <row r="461">
          <cell r="C461" t="str">
            <v>W=</v>
          </cell>
          <cell r="D461">
            <v>1</v>
          </cell>
          <cell r="E461" t="str">
            <v>m</v>
          </cell>
          <cell r="F461"/>
          <cell r="G461" t="str">
            <v>V=</v>
          </cell>
          <cell r="H461">
            <v>60</v>
          </cell>
          <cell r="I461" t="str">
            <v>m/hr</v>
          </cell>
        </row>
        <row r="462">
          <cell r="C462" t="str">
            <v>E=</v>
          </cell>
          <cell r="D462">
            <v>0.65</v>
          </cell>
          <cell r="E462"/>
          <cell r="F462"/>
          <cell r="G462" t="str">
            <v>t=</v>
          </cell>
          <cell r="H462">
            <v>0.5</v>
          </cell>
          <cell r="I462" t="str">
            <v>m</v>
          </cell>
        </row>
        <row r="464">
          <cell r="C464" t="str">
            <v>Q=</v>
          </cell>
          <cell r="D464" t="str">
            <v>W</v>
          </cell>
          <cell r="E464" t="str">
            <v>*</v>
          </cell>
          <cell r="F464" t="str">
            <v>V</v>
          </cell>
          <cell r="G464" t="str">
            <v>*</v>
          </cell>
          <cell r="H464" t="str">
            <v>T</v>
          </cell>
          <cell r="I464" t="str">
            <v>*</v>
          </cell>
          <cell r="J464" t="str">
            <v>E</v>
          </cell>
        </row>
        <row r="465">
          <cell r="C465" t="str">
            <v>=</v>
          </cell>
          <cell r="D465">
            <v>19.5</v>
          </cell>
          <cell r="E465"/>
          <cell r="F465" t="str">
            <v>㎥/hr</v>
          </cell>
        </row>
        <row r="467">
          <cell r="C467" t="str">
            <v>노무비</v>
          </cell>
          <cell r="D467"/>
          <cell r="E467">
            <v>16925</v>
          </cell>
          <cell r="F467"/>
          <cell r="G467" t="str">
            <v>/</v>
          </cell>
          <cell r="H467" t="str">
            <v>Q</v>
          </cell>
          <cell r="I467" t="str">
            <v>=</v>
          </cell>
          <cell r="J467">
            <v>867.94</v>
          </cell>
          <cell r="K467"/>
          <cell r="L467"/>
          <cell r="M467"/>
          <cell r="N467"/>
          <cell r="O467">
            <v>867.94</v>
          </cell>
          <cell r="P467">
            <v>867.94</v>
          </cell>
        </row>
        <row r="468">
          <cell r="C468" t="str">
            <v>재료비</v>
          </cell>
          <cell r="D468"/>
          <cell r="E468">
            <v>11225</v>
          </cell>
          <cell r="F468"/>
          <cell r="G468" t="str">
            <v>/</v>
          </cell>
          <cell r="H468" t="str">
            <v>Q</v>
          </cell>
          <cell r="I468" t="str">
            <v>=</v>
          </cell>
          <cell r="J468">
            <v>575.64</v>
          </cell>
          <cell r="K468"/>
          <cell r="L468"/>
          <cell r="M468"/>
          <cell r="N468"/>
          <cell r="O468">
            <v>575.64</v>
          </cell>
          <cell r="P468"/>
          <cell r="Q468">
            <v>575.64</v>
          </cell>
        </row>
        <row r="469">
          <cell r="C469" t="str">
            <v>경  비</v>
          </cell>
          <cell r="D469"/>
          <cell r="E469">
            <v>142503</v>
          </cell>
          <cell r="F469"/>
          <cell r="G469" t="str">
            <v>/</v>
          </cell>
          <cell r="H469" t="str">
            <v>Q</v>
          </cell>
          <cell r="I469" t="str">
            <v>=</v>
          </cell>
          <cell r="J469">
            <v>7307.84</v>
          </cell>
          <cell r="K469"/>
          <cell r="L469"/>
          <cell r="M469"/>
          <cell r="N469"/>
          <cell r="O469">
            <v>7307.84</v>
          </cell>
          <cell r="P469"/>
          <cell r="Q469"/>
          <cell r="R469">
            <v>7307.84</v>
          </cell>
        </row>
        <row r="471">
          <cell r="C471" t="str">
            <v>소  계</v>
          </cell>
          <cell r="D471"/>
          <cell r="E471"/>
          <cell r="F471"/>
          <cell r="G471"/>
          <cell r="H471"/>
          <cell r="I471"/>
          <cell r="J471"/>
          <cell r="K471"/>
          <cell r="L471"/>
          <cell r="M471"/>
          <cell r="N471"/>
          <cell r="O471">
            <v>8749</v>
          </cell>
          <cell r="P471">
            <v>867</v>
          </cell>
          <cell r="Q471">
            <v>575</v>
          </cell>
          <cell r="R471">
            <v>7307</v>
          </cell>
        </row>
        <row r="473">
          <cell r="B473">
            <v>2</v>
          </cell>
          <cell r="C473" t="str">
            <v>노면파쇄공</v>
          </cell>
        </row>
        <row r="475">
          <cell r="C475" t="str">
            <v>팁(날)</v>
          </cell>
          <cell r="D475"/>
          <cell r="E475">
            <v>5000</v>
          </cell>
          <cell r="F475"/>
          <cell r="G475" t="str">
            <v>*</v>
          </cell>
          <cell r="H475">
            <v>0.35</v>
          </cell>
          <cell r="I475"/>
          <cell r="J475" t="str">
            <v>=</v>
          </cell>
          <cell r="K475">
            <v>1750</v>
          </cell>
          <cell r="L475"/>
          <cell r="M475"/>
          <cell r="N475"/>
          <cell r="O475">
            <v>1750</v>
          </cell>
          <cell r="P475"/>
          <cell r="Q475">
            <v>1750</v>
          </cell>
        </row>
        <row r="476">
          <cell r="C476" t="str">
            <v>물(35L/㎥)</v>
          </cell>
          <cell r="D476"/>
          <cell r="E476" t="str">
            <v>무대</v>
          </cell>
        </row>
        <row r="477">
          <cell r="C477" t="str">
            <v>특별인부</v>
          </cell>
          <cell r="D477"/>
          <cell r="E477">
            <v>65730</v>
          </cell>
          <cell r="F477"/>
          <cell r="G477" t="str">
            <v>*</v>
          </cell>
          <cell r="H477">
            <v>7.0000000000000007E-2</v>
          </cell>
          <cell r="I477"/>
          <cell r="J477" t="str">
            <v>=</v>
          </cell>
          <cell r="K477">
            <v>4601.1000000000004</v>
          </cell>
          <cell r="L477"/>
          <cell r="M477"/>
          <cell r="N477"/>
          <cell r="O477">
            <v>4601.1000000000004</v>
          </cell>
          <cell r="P477">
            <v>4601.1000000000004</v>
          </cell>
        </row>
        <row r="478">
          <cell r="C478" t="str">
            <v>보통인부</v>
          </cell>
          <cell r="D478"/>
          <cell r="E478">
            <v>50680</v>
          </cell>
          <cell r="F478"/>
          <cell r="G478" t="str">
            <v>*</v>
          </cell>
          <cell r="H478">
            <v>0.15</v>
          </cell>
          <cell r="I478"/>
          <cell r="J478" t="str">
            <v>=</v>
          </cell>
          <cell r="K478">
            <v>7602</v>
          </cell>
          <cell r="L478"/>
          <cell r="M478"/>
          <cell r="N478"/>
          <cell r="O478">
            <v>7602</v>
          </cell>
          <cell r="P478">
            <v>7602</v>
          </cell>
        </row>
        <row r="480">
          <cell r="C480" t="str">
            <v>소  계</v>
          </cell>
          <cell r="D480"/>
          <cell r="E480"/>
          <cell r="F480"/>
          <cell r="G480"/>
          <cell r="H480"/>
          <cell r="I480"/>
          <cell r="J480"/>
          <cell r="K480"/>
          <cell r="L480"/>
          <cell r="M480"/>
          <cell r="N480"/>
          <cell r="O480">
            <v>13953</v>
          </cell>
          <cell r="P480">
            <v>12203</v>
          </cell>
          <cell r="Q480">
            <v>1750</v>
          </cell>
        </row>
        <row r="490">
          <cell r="B490" t="str">
            <v>합  계</v>
          </cell>
          <cell r="C490"/>
          <cell r="D490"/>
          <cell r="E490"/>
          <cell r="F490"/>
          <cell r="G490"/>
          <cell r="H490"/>
          <cell r="I490"/>
          <cell r="J490"/>
          <cell r="K490"/>
          <cell r="L490"/>
          <cell r="M490"/>
          <cell r="N490"/>
          <cell r="O490">
            <v>22702</v>
          </cell>
          <cell r="P490">
            <v>13070</v>
          </cell>
          <cell r="Q490">
            <v>2325</v>
          </cell>
          <cell r="R490">
            <v>7307</v>
          </cell>
        </row>
      </sheetData>
      <sheetData sheetId="6" refreshError="1">
        <row r="1">
          <cell r="A1">
            <v>80</v>
          </cell>
          <cell r="B1">
            <v>80.010000000000005</v>
          </cell>
          <cell r="C1">
            <v>80.02000000000001</v>
          </cell>
          <cell r="D1">
            <v>80.030000000000015</v>
          </cell>
          <cell r="E1">
            <v>80.04000000000002</v>
          </cell>
          <cell r="F1">
            <v>80.050000000000026</v>
          </cell>
          <cell r="G1">
            <v>80.060000000000031</v>
          </cell>
          <cell r="H1">
            <v>80.070000000000036</v>
          </cell>
          <cell r="I1">
            <v>80.080000000000041</v>
          </cell>
          <cell r="J1">
            <v>80.090000000000046</v>
          </cell>
          <cell r="K1">
            <v>80.100000000000051</v>
          </cell>
          <cell r="L1">
            <v>80.110000000000056</v>
          </cell>
          <cell r="M1">
            <v>80.120000000000061</v>
          </cell>
          <cell r="N1">
            <v>80.130000000000067</v>
          </cell>
          <cell r="O1">
            <v>80.140000000000072</v>
          </cell>
          <cell r="P1">
            <v>80.150000000000077</v>
          </cell>
          <cell r="Q1">
            <v>80.160000000000082</v>
          </cell>
          <cell r="R1">
            <v>80.170000000000087</v>
          </cell>
        </row>
        <row r="2">
          <cell r="E2" t="str">
            <v>산</v>
          </cell>
          <cell r="F2"/>
          <cell r="G2" t="str">
            <v>출</v>
          </cell>
          <cell r="H2"/>
          <cell r="I2" t="str">
            <v>내</v>
          </cell>
          <cell r="J2"/>
          <cell r="K2" t="str">
            <v>역</v>
          </cell>
          <cell r="L2"/>
          <cell r="M2"/>
          <cell r="N2"/>
          <cell r="O2" t="str">
            <v>계</v>
          </cell>
          <cell r="P2" t="str">
            <v>노무비</v>
          </cell>
          <cell r="Q2" t="str">
            <v>재료비</v>
          </cell>
          <cell r="R2" t="str">
            <v>경  비</v>
          </cell>
        </row>
        <row r="4">
          <cell r="A4" t="str">
            <v>혼합골재 구입운반(10.5t D/T) /㎥</v>
          </cell>
        </row>
        <row r="6">
          <cell r="B6" t="str">
            <v>골재원 : 아산시 영인면 중방리(아산석산)</v>
          </cell>
        </row>
        <row r="7">
          <cell r="C7" t="str">
            <v>골재원에서 현장입구  :</v>
          </cell>
          <cell r="D7"/>
          <cell r="E7"/>
          <cell r="F7"/>
          <cell r="G7" t="str">
            <v xml:space="preserve"> L =</v>
          </cell>
          <cell r="H7">
            <v>10</v>
          </cell>
          <cell r="I7" t="str">
            <v>KM  ,</v>
          </cell>
          <cell r="J7" t="str">
            <v xml:space="preserve"> 주행속도:</v>
          </cell>
          <cell r="K7"/>
          <cell r="L7">
            <v>35</v>
          </cell>
          <cell r="M7" t="str">
            <v>KM/hr</v>
          </cell>
        </row>
        <row r="8">
          <cell r="C8" t="str">
            <v>현장입구에서 현장까지:</v>
          </cell>
          <cell r="D8"/>
          <cell r="E8"/>
          <cell r="F8"/>
          <cell r="G8" t="str">
            <v xml:space="preserve"> L =</v>
          </cell>
          <cell r="H8">
            <v>2</v>
          </cell>
          <cell r="I8" t="str">
            <v>KM  ,</v>
          </cell>
          <cell r="J8" t="str">
            <v xml:space="preserve"> 주행속도:</v>
          </cell>
          <cell r="K8"/>
          <cell r="L8">
            <v>10</v>
          </cell>
          <cell r="M8" t="str">
            <v>KM/hr</v>
          </cell>
        </row>
        <row r="10">
          <cell r="B10">
            <v>1</v>
          </cell>
          <cell r="C10" t="str">
            <v xml:space="preserve">자재대 : </v>
          </cell>
          <cell r="D10"/>
          <cell r="E10">
            <v>1</v>
          </cell>
          <cell r="F10" t="str">
            <v>㎥</v>
          </cell>
          <cell r="G10" t="str">
            <v>*</v>
          </cell>
          <cell r="H10">
            <v>6800</v>
          </cell>
          <cell r="I10"/>
          <cell r="J10" t="str">
            <v>/</v>
          </cell>
          <cell r="K10">
            <v>0.81</v>
          </cell>
          <cell r="L10" t="str">
            <v>=</v>
          </cell>
          <cell r="M10"/>
          <cell r="N10"/>
          <cell r="O10">
            <v>8395</v>
          </cell>
          <cell r="P10"/>
          <cell r="Q10">
            <v>8395</v>
          </cell>
        </row>
        <row r="12">
          <cell r="B12">
            <v>2</v>
          </cell>
          <cell r="C12" t="str">
            <v>운반(10.5t  D/T)</v>
          </cell>
        </row>
        <row r="13">
          <cell r="C13" t="str">
            <v>q =</v>
          </cell>
          <cell r="D13" t="str">
            <v>10.5</v>
          </cell>
          <cell r="E13" t="str">
            <v>/</v>
          </cell>
          <cell r="F13">
            <v>2</v>
          </cell>
          <cell r="G13" t="str">
            <v>*</v>
          </cell>
          <cell r="H13">
            <v>1.175</v>
          </cell>
          <cell r="I13"/>
          <cell r="J13" t="str">
            <v>=</v>
          </cell>
          <cell r="K13">
            <v>6.16</v>
          </cell>
          <cell r="L13"/>
          <cell r="M13" t="str">
            <v>E =</v>
          </cell>
          <cell r="N13">
            <v>0.9</v>
          </cell>
        </row>
        <row r="14">
          <cell r="C14" t="str">
            <v>n =</v>
          </cell>
          <cell r="D14">
            <v>6.16</v>
          </cell>
          <cell r="E14"/>
          <cell r="F14" t="str">
            <v>/</v>
          </cell>
          <cell r="G14">
            <v>1.72</v>
          </cell>
          <cell r="H14" t="str">
            <v>*</v>
          </cell>
          <cell r="I14">
            <v>1.2</v>
          </cell>
          <cell r="J14" t="str">
            <v>=</v>
          </cell>
          <cell r="K14">
            <v>4.29</v>
          </cell>
          <cell r="L14"/>
          <cell r="M14" t="str">
            <v>F =</v>
          </cell>
          <cell r="N14">
            <v>1</v>
          </cell>
        </row>
        <row r="15">
          <cell r="C15" t="str">
            <v>t1 =</v>
          </cell>
          <cell r="D15">
            <v>38.4</v>
          </cell>
          <cell r="E15" t="str">
            <v>*</v>
          </cell>
          <cell r="F15">
            <v>4.29</v>
          </cell>
          <cell r="G15" t="str">
            <v>/</v>
          </cell>
          <cell r="H15">
            <v>60</v>
          </cell>
          <cell r="I15" t="str">
            <v>*</v>
          </cell>
          <cell r="J15">
            <v>0.6</v>
          </cell>
          <cell r="K15" t="str">
            <v>=</v>
          </cell>
          <cell r="L15">
            <v>4.57</v>
          </cell>
        </row>
        <row r="16">
          <cell r="C16" t="str">
            <v>t2=(</v>
          </cell>
          <cell r="D16">
            <v>10</v>
          </cell>
          <cell r="E16" t="str">
            <v>/</v>
          </cell>
          <cell r="F16">
            <v>35</v>
          </cell>
          <cell r="G16" t="str">
            <v>+</v>
          </cell>
          <cell r="H16">
            <v>2</v>
          </cell>
          <cell r="I16" t="str">
            <v>/</v>
          </cell>
          <cell r="J16">
            <v>10</v>
          </cell>
          <cell r="K16" t="str">
            <v xml:space="preserve"> ) </v>
          </cell>
          <cell r="L16">
            <v>2</v>
          </cell>
          <cell r="M16" t="str">
            <v>*</v>
          </cell>
          <cell r="N16">
            <v>60</v>
          </cell>
        </row>
        <row r="17">
          <cell r="C17" t="str">
            <v>=</v>
          </cell>
          <cell r="D17">
            <v>58.28</v>
          </cell>
        </row>
        <row r="18">
          <cell r="C18" t="str">
            <v>t3 =</v>
          </cell>
          <cell r="D18">
            <v>0.8</v>
          </cell>
          <cell r="E18"/>
          <cell r="F18" t="str">
            <v>t4 =</v>
          </cell>
          <cell r="G18">
            <v>0.42</v>
          </cell>
        </row>
        <row r="19">
          <cell r="C19" t="str">
            <v>CM =</v>
          </cell>
          <cell r="D19" t="str">
            <v xml:space="preserve"> t1+ t2+ t3+ t4</v>
          </cell>
          <cell r="E19"/>
          <cell r="F19"/>
          <cell r="G19"/>
          <cell r="H19" t="str">
            <v>=</v>
          </cell>
          <cell r="I19">
            <v>64.069999999999993</v>
          </cell>
        </row>
        <row r="20">
          <cell r="C20" t="str">
            <v>Q = 60 * q *  F * E / CM</v>
          </cell>
        </row>
        <row r="21">
          <cell r="C21" t="str">
            <v>=</v>
          </cell>
          <cell r="D21">
            <v>5.19</v>
          </cell>
          <cell r="E21"/>
          <cell r="F21" t="str">
            <v>㎥/hr</v>
          </cell>
        </row>
        <row r="23">
          <cell r="C23" t="str">
            <v>노무비</v>
          </cell>
          <cell r="D23"/>
          <cell r="E23">
            <v>12885</v>
          </cell>
          <cell r="F23"/>
          <cell r="G23" t="str">
            <v>/</v>
          </cell>
          <cell r="H23" t="str">
            <v>Q</v>
          </cell>
          <cell r="I23" t="str">
            <v>=</v>
          </cell>
          <cell r="J23">
            <v>2482.6</v>
          </cell>
          <cell r="K23"/>
          <cell r="L23"/>
          <cell r="M23"/>
          <cell r="N23"/>
          <cell r="O23">
            <v>2482.6</v>
          </cell>
          <cell r="P23">
            <v>2482.6</v>
          </cell>
        </row>
        <row r="24">
          <cell r="C24" t="str">
            <v>재료비</v>
          </cell>
          <cell r="D24"/>
          <cell r="E24">
            <v>18218</v>
          </cell>
          <cell r="F24"/>
          <cell r="G24" t="str">
            <v>/</v>
          </cell>
          <cell r="H24" t="str">
            <v>Q</v>
          </cell>
          <cell r="I24" t="str">
            <v>=</v>
          </cell>
          <cell r="J24">
            <v>3510.2</v>
          </cell>
          <cell r="K24"/>
          <cell r="L24"/>
          <cell r="M24"/>
          <cell r="N24"/>
          <cell r="O24">
            <v>3510.2</v>
          </cell>
          <cell r="P24"/>
          <cell r="Q24">
            <v>3510.2</v>
          </cell>
        </row>
        <row r="25">
          <cell r="C25" t="str">
            <v>경  비</v>
          </cell>
          <cell r="D25"/>
          <cell r="E25">
            <v>8399</v>
          </cell>
          <cell r="F25"/>
          <cell r="G25" t="str">
            <v>/</v>
          </cell>
          <cell r="H25" t="str">
            <v>Q</v>
          </cell>
          <cell r="I25" t="str">
            <v>=</v>
          </cell>
          <cell r="J25">
            <v>1618.3</v>
          </cell>
          <cell r="K25"/>
          <cell r="L25"/>
          <cell r="M25"/>
          <cell r="N25"/>
          <cell r="O25">
            <v>1618.3</v>
          </cell>
          <cell r="P25"/>
          <cell r="Q25"/>
          <cell r="R25">
            <v>1618.3</v>
          </cell>
        </row>
        <row r="26">
          <cell r="C26" t="str">
            <v>소계</v>
          </cell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>
            <v>7611.1</v>
          </cell>
          <cell r="P26">
            <v>2482.6</v>
          </cell>
          <cell r="Q26">
            <v>3510.2</v>
          </cell>
          <cell r="R26">
            <v>1618.3</v>
          </cell>
        </row>
        <row r="28">
          <cell r="B28">
            <v>4</v>
          </cell>
          <cell r="C28" t="str">
            <v>할증(자재+운반)의4%</v>
          </cell>
        </row>
        <row r="29">
          <cell r="C29" t="str">
            <v>노무비 :</v>
          </cell>
          <cell r="D29"/>
          <cell r="E29">
            <v>12885</v>
          </cell>
          <cell r="F29"/>
          <cell r="G29"/>
          <cell r="H29" t="str">
            <v>*</v>
          </cell>
          <cell r="I29">
            <v>0.04</v>
          </cell>
          <cell r="J29" t="str">
            <v>=</v>
          </cell>
          <cell r="K29"/>
          <cell r="L29"/>
          <cell r="M29"/>
          <cell r="N29"/>
          <cell r="O29"/>
          <cell r="P29">
            <v>515.4</v>
          </cell>
        </row>
        <row r="30">
          <cell r="C30" t="str">
            <v>재료비 :</v>
          </cell>
          <cell r="D30"/>
          <cell r="E30">
            <v>18218</v>
          </cell>
          <cell r="F30"/>
          <cell r="G30"/>
          <cell r="H30" t="str">
            <v>+</v>
          </cell>
          <cell r="I30">
            <v>3510.2</v>
          </cell>
          <cell r="J30"/>
          <cell r="K30"/>
          <cell r="L30" t="str">
            <v>*</v>
          </cell>
          <cell r="M30">
            <v>0.04</v>
          </cell>
          <cell r="N30" t="str">
            <v>=</v>
          </cell>
          <cell r="O30"/>
          <cell r="P30"/>
          <cell r="Q30">
            <v>869.1</v>
          </cell>
        </row>
        <row r="31">
          <cell r="C31" t="str">
            <v>경  비:</v>
          </cell>
          <cell r="D31"/>
          <cell r="E31">
            <v>8399</v>
          </cell>
          <cell r="F31"/>
          <cell r="G31"/>
          <cell r="H31" t="str">
            <v>*</v>
          </cell>
          <cell r="I31">
            <v>0.04</v>
          </cell>
          <cell r="J31" t="str">
            <v>=</v>
          </cell>
          <cell r="K31"/>
          <cell r="L31"/>
          <cell r="M31"/>
          <cell r="N31"/>
          <cell r="O31"/>
          <cell r="P31"/>
          <cell r="Q31"/>
          <cell r="R31">
            <v>335.9</v>
          </cell>
        </row>
        <row r="32">
          <cell r="O32">
            <v>1720.4</v>
          </cell>
          <cell r="P32">
            <v>515.4</v>
          </cell>
          <cell r="Q32">
            <v>869.1</v>
          </cell>
          <cell r="R32">
            <v>335.9</v>
          </cell>
        </row>
        <row r="35">
          <cell r="O35">
            <v>17726</v>
          </cell>
          <cell r="P35">
            <v>2998</v>
          </cell>
          <cell r="Q35">
            <v>12774</v>
          </cell>
          <cell r="R35">
            <v>1954</v>
          </cell>
        </row>
        <row r="36">
          <cell r="A36">
            <v>81</v>
          </cell>
          <cell r="B36">
            <v>81.010000000000005</v>
          </cell>
          <cell r="C36">
            <v>81.02000000000001</v>
          </cell>
          <cell r="D36">
            <v>81.030000000000015</v>
          </cell>
          <cell r="E36">
            <v>81.04000000000002</v>
          </cell>
          <cell r="F36">
            <v>81.050000000000026</v>
          </cell>
          <cell r="G36">
            <v>81.060000000000031</v>
          </cell>
          <cell r="H36">
            <v>81.070000000000036</v>
          </cell>
          <cell r="I36">
            <v>81.080000000000041</v>
          </cell>
          <cell r="J36">
            <v>81.090000000000046</v>
          </cell>
          <cell r="K36">
            <v>81.100000000000051</v>
          </cell>
          <cell r="L36">
            <v>81.110000000000056</v>
          </cell>
          <cell r="M36">
            <v>81.120000000000061</v>
          </cell>
          <cell r="N36">
            <v>81.130000000000067</v>
          </cell>
          <cell r="O36">
            <v>81.140000000000072</v>
          </cell>
          <cell r="P36">
            <v>81.150000000000077</v>
          </cell>
          <cell r="Q36">
            <v>81.160000000000082</v>
          </cell>
          <cell r="R36">
            <v>81.170000000000087</v>
          </cell>
        </row>
        <row r="37">
          <cell r="E37" t="str">
            <v>산</v>
          </cell>
          <cell r="F37"/>
          <cell r="G37" t="str">
            <v>출</v>
          </cell>
          <cell r="H37"/>
          <cell r="I37" t="str">
            <v>내</v>
          </cell>
          <cell r="J37"/>
          <cell r="K37" t="str">
            <v>역</v>
          </cell>
          <cell r="L37"/>
          <cell r="M37"/>
          <cell r="N37"/>
          <cell r="O37" t="str">
            <v>계</v>
          </cell>
          <cell r="P37" t="str">
            <v>노무비</v>
          </cell>
          <cell r="Q37" t="str">
            <v>재료비</v>
          </cell>
          <cell r="R37" t="str">
            <v>경  비</v>
          </cell>
        </row>
        <row r="39">
          <cell r="A39" t="str">
            <v>모래 구입운반(10.5t D/T) /㎥</v>
          </cell>
        </row>
        <row r="41">
          <cell r="B41" t="str">
            <v>골재원 : 아산시 인주면 문방리 (남양골재)</v>
          </cell>
        </row>
        <row r="42">
          <cell r="C42" t="str">
            <v>골재원에서 현장입구  :</v>
          </cell>
          <cell r="D42"/>
          <cell r="E42"/>
          <cell r="F42"/>
          <cell r="G42" t="str">
            <v xml:space="preserve"> L =</v>
          </cell>
          <cell r="H42">
            <v>8</v>
          </cell>
          <cell r="I42" t="str">
            <v>KM  ,</v>
          </cell>
          <cell r="J42" t="str">
            <v xml:space="preserve"> 주행속도:</v>
          </cell>
          <cell r="K42"/>
          <cell r="L42">
            <v>35</v>
          </cell>
          <cell r="M42" t="str">
            <v>KM/hr</v>
          </cell>
        </row>
        <row r="43">
          <cell r="C43" t="str">
            <v>현장입구에서 현장까지:</v>
          </cell>
          <cell r="D43"/>
          <cell r="E43"/>
          <cell r="F43"/>
          <cell r="G43" t="str">
            <v xml:space="preserve"> L =</v>
          </cell>
          <cell r="H43">
            <v>1</v>
          </cell>
          <cell r="I43" t="str">
            <v>KM  ,</v>
          </cell>
          <cell r="J43" t="str">
            <v xml:space="preserve"> 주행속도:</v>
          </cell>
          <cell r="K43"/>
          <cell r="L43">
            <v>10</v>
          </cell>
          <cell r="M43" t="str">
            <v>KM/hr</v>
          </cell>
        </row>
        <row r="45">
          <cell r="B45">
            <v>1</v>
          </cell>
          <cell r="C45" t="str">
            <v xml:space="preserve">자재대 </v>
          </cell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>
            <v>8000</v>
          </cell>
          <cell r="P45"/>
          <cell r="Q45">
            <v>8000</v>
          </cell>
        </row>
        <row r="47">
          <cell r="B47">
            <v>2</v>
          </cell>
          <cell r="C47" t="str">
            <v>운반(10.5t  D/T)</v>
          </cell>
        </row>
        <row r="48">
          <cell r="C48" t="str">
            <v>q =</v>
          </cell>
          <cell r="D48" t="str">
            <v>10.5</v>
          </cell>
          <cell r="E48" t="str">
            <v>/</v>
          </cell>
          <cell r="F48">
            <v>2</v>
          </cell>
          <cell r="G48" t="str">
            <v>*</v>
          </cell>
          <cell r="H48">
            <v>1.175</v>
          </cell>
          <cell r="I48"/>
          <cell r="J48" t="str">
            <v>=</v>
          </cell>
          <cell r="K48">
            <v>6.16</v>
          </cell>
          <cell r="L48"/>
          <cell r="M48" t="str">
            <v>E =</v>
          </cell>
          <cell r="N48">
            <v>0.9</v>
          </cell>
        </row>
        <row r="49">
          <cell r="C49" t="str">
            <v>n =</v>
          </cell>
          <cell r="D49">
            <v>6.16</v>
          </cell>
          <cell r="E49"/>
          <cell r="F49" t="str">
            <v>/</v>
          </cell>
          <cell r="G49">
            <v>1.72</v>
          </cell>
          <cell r="H49" t="str">
            <v>*</v>
          </cell>
          <cell r="I49">
            <v>1.2</v>
          </cell>
          <cell r="J49" t="str">
            <v>=</v>
          </cell>
          <cell r="K49">
            <v>2.98</v>
          </cell>
          <cell r="L49"/>
          <cell r="M49" t="str">
            <v>F =</v>
          </cell>
          <cell r="N49">
            <v>1</v>
          </cell>
        </row>
        <row r="50">
          <cell r="C50" t="str">
            <v>t1 =</v>
          </cell>
          <cell r="D50">
            <v>38.4</v>
          </cell>
          <cell r="E50" t="str">
            <v>*</v>
          </cell>
          <cell r="F50">
            <v>2.98</v>
          </cell>
          <cell r="G50" t="str">
            <v>/</v>
          </cell>
          <cell r="H50">
            <v>60</v>
          </cell>
          <cell r="I50" t="str">
            <v>*</v>
          </cell>
          <cell r="J50">
            <v>0.6</v>
          </cell>
          <cell r="K50" t="str">
            <v>=</v>
          </cell>
          <cell r="L50">
            <v>3.17</v>
          </cell>
        </row>
        <row r="51">
          <cell r="C51" t="str">
            <v>t2=(</v>
          </cell>
          <cell r="D51">
            <v>8</v>
          </cell>
          <cell r="E51" t="str">
            <v>/</v>
          </cell>
          <cell r="F51">
            <v>35</v>
          </cell>
          <cell r="G51" t="str">
            <v>+</v>
          </cell>
          <cell r="H51">
            <v>1</v>
          </cell>
          <cell r="I51" t="str">
            <v>/</v>
          </cell>
          <cell r="J51">
            <v>10</v>
          </cell>
          <cell r="K51" t="str">
            <v xml:space="preserve"> ) </v>
          </cell>
          <cell r="L51">
            <v>2</v>
          </cell>
          <cell r="M51" t="str">
            <v>*</v>
          </cell>
          <cell r="N51">
            <v>60</v>
          </cell>
        </row>
        <row r="52">
          <cell r="C52" t="str">
            <v>=</v>
          </cell>
          <cell r="D52">
            <v>39.42</v>
          </cell>
        </row>
        <row r="53">
          <cell r="C53" t="str">
            <v>t3 =</v>
          </cell>
          <cell r="D53">
            <v>0.8</v>
          </cell>
          <cell r="E53"/>
          <cell r="F53" t="str">
            <v>t4 =</v>
          </cell>
          <cell r="G53">
            <v>0.42</v>
          </cell>
        </row>
        <row r="54">
          <cell r="C54" t="str">
            <v>CM =</v>
          </cell>
          <cell r="D54" t="str">
            <v xml:space="preserve"> t1+ t2+ t3+ t4</v>
          </cell>
          <cell r="E54"/>
          <cell r="F54"/>
          <cell r="G54"/>
          <cell r="H54" t="str">
            <v>=</v>
          </cell>
          <cell r="I54">
            <v>43.81</v>
          </cell>
        </row>
        <row r="55">
          <cell r="C55" t="str">
            <v>Q = 60 * q *  F * E / CM</v>
          </cell>
        </row>
        <row r="56">
          <cell r="C56" t="str">
            <v>=</v>
          </cell>
          <cell r="D56">
            <v>7.59</v>
          </cell>
          <cell r="E56"/>
          <cell r="F56" t="str">
            <v>㎥/hr</v>
          </cell>
        </row>
        <row r="58">
          <cell r="C58" t="str">
            <v>노무비</v>
          </cell>
          <cell r="D58"/>
          <cell r="E58">
            <v>12885</v>
          </cell>
          <cell r="F58"/>
          <cell r="G58" t="str">
            <v>/</v>
          </cell>
          <cell r="H58" t="str">
            <v>Q</v>
          </cell>
          <cell r="I58" t="str">
            <v>=</v>
          </cell>
          <cell r="J58">
            <v>1697.6</v>
          </cell>
          <cell r="K58"/>
          <cell r="L58"/>
          <cell r="M58"/>
          <cell r="N58"/>
          <cell r="O58">
            <v>1697.6</v>
          </cell>
          <cell r="P58">
            <v>1697.6</v>
          </cell>
        </row>
        <row r="59">
          <cell r="C59" t="str">
            <v>재료비</v>
          </cell>
          <cell r="D59"/>
          <cell r="E59">
            <v>18218</v>
          </cell>
          <cell r="F59"/>
          <cell r="G59" t="str">
            <v>/</v>
          </cell>
          <cell r="H59" t="str">
            <v>Q</v>
          </cell>
          <cell r="I59" t="str">
            <v>=</v>
          </cell>
          <cell r="J59">
            <v>2400.1999999999998</v>
          </cell>
          <cell r="K59"/>
          <cell r="L59"/>
          <cell r="M59"/>
          <cell r="N59"/>
          <cell r="O59">
            <v>2400.1999999999998</v>
          </cell>
          <cell r="P59"/>
          <cell r="Q59">
            <v>2400.1999999999998</v>
          </cell>
        </row>
        <row r="60">
          <cell r="C60" t="str">
            <v>경  비</v>
          </cell>
          <cell r="D60"/>
          <cell r="E60">
            <v>8399</v>
          </cell>
          <cell r="F60"/>
          <cell r="G60" t="str">
            <v>/</v>
          </cell>
          <cell r="H60" t="str">
            <v>Q</v>
          </cell>
          <cell r="I60" t="str">
            <v>=</v>
          </cell>
          <cell r="J60">
            <v>1106.5</v>
          </cell>
          <cell r="K60"/>
          <cell r="L60"/>
          <cell r="M60"/>
          <cell r="N60"/>
          <cell r="O60">
            <v>1106.5</v>
          </cell>
          <cell r="P60"/>
          <cell r="Q60"/>
          <cell r="R60">
            <v>1106.5</v>
          </cell>
        </row>
        <row r="61">
          <cell r="C61" t="str">
            <v>소계</v>
          </cell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>
            <v>5204.3</v>
          </cell>
          <cell r="P61">
            <v>1697.6</v>
          </cell>
          <cell r="Q61">
            <v>2400.1999999999998</v>
          </cell>
          <cell r="R61">
            <v>1106.5</v>
          </cell>
        </row>
        <row r="70">
          <cell r="O70">
            <v>13203</v>
          </cell>
          <cell r="P70">
            <v>1697</v>
          </cell>
          <cell r="Q70">
            <v>10400</v>
          </cell>
          <cell r="R70">
            <v>1106</v>
          </cell>
        </row>
        <row r="71">
          <cell r="A71">
            <v>82</v>
          </cell>
          <cell r="B71">
            <v>82.01</v>
          </cell>
          <cell r="C71">
            <v>82.02000000000001</v>
          </cell>
          <cell r="D71">
            <v>82.030000000000015</v>
          </cell>
          <cell r="E71">
            <v>82.04000000000002</v>
          </cell>
          <cell r="F71">
            <v>82.050000000000026</v>
          </cell>
          <cell r="G71">
            <v>82.060000000000031</v>
          </cell>
          <cell r="H71">
            <v>82.070000000000036</v>
          </cell>
          <cell r="I71">
            <v>82.080000000000041</v>
          </cell>
          <cell r="J71">
            <v>82.090000000000046</v>
          </cell>
          <cell r="K71">
            <v>82.100000000000051</v>
          </cell>
          <cell r="L71">
            <v>82.110000000000056</v>
          </cell>
          <cell r="M71">
            <v>82.120000000000061</v>
          </cell>
          <cell r="N71">
            <v>82.130000000000067</v>
          </cell>
          <cell r="O71">
            <v>82.140000000000072</v>
          </cell>
          <cell r="P71">
            <v>82.150000000000077</v>
          </cell>
          <cell r="Q71">
            <v>82.160000000000082</v>
          </cell>
          <cell r="R71">
            <v>82.170000000000087</v>
          </cell>
        </row>
        <row r="72">
          <cell r="E72" t="str">
            <v>산</v>
          </cell>
          <cell r="F72"/>
          <cell r="G72" t="str">
            <v>출</v>
          </cell>
          <cell r="H72"/>
          <cell r="I72" t="str">
            <v>내</v>
          </cell>
          <cell r="J72"/>
          <cell r="K72" t="str">
            <v>역</v>
          </cell>
          <cell r="L72"/>
          <cell r="M72"/>
          <cell r="N72"/>
          <cell r="O72" t="str">
            <v>계</v>
          </cell>
          <cell r="P72" t="str">
            <v>노무비</v>
          </cell>
          <cell r="Q72" t="str">
            <v>재료비</v>
          </cell>
          <cell r="R72" t="str">
            <v>경  비</v>
          </cell>
        </row>
        <row r="74">
          <cell r="A74" t="str">
            <v>중기운반 / 회당</v>
          </cell>
        </row>
        <row r="76">
          <cell r="C76" t="str">
            <v>천안에서 현장 18KM</v>
          </cell>
        </row>
        <row r="77">
          <cell r="C77" t="str">
            <v>트레일러 20ton</v>
          </cell>
        </row>
        <row r="78">
          <cell r="C78" t="str">
            <v>T1 =</v>
          </cell>
          <cell r="D78">
            <v>20</v>
          </cell>
          <cell r="E78" t="str">
            <v>분</v>
          </cell>
        </row>
        <row r="79">
          <cell r="C79" t="str">
            <v>T2=(</v>
          </cell>
          <cell r="D79">
            <v>12</v>
          </cell>
          <cell r="E79" t="str">
            <v>/</v>
          </cell>
          <cell r="F79">
            <v>35</v>
          </cell>
          <cell r="G79" t="str">
            <v>)+(</v>
          </cell>
          <cell r="H79">
            <v>2</v>
          </cell>
          <cell r="I79" t="str">
            <v>/</v>
          </cell>
          <cell r="J79">
            <v>10</v>
          </cell>
          <cell r="K79" t="str">
            <v>)*2</v>
          </cell>
          <cell r="L79" t="str">
            <v>* 60</v>
          </cell>
          <cell r="M79" t="str">
            <v>=</v>
          </cell>
          <cell r="N79">
            <v>65.099999999999994</v>
          </cell>
        </row>
        <row r="80">
          <cell r="C80" t="str">
            <v>T3 =</v>
          </cell>
          <cell r="D80">
            <v>20</v>
          </cell>
          <cell r="E80" t="str">
            <v>분</v>
          </cell>
          <cell r="F80"/>
          <cell r="G80" t="str">
            <v>T4 =</v>
          </cell>
          <cell r="H80">
            <v>0.42</v>
          </cell>
          <cell r="I80" t="str">
            <v>분</v>
          </cell>
          <cell r="J80"/>
          <cell r="K80" t="str">
            <v>E =</v>
          </cell>
          <cell r="L80">
            <v>0.9</v>
          </cell>
        </row>
        <row r="82">
          <cell r="C82" t="str">
            <v>CM =</v>
          </cell>
          <cell r="D82" t="str">
            <v>T1</v>
          </cell>
          <cell r="E82" t="str">
            <v>+</v>
          </cell>
          <cell r="F82" t="str">
            <v>T2</v>
          </cell>
          <cell r="G82" t="str">
            <v>+</v>
          </cell>
          <cell r="H82" t="str">
            <v>T3</v>
          </cell>
          <cell r="I82" t="str">
            <v>+</v>
          </cell>
          <cell r="J82" t="str">
            <v>T4</v>
          </cell>
          <cell r="K82" t="str">
            <v>=</v>
          </cell>
          <cell r="L82">
            <v>105.52</v>
          </cell>
        </row>
        <row r="83">
          <cell r="C83" t="str">
            <v>Q =</v>
          </cell>
          <cell r="D83">
            <v>60</v>
          </cell>
          <cell r="E83" t="str">
            <v>*</v>
          </cell>
          <cell r="F83">
            <v>0.9</v>
          </cell>
          <cell r="G83" t="str">
            <v>/</v>
          </cell>
          <cell r="H83">
            <v>105.52</v>
          </cell>
          <cell r="I83"/>
          <cell r="J83" t="str">
            <v>=</v>
          </cell>
          <cell r="K83">
            <v>0.51</v>
          </cell>
          <cell r="L83" t="str">
            <v>회/hr</v>
          </cell>
        </row>
        <row r="84">
          <cell r="C84" t="str">
            <v xml:space="preserve">TO </v>
          </cell>
          <cell r="D84" t="str">
            <v>=</v>
          </cell>
          <cell r="E84" t="str">
            <v>CM</v>
          </cell>
          <cell r="F84" t="str">
            <v>-</v>
          </cell>
          <cell r="G84" t="str">
            <v>T1</v>
          </cell>
          <cell r="H84" t="str">
            <v>/</v>
          </cell>
          <cell r="I84" t="str">
            <v>CM</v>
          </cell>
        </row>
        <row r="85">
          <cell r="D85" t="str">
            <v>=</v>
          </cell>
          <cell r="E85">
            <v>0.81</v>
          </cell>
        </row>
        <row r="87">
          <cell r="C87" t="str">
            <v>1회 황복 운반비</v>
          </cell>
        </row>
        <row r="88">
          <cell r="C88" t="str">
            <v>노 무 비</v>
          </cell>
          <cell r="D88"/>
          <cell r="E88">
            <v>16925</v>
          </cell>
          <cell r="F88"/>
          <cell r="G88" t="str">
            <v>/</v>
          </cell>
          <cell r="H88" t="str">
            <v>Q</v>
          </cell>
          <cell r="I88" t="str">
            <v>*</v>
          </cell>
          <cell r="J88">
            <v>2</v>
          </cell>
          <cell r="K88" t="str">
            <v>=</v>
          </cell>
          <cell r="L88">
            <v>66372.5</v>
          </cell>
          <cell r="M88"/>
          <cell r="N88"/>
          <cell r="O88">
            <v>66372.5</v>
          </cell>
          <cell r="P88">
            <v>66372.5</v>
          </cell>
        </row>
        <row r="89">
          <cell r="C89" t="str">
            <v>경    비</v>
          </cell>
          <cell r="D89"/>
          <cell r="E89">
            <v>15136</v>
          </cell>
          <cell r="F89"/>
          <cell r="G89" t="str">
            <v>/</v>
          </cell>
          <cell r="H89" t="str">
            <v>Q</v>
          </cell>
          <cell r="I89" t="str">
            <v>*</v>
          </cell>
          <cell r="J89">
            <v>2</v>
          </cell>
          <cell r="K89" t="str">
            <v>*</v>
          </cell>
          <cell r="L89">
            <v>0.81</v>
          </cell>
        </row>
        <row r="90">
          <cell r="K90" t="str">
            <v>=</v>
          </cell>
          <cell r="L90">
            <v>48079</v>
          </cell>
          <cell r="M90"/>
          <cell r="N90"/>
          <cell r="O90">
            <v>48079</v>
          </cell>
          <cell r="P90"/>
          <cell r="Q90"/>
          <cell r="R90">
            <v>48079</v>
          </cell>
        </row>
        <row r="91">
          <cell r="C91" t="str">
            <v>재 료 비</v>
          </cell>
          <cell r="D91"/>
          <cell r="E91">
            <v>19317</v>
          </cell>
          <cell r="F91"/>
          <cell r="G91" t="str">
            <v>/</v>
          </cell>
          <cell r="H91" t="str">
            <v>Q</v>
          </cell>
          <cell r="I91" t="str">
            <v>*</v>
          </cell>
          <cell r="J91">
            <v>2</v>
          </cell>
          <cell r="K91" t="str">
            <v>=</v>
          </cell>
          <cell r="L91">
            <v>75752.899999999994</v>
          </cell>
          <cell r="M91"/>
          <cell r="N91"/>
          <cell r="O91">
            <v>75752.899999999994</v>
          </cell>
          <cell r="P91"/>
          <cell r="Q91">
            <v>75752.899999999994</v>
          </cell>
        </row>
        <row r="92">
          <cell r="C92" t="str">
            <v>계</v>
          </cell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>
            <v>190204.4</v>
          </cell>
          <cell r="P92">
            <v>66372.5</v>
          </cell>
          <cell r="Q92">
            <v>75752.899999999994</v>
          </cell>
          <cell r="R92">
            <v>48079</v>
          </cell>
        </row>
        <row r="105">
          <cell r="O105">
            <v>190203</v>
          </cell>
          <cell r="P105">
            <v>66372</v>
          </cell>
          <cell r="Q105">
            <v>75752</v>
          </cell>
          <cell r="R105">
            <v>48079</v>
          </cell>
        </row>
        <row r="106">
          <cell r="A106">
            <v>83</v>
          </cell>
          <cell r="B106">
            <v>83.01</v>
          </cell>
          <cell r="C106">
            <v>83.02000000000001</v>
          </cell>
          <cell r="D106">
            <v>83.030000000000015</v>
          </cell>
          <cell r="E106">
            <v>83.04000000000002</v>
          </cell>
          <cell r="F106">
            <v>83.050000000000026</v>
          </cell>
          <cell r="G106">
            <v>83.060000000000031</v>
          </cell>
          <cell r="H106">
            <v>83.070000000000036</v>
          </cell>
          <cell r="I106">
            <v>83.080000000000041</v>
          </cell>
          <cell r="J106">
            <v>83.090000000000046</v>
          </cell>
          <cell r="K106">
            <v>83.100000000000051</v>
          </cell>
          <cell r="L106">
            <v>83.110000000000056</v>
          </cell>
          <cell r="M106">
            <v>83.120000000000061</v>
          </cell>
          <cell r="N106">
            <v>83.130000000000067</v>
          </cell>
          <cell r="O106">
            <v>83.140000000000072</v>
          </cell>
          <cell r="P106">
            <v>83.150000000000077</v>
          </cell>
          <cell r="Q106">
            <v>83.160000000000082</v>
          </cell>
          <cell r="R106">
            <v>83.170000000000087</v>
          </cell>
        </row>
        <row r="107">
          <cell r="E107" t="str">
            <v>산</v>
          </cell>
          <cell r="F107"/>
          <cell r="G107" t="str">
            <v>출</v>
          </cell>
          <cell r="H107"/>
          <cell r="I107" t="str">
            <v>내</v>
          </cell>
          <cell r="J107"/>
          <cell r="K107" t="str">
            <v>역</v>
          </cell>
          <cell r="L107"/>
          <cell r="M107"/>
          <cell r="N107"/>
          <cell r="O107" t="str">
            <v>계</v>
          </cell>
          <cell r="P107" t="str">
            <v>노무비</v>
          </cell>
          <cell r="Q107" t="str">
            <v>재료비</v>
          </cell>
          <cell r="R107" t="str">
            <v>경  비</v>
          </cell>
        </row>
        <row r="109">
          <cell r="A109" t="str">
            <v>경운기(1ton) / ㎥</v>
          </cell>
        </row>
        <row r="111">
          <cell r="B111">
            <v>1</v>
          </cell>
          <cell r="C111" t="str">
            <v>운반거리</v>
          </cell>
        </row>
        <row r="112">
          <cell r="C112" t="str">
            <v>현장입구에서 사업장 종점  :</v>
          </cell>
          <cell r="D112"/>
          <cell r="E112"/>
          <cell r="F112"/>
          <cell r="G112"/>
          <cell r="H112"/>
          <cell r="I112">
            <v>100</v>
          </cell>
          <cell r="J112"/>
          <cell r="K112" t="str">
            <v>m</v>
          </cell>
        </row>
        <row r="113">
          <cell r="C113" t="str">
            <v>운 반 거 리 :</v>
          </cell>
          <cell r="D113"/>
          <cell r="E113"/>
          <cell r="F113">
            <v>100</v>
          </cell>
          <cell r="G113"/>
          <cell r="H113" t="str">
            <v>/</v>
          </cell>
          <cell r="I113">
            <v>2</v>
          </cell>
          <cell r="J113" t="str">
            <v>=</v>
          </cell>
          <cell r="K113">
            <v>50</v>
          </cell>
          <cell r="L113"/>
          <cell r="M113" t="str">
            <v>m</v>
          </cell>
        </row>
        <row r="115">
          <cell r="B115">
            <v>2</v>
          </cell>
          <cell r="C115" t="str">
            <v>기계(경운기0.46㎥)</v>
          </cell>
        </row>
        <row r="116">
          <cell r="C116" t="str">
            <v>q =</v>
          </cell>
          <cell r="D116">
            <v>0.46</v>
          </cell>
          <cell r="E116"/>
          <cell r="F116" t="str">
            <v>F =</v>
          </cell>
          <cell r="G116" t="str">
            <v>1/1</v>
          </cell>
          <cell r="H116"/>
          <cell r="I116" t="str">
            <v>=</v>
          </cell>
          <cell r="J116">
            <v>1</v>
          </cell>
        </row>
        <row r="117">
          <cell r="C117" t="str">
            <v>E =</v>
          </cell>
          <cell r="D117">
            <v>0.9</v>
          </cell>
        </row>
        <row r="119">
          <cell r="C119" t="str">
            <v>cm = ( L / V1 ) + ( L / V2 ) + t</v>
          </cell>
          <cell r="D119"/>
          <cell r="E119"/>
          <cell r="F119"/>
          <cell r="G119"/>
          <cell r="H119"/>
          <cell r="I119"/>
          <cell r="J119" t="str">
            <v>V1=적재</v>
          </cell>
          <cell r="K119"/>
          <cell r="L119"/>
          <cell r="M119" t="str">
            <v>V2=공차</v>
          </cell>
        </row>
        <row r="120">
          <cell r="C120" t="str">
            <v>=</v>
          </cell>
          <cell r="D120">
            <v>50</v>
          </cell>
          <cell r="E120" t="str">
            <v>/</v>
          </cell>
          <cell r="F120">
            <v>57</v>
          </cell>
          <cell r="G120" t="str">
            <v>+</v>
          </cell>
          <cell r="H120">
            <v>50</v>
          </cell>
          <cell r="I120" t="str">
            <v>/</v>
          </cell>
          <cell r="J120">
            <v>83</v>
          </cell>
          <cell r="K120" t="str">
            <v>+</v>
          </cell>
          <cell r="L120">
            <v>11</v>
          </cell>
        </row>
        <row r="121">
          <cell r="C121" t="str">
            <v>=</v>
          </cell>
          <cell r="D121">
            <v>12.47</v>
          </cell>
        </row>
        <row r="123">
          <cell r="C123" t="str">
            <v>Q = 60 * q  * F * E / CM</v>
          </cell>
        </row>
        <row r="124">
          <cell r="C124" t="str">
            <v>=</v>
          </cell>
          <cell r="D124">
            <v>1.99</v>
          </cell>
          <cell r="E124"/>
          <cell r="F124" t="str">
            <v>(㎥/hr)</v>
          </cell>
        </row>
        <row r="126">
          <cell r="C126" t="str">
            <v>노무비</v>
          </cell>
          <cell r="D126"/>
          <cell r="E126">
            <v>12437</v>
          </cell>
          <cell r="F126"/>
          <cell r="G126" t="str">
            <v>/</v>
          </cell>
          <cell r="H126" t="str">
            <v>Q</v>
          </cell>
          <cell r="I126" t="str">
            <v>=</v>
          </cell>
          <cell r="J126">
            <v>6249.7</v>
          </cell>
          <cell r="K126"/>
          <cell r="L126"/>
          <cell r="M126"/>
          <cell r="N126"/>
          <cell r="O126">
            <v>6249.7</v>
          </cell>
          <cell r="P126">
            <v>6249.7</v>
          </cell>
        </row>
        <row r="127">
          <cell r="C127" t="str">
            <v>재료비</v>
          </cell>
          <cell r="D127"/>
          <cell r="E127">
            <v>1356</v>
          </cell>
          <cell r="F127"/>
          <cell r="G127" t="str">
            <v>/</v>
          </cell>
          <cell r="H127" t="str">
            <v>Q</v>
          </cell>
          <cell r="I127" t="str">
            <v>=</v>
          </cell>
          <cell r="J127">
            <v>681.4</v>
          </cell>
          <cell r="K127"/>
          <cell r="L127"/>
          <cell r="M127"/>
          <cell r="N127"/>
          <cell r="O127">
            <v>681.4</v>
          </cell>
          <cell r="P127"/>
          <cell r="Q127">
            <v>681.4</v>
          </cell>
        </row>
        <row r="128">
          <cell r="C128" t="str">
            <v>경  비</v>
          </cell>
          <cell r="D128"/>
          <cell r="E128">
            <v>558</v>
          </cell>
          <cell r="F128"/>
          <cell r="G128" t="str">
            <v>/</v>
          </cell>
          <cell r="H128" t="str">
            <v>Q</v>
          </cell>
          <cell r="I128" t="str">
            <v>=</v>
          </cell>
          <cell r="J128">
            <v>280.39999999999998</v>
          </cell>
          <cell r="K128"/>
          <cell r="L128"/>
          <cell r="M128"/>
          <cell r="N128"/>
          <cell r="O128">
            <v>280.39999999999998</v>
          </cell>
          <cell r="P128"/>
          <cell r="Q128"/>
          <cell r="R128">
            <v>280.39999999999998</v>
          </cell>
        </row>
        <row r="129">
          <cell r="C129" t="str">
            <v>소계</v>
          </cell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  <cell r="N129"/>
          <cell r="O129">
            <v>7211</v>
          </cell>
          <cell r="P129">
            <v>6249.7</v>
          </cell>
          <cell r="Q129">
            <v>681.4</v>
          </cell>
          <cell r="R129">
            <v>280.39999999999998</v>
          </cell>
        </row>
        <row r="140">
          <cell r="O140">
            <v>7210</v>
          </cell>
          <cell r="P140">
            <v>6249</v>
          </cell>
          <cell r="Q140">
            <v>681</v>
          </cell>
          <cell r="R140">
            <v>280</v>
          </cell>
        </row>
        <row r="141">
          <cell r="A141">
            <v>84</v>
          </cell>
          <cell r="B141">
            <v>84.01</v>
          </cell>
          <cell r="C141">
            <v>84.02000000000001</v>
          </cell>
          <cell r="D141">
            <v>84.030000000000015</v>
          </cell>
          <cell r="E141">
            <v>84.04000000000002</v>
          </cell>
          <cell r="F141">
            <v>84.050000000000026</v>
          </cell>
          <cell r="G141">
            <v>84.060000000000031</v>
          </cell>
          <cell r="H141">
            <v>84.070000000000036</v>
          </cell>
          <cell r="I141">
            <v>84.080000000000041</v>
          </cell>
          <cell r="J141">
            <v>84.090000000000046</v>
          </cell>
          <cell r="K141">
            <v>84.100000000000051</v>
          </cell>
          <cell r="L141">
            <v>84.110000000000056</v>
          </cell>
          <cell r="M141">
            <v>84.120000000000061</v>
          </cell>
          <cell r="N141">
            <v>84.130000000000067</v>
          </cell>
          <cell r="O141">
            <v>84.140000000000072</v>
          </cell>
          <cell r="P141">
            <v>84.150000000000077</v>
          </cell>
          <cell r="Q141">
            <v>84.160000000000082</v>
          </cell>
          <cell r="R141">
            <v>84.170000000000087</v>
          </cell>
        </row>
        <row r="142">
          <cell r="E142" t="str">
            <v>산</v>
          </cell>
          <cell r="F142"/>
          <cell r="G142" t="str">
            <v>출</v>
          </cell>
          <cell r="H142"/>
          <cell r="I142" t="str">
            <v>내</v>
          </cell>
          <cell r="J142"/>
          <cell r="K142" t="str">
            <v>역</v>
          </cell>
          <cell r="L142"/>
          <cell r="M142"/>
          <cell r="N142"/>
          <cell r="O142" t="str">
            <v>계</v>
          </cell>
          <cell r="P142" t="str">
            <v>노무비</v>
          </cell>
          <cell r="Q142" t="str">
            <v>재료비</v>
          </cell>
          <cell r="R142" t="str">
            <v>경  비</v>
          </cell>
        </row>
        <row r="144">
          <cell r="A144" t="str">
            <v>시멘트 운반(40kg/ⓐ)/  대</v>
          </cell>
        </row>
        <row r="145">
          <cell r="B145">
            <v>1</v>
          </cell>
          <cell r="C145" t="str">
            <v>운반비(구역화물 10.5Ton)</v>
          </cell>
        </row>
        <row r="146">
          <cell r="C146" t="str">
            <v>온양역 ~ 현장</v>
          </cell>
          <cell r="D146"/>
          <cell r="E146"/>
          <cell r="F146">
            <v>10</v>
          </cell>
          <cell r="G146" t="str">
            <v>Km이내</v>
          </cell>
        </row>
        <row r="147">
          <cell r="C147">
            <v>87720</v>
          </cell>
          <cell r="D147"/>
          <cell r="E147" t="str">
            <v>/</v>
          </cell>
          <cell r="F147">
            <v>1.1000000000000001</v>
          </cell>
          <cell r="G147" t="str">
            <v>/</v>
          </cell>
          <cell r="H147">
            <v>10.5</v>
          </cell>
          <cell r="I147" t="str">
            <v>/</v>
          </cell>
          <cell r="J147">
            <v>1000</v>
          </cell>
          <cell r="K147" t="str">
            <v>*</v>
          </cell>
          <cell r="L147">
            <v>40</v>
          </cell>
          <cell r="M147" t="str">
            <v>=</v>
          </cell>
          <cell r="N147">
            <v>303.7</v>
          </cell>
          <cell r="O147">
            <v>303.7</v>
          </cell>
          <cell r="P147"/>
          <cell r="Q147"/>
          <cell r="R147">
            <v>303.7</v>
          </cell>
        </row>
        <row r="149">
          <cell r="B149">
            <v>2</v>
          </cell>
          <cell r="C149" t="str">
            <v>상차비</v>
          </cell>
        </row>
        <row r="150">
          <cell r="C150">
            <v>2112</v>
          </cell>
          <cell r="D150"/>
          <cell r="E150" t="str">
            <v>/</v>
          </cell>
          <cell r="F150">
            <v>1.1000000000000001</v>
          </cell>
          <cell r="G150" t="str">
            <v>*</v>
          </cell>
          <cell r="H150">
            <v>1</v>
          </cell>
          <cell r="I150" t="str">
            <v>/</v>
          </cell>
          <cell r="J150">
            <v>1000</v>
          </cell>
          <cell r="K150" t="str">
            <v>*</v>
          </cell>
          <cell r="L150">
            <v>40</v>
          </cell>
          <cell r="M150" t="str">
            <v>=</v>
          </cell>
          <cell r="N150">
            <v>76.8</v>
          </cell>
          <cell r="O150">
            <v>76.8</v>
          </cell>
          <cell r="P150"/>
          <cell r="Q150"/>
          <cell r="R150">
            <v>76.8</v>
          </cell>
        </row>
        <row r="152">
          <cell r="B152">
            <v>3</v>
          </cell>
          <cell r="C152" t="str">
            <v>하차비</v>
          </cell>
        </row>
        <row r="153">
          <cell r="C153">
            <v>1916</v>
          </cell>
          <cell r="D153"/>
          <cell r="E153" t="str">
            <v>/</v>
          </cell>
          <cell r="F153">
            <v>1.1000000000000001</v>
          </cell>
          <cell r="G153" t="str">
            <v>*</v>
          </cell>
          <cell r="H153">
            <v>2</v>
          </cell>
          <cell r="I153" t="str">
            <v>/</v>
          </cell>
          <cell r="J153">
            <v>1000</v>
          </cell>
          <cell r="K153" t="str">
            <v>*</v>
          </cell>
          <cell r="L153">
            <v>40</v>
          </cell>
          <cell r="M153" t="str">
            <v>=</v>
          </cell>
          <cell r="N153">
            <v>139.30000000000001</v>
          </cell>
          <cell r="O153">
            <v>139.30000000000001</v>
          </cell>
          <cell r="P153"/>
          <cell r="Q153"/>
          <cell r="R153">
            <v>139.30000000000001</v>
          </cell>
        </row>
        <row r="154">
          <cell r="C154" t="str">
            <v>소계</v>
          </cell>
          <cell r="D154"/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>
            <v>519.79999999999995</v>
          </cell>
          <cell r="P154"/>
          <cell r="Q154"/>
          <cell r="R154">
            <v>519.79999999999995</v>
          </cell>
        </row>
        <row r="156">
          <cell r="C156" t="str">
            <v>계</v>
          </cell>
          <cell r="D156"/>
          <cell r="E156"/>
          <cell r="F156"/>
          <cell r="G156"/>
          <cell r="H156"/>
          <cell r="I156"/>
          <cell r="J156"/>
          <cell r="K156"/>
          <cell r="L156"/>
          <cell r="M156"/>
          <cell r="N156"/>
          <cell r="O156">
            <v>519.79999999999995</v>
          </cell>
          <cell r="P156"/>
          <cell r="Q156"/>
          <cell r="R156">
            <v>519.79999999999995</v>
          </cell>
        </row>
        <row r="157">
          <cell r="C157" t="str">
            <v>1kg당 운반비</v>
          </cell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>
            <v>12</v>
          </cell>
          <cell r="P157"/>
          <cell r="Q157"/>
          <cell r="R157">
            <v>12</v>
          </cell>
        </row>
        <row r="160">
          <cell r="A160" t="str">
            <v>철근 운반 /  Ton</v>
          </cell>
        </row>
        <row r="161">
          <cell r="B161">
            <v>1</v>
          </cell>
          <cell r="C161" t="str">
            <v>운반비(구역화물 10.5Ton)</v>
          </cell>
        </row>
        <row r="162">
          <cell r="C162" t="str">
            <v>당진 ~ 현장 100Km이내</v>
          </cell>
        </row>
        <row r="163">
          <cell r="C163">
            <v>224090</v>
          </cell>
          <cell r="D163"/>
          <cell r="E163" t="str">
            <v>/</v>
          </cell>
          <cell r="F163">
            <v>1.1000000000000001</v>
          </cell>
          <cell r="G163" t="str">
            <v>/</v>
          </cell>
          <cell r="H163">
            <v>10.5</v>
          </cell>
          <cell r="I163" t="str">
            <v>*</v>
          </cell>
          <cell r="J163">
            <v>1</v>
          </cell>
          <cell r="K163" t="str">
            <v>Ton</v>
          </cell>
          <cell r="L163" t="str">
            <v>=</v>
          </cell>
          <cell r="M163">
            <v>19401.7</v>
          </cell>
          <cell r="N163"/>
          <cell r="O163">
            <v>19401.7</v>
          </cell>
          <cell r="P163"/>
          <cell r="Q163"/>
          <cell r="R163">
            <v>19401.7</v>
          </cell>
        </row>
        <row r="165">
          <cell r="B165">
            <v>2</v>
          </cell>
          <cell r="C165" t="str">
            <v>상차비</v>
          </cell>
        </row>
        <row r="166">
          <cell r="C166">
            <v>2112</v>
          </cell>
          <cell r="D166"/>
          <cell r="E166" t="str">
            <v>/</v>
          </cell>
          <cell r="F166">
            <v>1.1000000000000001</v>
          </cell>
          <cell r="G166" t="str">
            <v>*</v>
          </cell>
          <cell r="H166">
            <v>1</v>
          </cell>
          <cell r="I166" t="str">
            <v>Ton</v>
          </cell>
          <cell r="J166" t="str">
            <v>=</v>
          </cell>
          <cell r="K166">
            <v>1920</v>
          </cell>
          <cell r="L166"/>
          <cell r="M166"/>
          <cell r="N166"/>
          <cell r="O166">
            <v>1920</v>
          </cell>
          <cell r="P166"/>
          <cell r="Q166"/>
          <cell r="R166">
            <v>1920</v>
          </cell>
        </row>
        <row r="168">
          <cell r="B168">
            <v>3</v>
          </cell>
          <cell r="C168" t="str">
            <v>하차비</v>
          </cell>
        </row>
        <row r="169">
          <cell r="C169">
            <v>1916</v>
          </cell>
          <cell r="D169"/>
          <cell r="E169" t="str">
            <v>/</v>
          </cell>
          <cell r="F169">
            <v>1.1000000000000001</v>
          </cell>
          <cell r="G169" t="str">
            <v>*</v>
          </cell>
          <cell r="H169">
            <v>1</v>
          </cell>
          <cell r="I169" t="str">
            <v>Ton</v>
          </cell>
          <cell r="J169" t="str">
            <v>=</v>
          </cell>
          <cell r="K169">
            <v>1741.8</v>
          </cell>
          <cell r="L169"/>
          <cell r="M169"/>
          <cell r="N169"/>
          <cell r="O169">
            <v>1741.8</v>
          </cell>
          <cell r="P169"/>
          <cell r="Q169"/>
          <cell r="R169">
            <v>1741.8</v>
          </cell>
        </row>
        <row r="170">
          <cell r="C170" t="str">
            <v>소계</v>
          </cell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>
            <v>23063.5</v>
          </cell>
          <cell r="P170"/>
          <cell r="Q170"/>
          <cell r="R170">
            <v>23063.5</v>
          </cell>
        </row>
        <row r="172">
          <cell r="C172" t="str">
            <v>계</v>
          </cell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>
            <v>23063</v>
          </cell>
          <cell r="P172"/>
          <cell r="Q172"/>
          <cell r="R172">
            <v>23063</v>
          </cell>
        </row>
        <row r="176">
          <cell r="A176">
            <v>85</v>
          </cell>
          <cell r="B176">
            <v>85.01</v>
          </cell>
          <cell r="C176">
            <v>85.02000000000001</v>
          </cell>
          <cell r="D176">
            <v>85.030000000000015</v>
          </cell>
          <cell r="E176">
            <v>85.04000000000002</v>
          </cell>
          <cell r="F176">
            <v>85.050000000000026</v>
          </cell>
          <cell r="G176">
            <v>85.060000000000031</v>
          </cell>
          <cell r="H176">
            <v>85.070000000000036</v>
          </cell>
          <cell r="I176">
            <v>85.080000000000041</v>
          </cell>
          <cell r="J176">
            <v>85.090000000000046</v>
          </cell>
          <cell r="K176">
            <v>85.100000000000051</v>
          </cell>
          <cell r="L176">
            <v>85.110000000000056</v>
          </cell>
          <cell r="M176">
            <v>85.120000000000061</v>
          </cell>
          <cell r="N176">
            <v>85.130000000000067</v>
          </cell>
          <cell r="O176">
            <v>85.140000000000072</v>
          </cell>
          <cell r="P176">
            <v>85.150000000000077</v>
          </cell>
          <cell r="Q176">
            <v>85.160000000000082</v>
          </cell>
          <cell r="R176">
            <v>85.170000000000087</v>
          </cell>
        </row>
        <row r="177">
          <cell r="E177" t="str">
            <v>산</v>
          </cell>
          <cell r="F177"/>
          <cell r="G177" t="str">
            <v>출</v>
          </cell>
          <cell r="H177"/>
          <cell r="I177" t="str">
            <v>내</v>
          </cell>
          <cell r="J177"/>
          <cell r="K177" t="str">
            <v>역</v>
          </cell>
          <cell r="L177"/>
          <cell r="M177"/>
          <cell r="N177"/>
          <cell r="O177" t="str">
            <v>계</v>
          </cell>
          <cell r="P177" t="str">
            <v>노무비</v>
          </cell>
          <cell r="Q177" t="str">
            <v>재료비</v>
          </cell>
          <cell r="R177" t="str">
            <v>경  비</v>
          </cell>
        </row>
        <row r="179">
          <cell r="A179" t="str">
            <v>아스팔트운반(RSC-4. Mc-1) / d/m</v>
          </cell>
        </row>
        <row r="180">
          <cell r="B180">
            <v>1</v>
          </cell>
          <cell r="C180" t="str">
            <v>운반비(구역화물 10.5Ton)</v>
          </cell>
        </row>
        <row r="181">
          <cell r="C181" t="str">
            <v>온양역 ~ 현장</v>
          </cell>
          <cell r="D181"/>
          <cell r="E181"/>
          <cell r="F181">
            <v>10</v>
          </cell>
          <cell r="G181" t="str">
            <v>Km이내</v>
          </cell>
        </row>
        <row r="182">
          <cell r="C182">
            <v>87720</v>
          </cell>
          <cell r="D182"/>
          <cell r="E182" t="str">
            <v>/</v>
          </cell>
          <cell r="F182">
            <v>1.1000000000000001</v>
          </cell>
          <cell r="G182" t="str">
            <v>/</v>
          </cell>
          <cell r="H182">
            <v>10.5</v>
          </cell>
          <cell r="I182" t="str">
            <v>*</v>
          </cell>
          <cell r="J182">
            <v>200</v>
          </cell>
          <cell r="K182" t="str">
            <v>/</v>
          </cell>
          <cell r="L182">
            <v>1000</v>
          </cell>
        </row>
        <row r="183">
          <cell r="C183" t="str">
            <v>=</v>
          </cell>
          <cell r="D183">
            <v>1518.9</v>
          </cell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>
            <v>1518.9</v>
          </cell>
          <cell r="P183"/>
          <cell r="Q183"/>
          <cell r="R183">
            <v>1518.9</v>
          </cell>
        </row>
        <row r="185">
          <cell r="B185">
            <v>2</v>
          </cell>
          <cell r="C185" t="str">
            <v>상차비</v>
          </cell>
        </row>
        <row r="186">
          <cell r="C186">
            <v>2112</v>
          </cell>
          <cell r="D186"/>
          <cell r="E186" t="str">
            <v>/</v>
          </cell>
          <cell r="F186">
            <v>1.1000000000000001</v>
          </cell>
          <cell r="G186" t="str">
            <v>*</v>
          </cell>
          <cell r="H186">
            <v>200</v>
          </cell>
          <cell r="I186" t="str">
            <v>/</v>
          </cell>
          <cell r="J186">
            <v>1000</v>
          </cell>
          <cell r="K186" t="str">
            <v>=</v>
          </cell>
          <cell r="L186">
            <v>384</v>
          </cell>
          <cell r="M186"/>
          <cell r="N186"/>
          <cell r="O186">
            <v>384</v>
          </cell>
          <cell r="P186"/>
          <cell r="Q186"/>
          <cell r="R186">
            <v>384</v>
          </cell>
        </row>
        <row r="188">
          <cell r="B188">
            <v>3</v>
          </cell>
          <cell r="C188" t="str">
            <v>하차비</v>
          </cell>
        </row>
        <row r="189">
          <cell r="C189">
            <v>1916</v>
          </cell>
          <cell r="D189"/>
          <cell r="E189" t="str">
            <v>/</v>
          </cell>
          <cell r="F189">
            <v>1.1000000000000001</v>
          </cell>
          <cell r="G189" t="str">
            <v>*</v>
          </cell>
          <cell r="H189">
            <v>200</v>
          </cell>
          <cell r="I189" t="str">
            <v>/</v>
          </cell>
          <cell r="J189">
            <v>1000</v>
          </cell>
          <cell r="K189" t="str">
            <v>=</v>
          </cell>
          <cell r="L189">
            <v>348.3</v>
          </cell>
          <cell r="M189"/>
          <cell r="N189"/>
          <cell r="O189">
            <v>348.3</v>
          </cell>
          <cell r="P189"/>
          <cell r="Q189"/>
          <cell r="R189">
            <v>348.3</v>
          </cell>
        </row>
        <row r="190">
          <cell r="C190" t="str">
            <v>소계</v>
          </cell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>
            <v>2251.2000000000003</v>
          </cell>
          <cell r="P190"/>
          <cell r="Q190"/>
          <cell r="R190">
            <v>2251.2000000000003</v>
          </cell>
        </row>
        <row r="192">
          <cell r="C192" t="str">
            <v>계</v>
          </cell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>
            <v>2251</v>
          </cell>
          <cell r="P192"/>
          <cell r="Q192"/>
          <cell r="R192">
            <v>2251</v>
          </cell>
        </row>
        <row r="197">
          <cell r="A197" t="str">
            <v>맨홀뚜껑 운반 / 1식</v>
          </cell>
        </row>
        <row r="199">
          <cell r="B199">
            <v>1</v>
          </cell>
          <cell r="C199" t="str">
            <v>운반비(구역화물 2.50Ton)</v>
          </cell>
        </row>
        <row r="200">
          <cell r="C200" t="str">
            <v>청추역 ~ 현장</v>
          </cell>
          <cell r="D200"/>
          <cell r="E200"/>
          <cell r="F200">
            <v>70</v>
          </cell>
          <cell r="G200" t="str">
            <v>Km이내</v>
          </cell>
        </row>
        <row r="201">
          <cell r="C201">
            <v>76550</v>
          </cell>
          <cell r="D201"/>
          <cell r="E201" t="str">
            <v>/</v>
          </cell>
          <cell r="F201">
            <v>1.1000000000000001</v>
          </cell>
          <cell r="G201" t="str">
            <v>/</v>
          </cell>
          <cell r="H201">
            <v>2.5</v>
          </cell>
          <cell r="I201" t="str">
            <v>*</v>
          </cell>
          <cell r="J201">
            <v>1</v>
          </cell>
          <cell r="K201" t="str">
            <v>식</v>
          </cell>
          <cell r="L201" t="str">
            <v>=</v>
          </cell>
          <cell r="M201">
            <v>27836</v>
          </cell>
          <cell r="N201"/>
          <cell r="O201">
            <v>27836</v>
          </cell>
          <cell r="P201"/>
          <cell r="Q201"/>
          <cell r="R201">
            <v>27836</v>
          </cell>
        </row>
        <row r="203">
          <cell r="C203" t="str">
            <v>계</v>
          </cell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>
            <v>27836</v>
          </cell>
          <cell r="P203"/>
          <cell r="Q203"/>
          <cell r="R203">
            <v>27836</v>
          </cell>
        </row>
        <row r="211">
          <cell r="A211">
            <v>86</v>
          </cell>
          <cell r="B211">
            <v>86.01</v>
          </cell>
          <cell r="C211">
            <v>86.02000000000001</v>
          </cell>
          <cell r="D211">
            <v>86.030000000000015</v>
          </cell>
          <cell r="E211">
            <v>86.04000000000002</v>
          </cell>
          <cell r="F211">
            <v>86.050000000000026</v>
          </cell>
          <cell r="G211">
            <v>86.060000000000031</v>
          </cell>
          <cell r="H211">
            <v>86.070000000000036</v>
          </cell>
          <cell r="I211">
            <v>86.080000000000041</v>
          </cell>
          <cell r="J211">
            <v>86.090000000000046</v>
          </cell>
          <cell r="K211">
            <v>86.100000000000051</v>
          </cell>
          <cell r="L211">
            <v>86.110000000000056</v>
          </cell>
          <cell r="M211">
            <v>86.120000000000061</v>
          </cell>
          <cell r="N211">
            <v>86.130000000000067</v>
          </cell>
          <cell r="O211">
            <v>86.140000000000072</v>
          </cell>
          <cell r="P211">
            <v>86.150000000000077</v>
          </cell>
          <cell r="Q211">
            <v>86.160000000000082</v>
          </cell>
          <cell r="R211">
            <v>86.170000000000087</v>
          </cell>
        </row>
        <row r="212">
          <cell r="E212" t="str">
            <v>산</v>
          </cell>
          <cell r="F212"/>
          <cell r="G212" t="str">
            <v>출</v>
          </cell>
          <cell r="H212"/>
          <cell r="I212" t="str">
            <v>내</v>
          </cell>
          <cell r="J212"/>
          <cell r="K212" t="str">
            <v>역</v>
          </cell>
          <cell r="L212"/>
          <cell r="M212"/>
          <cell r="N212"/>
          <cell r="O212" t="str">
            <v>계</v>
          </cell>
          <cell r="P212" t="str">
            <v>노무비</v>
          </cell>
          <cell r="Q212" t="str">
            <v>재료비</v>
          </cell>
          <cell r="R212" t="str">
            <v>경  비</v>
          </cell>
        </row>
        <row r="214">
          <cell r="A214" t="str">
            <v>아스콘 운반(#467) / Ton</v>
          </cell>
        </row>
        <row r="216">
          <cell r="B216">
            <v>1</v>
          </cell>
          <cell r="C216" t="str">
            <v>운반(덤프트럭</v>
          </cell>
          <cell r="D216"/>
          <cell r="E216"/>
          <cell r="F216">
            <v>10.5</v>
          </cell>
          <cell r="G216" t="str">
            <v>TON)</v>
          </cell>
        </row>
        <row r="217">
          <cell r="C217" t="str">
            <v>q1 =</v>
          </cell>
          <cell r="D217">
            <v>10.5</v>
          </cell>
          <cell r="E217"/>
          <cell r="F217" t="str">
            <v>Qt =</v>
          </cell>
          <cell r="G217">
            <v>80</v>
          </cell>
          <cell r="H217"/>
          <cell r="I217" t="str">
            <v>qw =</v>
          </cell>
          <cell r="J217">
            <v>2.2999999999999998</v>
          </cell>
          <cell r="K217"/>
          <cell r="L217" t="str">
            <v>E =</v>
          </cell>
          <cell r="M217">
            <v>0.8</v>
          </cell>
        </row>
        <row r="218">
          <cell r="C218" t="str">
            <v>W =</v>
          </cell>
          <cell r="D218">
            <v>3.6749999999999998</v>
          </cell>
          <cell r="E218"/>
          <cell r="F218"/>
          <cell r="G218" t="str">
            <v>t =</v>
          </cell>
          <cell r="H218">
            <v>0.1</v>
          </cell>
        </row>
        <row r="219">
          <cell r="C219" t="str">
            <v>t1 =</v>
          </cell>
          <cell r="D219">
            <v>10.5</v>
          </cell>
          <cell r="E219" t="str">
            <v>/</v>
          </cell>
          <cell r="F219">
            <v>80</v>
          </cell>
          <cell r="G219" t="str">
            <v>*</v>
          </cell>
          <cell r="H219">
            <v>60</v>
          </cell>
          <cell r="I219" t="str">
            <v>=</v>
          </cell>
          <cell r="J219">
            <v>7.87</v>
          </cell>
        </row>
        <row r="220">
          <cell r="C220" t="str">
            <v>t2 =</v>
          </cell>
          <cell r="D220">
            <v>9</v>
          </cell>
          <cell r="E220" t="str">
            <v>/</v>
          </cell>
          <cell r="F220">
            <v>20</v>
          </cell>
          <cell r="G220" t="str">
            <v>*</v>
          </cell>
          <cell r="H220">
            <v>2</v>
          </cell>
          <cell r="I220" t="str">
            <v>*</v>
          </cell>
          <cell r="J220">
            <v>60</v>
          </cell>
          <cell r="K220" t="str">
            <v>=</v>
          </cell>
          <cell r="L220">
            <v>54</v>
          </cell>
        </row>
        <row r="221">
          <cell r="C221" t="str">
            <v>t3 =</v>
          </cell>
          <cell r="D221">
            <v>10.5</v>
          </cell>
          <cell r="E221" t="str">
            <v>*</v>
          </cell>
          <cell r="F221">
            <v>60</v>
          </cell>
          <cell r="G221" t="str">
            <v>/</v>
          </cell>
          <cell r="H221">
            <v>180</v>
          </cell>
          <cell r="I221" t="str">
            <v>*</v>
          </cell>
          <cell r="J221">
            <v>3.6749999999999998</v>
          </cell>
          <cell r="K221"/>
          <cell r="L221" t="str">
            <v>*</v>
          </cell>
          <cell r="M221">
            <v>0.1</v>
          </cell>
          <cell r="N221" t="str">
            <v>*</v>
          </cell>
        </row>
        <row r="222">
          <cell r="D222">
            <v>2.2999999999999998</v>
          </cell>
          <cell r="E222" t="str">
            <v>*</v>
          </cell>
          <cell r="F222">
            <v>0.8</v>
          </cell>
          <cell r="G222" t="str">
            <v>=</v>
          </cell>
          <cell r="H222">
            <v>5.17</v>
          </cell>
        </row>
        <row r="223">
          <cell r="C223" t="str">
            <v>t4 =</v>
          </cell>
          <cell r="D223">
            <v>5</v>
          </cell>
          <cell r="E223" t="str">
            <v>(천막덮고벗기기)</v>
          </cell>
        </row>
        <row r="224">
          <cell r="C224" t="str">
            <v>CM =</v>
          </cell>
          <cell r="D224" t="str">
            <v xml:space="preserve"> t1+ t2+ t3+ t4</v>
          </cell>
          <cell r="E224"/>
          <cell r="F224"/>
          <cell r="G224"/>
          <cell r="H224" t="str">
            <v>=</v>
          </cell>
          <cell r="I224">
            <v>72.040000000000006</v>
          </cell>
        </row>
        <row r="225">
          <cell r="C225" t="str">
            <v>Q = 60 * 10.5 *  0.90 / CM</v>
          </cell>
          <cell r="D225"/>
          <cell r="E225"/>
          <cell r="F225"/>
          <cell r="G225"/>
          <cell r="H225"/>
          <cell r="I225" t="str">
            <v>=</v>
          </cell>
          <cell r="J225">
            <v>7.87</v>
          </cell>
          <cell r="K225" t="str">
            <v>㎥/hr</v>
          </cell>
        </row>
        <row r="228">
          <cell r="C228" t="str">
            <v>노무비</v>
          </cell>
          <cell r="D228"/>
          <cell r="E228">
            <v>12885</v>
          </cell>
          <cell r="F228"/>
          <cell r="G228" t="str">
            <v>/</v>
          </cell>
          <cell r="H228" t="str">
            <v>Q</v>
          </cell>
          <cell r="I228" t="str">
            <v>=</v>
          </cell>
          <cell r="J228">
            <v>1637.2</v>
          </cell>
          <cell r="K228"/>
          <cell r="L228"/>
          <cell r="M228"/>
          <cell r="N228"/>
          <cell r="O228">
            <v>1637.2</v>
          </cell>
          <cell r="P228">
            <v>1637.2</v>
          </cell>
        </row>
        <row r="229">
          <cell r="C229" t="str">
            <v>재료비</v>
          </cell>
          <cell r="D229"/>
          <cell r="E229">
            <v>18218</v>
          </cell>
          <cell r="F229"/>
          <cell r="G229" t="str">
            <v>/</v>
          </cell>
          <cell r="H229" t="str">
            <v>Q</v>
          </cell>
          <cell r="I229" t="str">
            <v>=</v>
          </cell>
          <cell r="J229">
            <v>2314.8000000000002</v>
          </cell>
          <cell r="K229"/>
          <cell r="L229"/>
          <cell r="M229"/>
          <cell r="N229"/>
          <cell r="O229">
            <v>2314.8000000000002</v>
          </cell>
          <cell r="P229"/>
          <cell r="Q229">
            <v>2314.8000000000002</v>
          </cell>
        </row>
        <row r="230">
          <cell r="C230" t="str">
            <v>경  비</v>
          </cell>
          <cell r="D230"/>
          <cell r="E230">
            <v>8399</v>
          </cell>
          <cell r="F230"/>
          <cell r="G230" t="str">
            <v>/</v>
          </cell>
          <cell r="H230" t="str">
            <v>Q</v>
          </cell>
          <cell r="I230" t="str">
            <v>=</v>
          </cell>
          <cell r="J230">
            <v>1067.2</v>
          </cell>
          <cell r="K230"/>
          <cell r="L230"/>
          <cell r="M230"/>
          <cell r="N230"/>
          <cell r="O230">
            <v>1067.2</v>
          </cell>
          <cell r="P230"/>
          <cell r="Q230"/>
          <cell r="R230">
            <v>1067.2</v>
          </cell>
        </row>
        <row r="231">
          <cell r="C231" t="str">
            <v>소계</v>
          </cell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>
            <v>5019</v>
          </cell>
          <cell r="P231">
            <v>1637.2</v>
          </cell>
          <cell r="Q231">
            <v>2314.8000000000002</v>
          </cell>
          <cell r="R231">
            <v>1067.2</v>
          </cell>
        </row>
        <row r="245">
          <cell r="O245">
            <v>5018</v>
          </cell>
          <cell r="P245">
            <v>1637</v>
          </cell>
          <cell r="Q245">
            <v>2314</v>
          </cell>
          <cell r="R245">
            <v>1067</v>
          </cell>
        </row>
        <row r="246">
          <cell r="A246">
            <v>87</v>
          </cell>
          <cell r="B246">
            <v>87.01</v>
          </cell>
          <cell r="C246">
            <v>87.02000000000001</v>
          </cell>
          <cell r="D246">
            <v>87.030000000000015</v>
          </cell>
          <cell r="E246">
            <v>87.04000000000002</v>
          </cell>
          <cell r="F246">
            <v>87.050000000000026</v>
          </cell>
          <cell r="G246">
            <v>87.060000000000031</v>
          </cell>
          <cell r="H246">
            <v>87.070000000000036</v>
          </cell>
          <cell r="I246">
            <v>87.080000000000041</v>
          </cell>
          <cell r="J246">
            <v>87.090000000000046</v>
          </cell>
          <cell r="K246">
            <v>87.100000000000051</v>
          </cell>
          <cell r="L246">
            <v>87.110000000000056</v>
          </cell>
          <cell r="M246">
            <v>87.120000000000061</v>
          </cell>
          <cell r="N246">
            <v>87.130000000000067</v>
          </cell>
          <cell r="O246">
            <v>87.140000000000072</v>
          </cell>
          <cell r="P246">
            <v>87.150000000000077</v>
          </cell>
          <cell r="Q246">
            <v>87.160000000000082</v>
          </cell>
          <cell r="R246">
            <v>87.170000000000087</v>
          </cell>
        </row>
        <row r="247">
          <cell r="E247" t="str">
            <v>산</v>
          </cell>
          <cell r="F247"/>
          <cell r="G247" t="str">
            <v>출</v>
          </cell>
          <cell r="H247"/>
          <cell r="I247" t="str">
            <v>내</v>
          </cell>
          <cell r="J247"/>
          <cell r="K247" t="str">
            <v>역</v>
          </cell>
          <cell r="L247"/>
          <cell r="M247"/>
          <cell r="N247"/>
          <cell r="O247" t="str">
            <v>계</v>
          </cell>
          <cell r="P247" t="str">
            <v>노무비</v>
          </cell>
          <cell r="Q247" t="str">
            <v>재료비</v>
          </cell>
          <cell r="R247" t="str">
            <v>경  비</v>
          </cell>
        </row>
        <row r="249">
          <cell r="A249" t="str">
            <v>아스콘 운반(#78) / Ton</v>
          </cell>
        </row>
        <row r="251">
          <cell r="B251">
            <v>1</v>
          </cell>
          <cell r="C251" t="str">
            <v>운반(덤프트럭</v>
          </cell>
          <cell r="D251"/>
          <cell r="E251"/>
          <cell r="F251">
            <v>10.5</v>
          </cell>
          <cell r="G251" t="str">
            <v>TON)</v>
          </cell>
        </row>
        <row r="252">
          <cell r="C252" t="str">
            <v>q1 =</v>
          </cell>
          <cell r="D252">
            <v>10.5</v>
          </cell>
          <cell r="E252"/>
          <cell r="F252" t="str">
            <v>Qt =</v>
          </cell>
          <cell r="G252">
            <v>72</v>
          </cell>
          <cell r="H252"/>
          <cell r="I252" t="str">
            <v>qw =</v>
          </cell>
          <cell r="J252">
            <v>2.3199999999999998</v>
          </cell>
          <cell r="K252"/>
          <cell r="L252" t="str">
            <v>E =</v>
          </cell>
          <cell r="M252">
            <v>0.8</v>
          </cell>
        </row>
        <row r="253">
          <cell r="C253" t="str">
            <v>W =</v>
          </cell>
          <cell r="D253">
            <v>3.5249999999999999</v>
          </cell>
          <cell r="E253"/>
          <cell r="F253"/>
          <cell r="G253" t="str">
            <v>t =</v>
          </cell>
          <cell r="H253">
            <v>0.05</v>
          </cell>
        </row>
        <row r="254">
          <cell r="C254" t="str">
            <v>t1 =</v>
          </cell>
          <cell r="D254">
            <v>10.5</v>
          </cell>
          <cell r="E254" t="str">
            <v>/</v>
          </cell>
          <cell r="F254">
            <v>72</v>
          </cell>
          <cell r="G254" t="str">
            <v>*</v>
          </cell>
          <cell r="H254">
            <v>60</v>
          </cell>
          <cell r="I254" t="str">
            <v>=</v>
          </cell>
          <cell r="J254">
            <v>8.75</v>
          </cell>
        </row>
        <row r="255">
          <cell r="C255" t="str">
            <v>t2 =</v>
          </cell>
          <cell r="D255">
            <v>9</v>
          </cell>
          <cell r="E255" t="str">
            <v>/</v>
          </cell>
          <cell r="F255">
            <v>20</v>
          </cell>
          <cell r="G255" t="str">
            <v>*</v>
          </cell>
          <cell r="H255">
            <v>2</v>
          </cell>
          <cell r="I255" t="str">
            <v>*</v>
          </cell>
          <cell r="J255">
            <v>60</v>
          </cell>
          <cell r="K255" t="str">
            <v>=</v>
          </cell>
          <cell r="L255">
            <v>54</v>
          </cell>
        </row>
        <row r="256">
          <cell r="C256" t="str">
            <v>t3 =</v>
          </cell>
          <cell r="D256">
            <v>10.5</v>
          </cell>
          <cell r="E256" t="str">
            <v>*</v>
          </cell>
          <cell r="F256">
            <v>60</v>
          </cell>
          <cell r="G256" t="str">
            <v>/</v>
          </cell>
          <cell r="H256">
            <v>180</v>
          </cell>
          <cell r="I256" t="str">
            <v>*</v>
          </cell>
          <cell r="J256">
            <v>3.5249999999999999</v>
          </cell>
          <cell r="K256"/>
          <cell r="L256" t="str">
            <v>*</v>
          </cell>
          <cell r="M256">
            <v>0.05</v>
          </cell>
          <cell r="N256" t="str">
            <v>*</v>
          </cell>
        </row>
        <row r="257">
          <cell r="D257">
            <v>2.3199999999999998</v>
          </cell>
          <cell r="E257" t="str">
            <v>*</v>
          </cell>
          <cell r="F257">
            <v>0.8</v>
          </cell>
          <cell r="G257" t="str">
            <v>=</v>
          </cell>
          <cell r="H257">
            <v>10.69</v>
          </cell>
        </row>
        <row r="258">
          <cell r="C258" t="str">
            <v>t4 =</v>
          </cell>
          <cell r="D258">
            <v>5</v>
          </cell>
          <cell r="E258" t="str">
            <v>(천막덮고벗기기)</v>
          </cell>
        </row>
        <row r="259">
          <cell r="C259" t="str">
            <v>CM =</v>
          </cell>
          <cell r="D259" t="str">
            <v xml:space="preserve"> t1+ t2+ t3+ t4</v>
          </cell>
          <cell r="E259"/>
          <cell r="F259"/>
          <cell r="G259"/>
          <cell r="H259" t="str">
            <v>=</v>
          </cell>
          <cell r="I259">
            <v>78.44</v>
          </cell>
        </row>
        <row r="260">
          <cell r="C260" t="str">
            <v>Q = 60 * 10.5 *  0.90 / CM</v>
          </cell>
          <cell r="D260"/>
          <cell r="E260"/>
          <cell r="F260"/>
          <cell r="G260"/>
          <cell r="H260"/>
          <cell r="I260" t="str">
            <v>=</v>
          </cell>
          <cell r="J260">
            <v>7.22</v>
          </cell>
          <cell r="K260" t="str">
            <v>㎥/hr</v>
          </cell>
        </row>
        <row r="263">
          <cell r="C263" t="str">
            <v>노무비</v>
          </cell>
          <cell r="D263"/>
          <cell r="E263">
            <v>12885</v>
          </cell>
          <cell r="F263"/>
          <cell r="G263" t="str">
            <v>/</v>
          </cell>
          <cell r="H263" t="str">
            <v>Q</v>
          </cell>
          <cell r="I263" t="str">
            <v>=</v>
          </cell>
          <cell r="J263">
            <v>1784.6</v>
          </cell>
          <cell r="K263"/>
          <cell r="L263"/>
          <cell r="M263"/>
          <cell r="N263"/>
          <cell r="O263">
            <v>1784.6</v>
          </cell>
          <cell r="P263">
            <v>1784.6</v>
          </cell>
        </row>
        <row r="264">
          <cell r="C264" t="str">
            <v>재료비</v>
          </cell>
          <cell r="D264"/>
          <cell r="E264">
            <v>18218</v>
          </cell>
          <cell r="F264"/>
          <cell r="G264" t="str">
            <v>/</v>
          </cell>
          <cell r="H264" t="str">
            <v>Q</v>
          </cell>
          <cell r="I264" t="str">
            <v>=</v>
          </cell>
          <cell r="J264">
            <v>2523.1999999999998</v>
          </cell>
          <cell r="K264"/>
          <cell r="L264"/>
          <cell r="M264"/>
          <cell r="N264"/>
          <cell r="O264">
            <v>2523.1999999999998</v>
          </cell>
          <cell r="P264"/>
          <cell r="Q264">
            <v>2523.1999999999998</v>
          </cell>
        </row>
        <row r="265">
          <cell r="C265" t="str">
            <v>경  비</v>
          </cell>
          <cell r="D265"/>
          <cell r="E265">
            <v>8399</v>
          </cell>
          <cell r="F265"/>
          <cell r="G265" t="str">
            <v>/</v>
          </cell>
          <cell r="H265" t="str">
            <v>Q</v>
          </cell>
          <cell r="I265" t="str">
            <v>=</v>
          </cell>
          <cell r="J265">
            <v>1163.2</v>
          </cell>
          <cell r="K265"/>
          <cell r="L265"/>
          <cell r="M265"/>
          <cell r="N265"/>
          <cell r="O265">
            <v>1163.2</v>
          </cell>
          <cell r="P265"/>
          <cell r="Q265"/>
          <cell r="R265">
            <v>1163.2</v>
          </cell>
        </row>
        <row r="266">
          <cell r="C266" t="str">
            <v>소계</v>
          </cell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>
            <v>5471</v>
          </cell>
          <cell r="P266">
            <v>1784.6</v>
          </cell>
          <cell r="Q266">
            <v>2523.1999999999998</v>
          </cell>
          <cell r="R266">
            <v>1163.2</v>
          </cell>
        </row>
        <row r="280">
          <cell r="O280">
            <v>5470</v>
          </cell>
          <cell r="P280">
            <v>1784</v>
          </cell>
          <cell r="Q280">
            <v>2523</v>
          </cell>
          <cell r="R280">
            <v>1163</v>
          </cell>
        </row>
        <row r="281">
          <cell r="A281">
            <v>88</v>
          </cell>
          <cell r="B281">
            <v>88.01</v>
          </cell>
          <cell r="C281">
            <v>88.02000000000001</v>
          </cell>
          <cell r="D281">
            <v>88.030000000000015</v>
          </cell>
          <cell r="E281">
            <v>88.04000000000002</v>
          </cell>
          <cell r="F281">
            <v>88.050000000000026</v>
          </cell>
          <cell r="G281">
            <v>88.060000000000031</v>
          </cell>
          <cell r="H281">
            <v>88.070000000000036</v>
          </cell>
          <cell r="I281">
            <v>88.080000000000041</v>
          </cell>
          <cell r="J281">
            <v>88.090000000000046</v>
          </cell>
          <cell r="K281">
            <v>88.100000000000051</v>
          </cell>
          <cell r="L281">
            <v>88.110000000000056</v>
          </cell>
          <cell r="M281">
            <v>88.120000000000061</v>
          </cell>
          <cell r="N281">
            <v>88.130000000000067</v>
          </cell>
          <cell r="O281">
            <v>88.140000000000072</v>
          </cell>
          <cell r="P281">
            <v>88.150000000000077</v>
          </cell>
          <cell r="Q281">
            <v>88.160000000000082</v>
          </cell>
          <cell r="R281">
            <v>88.170000000000087</v>
          </cell>
        </row>
        <row r="282">
          <cell r="E282" t="str">
            <v>산</v>
          </cell>
          <cell r="F282"/>
          <cell r="G282" t="str">
            <v>출</v>
          </cell>
          <cell r="H282"/>
          <cell r="I282" t="str">
            <v>내</v>
          </cell>
          <cell r="J282"/>
          <cell r="K282" t="str">
            <v>역</v>
          </cell>
          <cell r="L282"/>
          <cell r="M282"/>
          <cell r="N282"/>
          <cell r="O282" t="str">
            <v>계</v>
          </cell>
          <cell r="P282" t="str">
            <v>노무비</v>
          </cell>
          <cell r="Q282" t="str">
            <v>재료비</v>
          </cell>
          <cell r="R282" t="str">
            <v>경  비</v>
          </cell>
        </row>
        <row r="284">
          <cell r="A284" t="str">
            <v>흄관운반 D=300mm / 본당</v>
          </cell>
        </row>
        <row r="285">
          <cell r="B285">
            <v>1</v>
          </cell>
          <cell r="C285" t="str">
            <v>운반비(구역화물  11Ton)</v>
          </cell>
        </row>
        <row r="286">
          <cell r="C286" t="str">
            <v>공장 : 아산시 인주면 문방리 산11번지</v>
          </cell>
          <cell r="D286"/>
          <cell r="E286"/>
          <cell r="F286"/>
          <cell r="G286"/>
          <cell r="H286"/>
          <cell r="I286"/>
          <cell r="J286"/>
          <cell r="K286" t="str">
            <v>→</v>
          </cell>
          <cell r="L286">
            <v>20</v>
          </cell>
          <cell r="M286" t="str">
            <v>Km 적용</v>
          </cell>
        </row>
        <row r="287">
          <cell r="C287" t="str">
            <v>본당중량:</v>
          </cell>
          <cell r="D287"/>
          <cell r="E287">
            <v>0.34599999999999997</v>
          </cell>
          <cell r="F287"/>
          <cell r="G287" t="str">
            <v>Ton</v>
          </cell>
        </row>
        <row r="288">
          <cell r="C288" t="str">
            <v>대당적재본수:</v>
          </cell>
          <cell r="D288"/>
          <cell r="E288"/>
          <cell r="F288">
            <v>11</v>
          </cell>
          <cell r="G288" t="str">
            <v>Ton</v>
          </cell>
          <cell r="H288" t="str">
            <v>/</v>
          </cell>
          <cell r="I288">
            <v>0.34599999999999997</v>
          </cell>
          <cell r="J288"/>
          <cell r="K288" t="str">
            <v>Ton</v>
          </cell>
          <cell r="L288" t="str">
            <v>=</v>
          </cell>
          <cell r="M288">
            <v>31</v>
          </cell>
          <cell r="N288" t="str">
            <v>본</v>
          </cell>
        </row>
        <row r="289">
          <cell r="C289">
            <v>116040</v>
          </cell>
          <cell r="D289"/>
          <cell r="E289" t="str">
            <v>/</v>
          </cell>
          <cell r="F289">
            <v>1.1000000000000001</v>
          </cell>
          <cell r="G289" t="str">
            <v>/</v>
          </cell>
          <cell r="H289">
            <v>31</v>
          </cell>
          <cell r="I289" t="str">
            <v>=</v>
          </cell>
          <cell r="J289">
            <v>3402.9</v>
          </cell>
          <cell r="K289"/>
          <cell r="L289"/>
          <cell r="M289"/>
          <cell r="N289"/>
          <cell r="O289">
            <v>3402.9</v>
          </cell>
          <cell r="P289"/>
          <cell r="Q289"/>
          <cell r="R289">
            <v>3402.9</v>
          </cell>
        </row>
        <row r="290">
          <cell r="B290">
            <v>2</v>
          </cell>
          <cell r="C290" t="str">
            <v>하차비</v>
          </cell>
        </row>
        <row r="291">
          <cell r="C291">
            <v>1916</v>
          </cell>
          <cell r="D291"/>
          <cell r="E291" t="str">
            <v>/</v>
          </cell>
          <cell r="F291">
            <v>1.1000000000000001</v>
          </cell>
          <cell r="G291" t="str">
            <v>*</v>
          </cell>
          <cell r="H291">
            <v>11</v>
          </cell>
          <cell r="I291" t="str">
            <v>/</v>
          </cell>
          <cell r="J291">
            <v>31</v>
          </cell>
          <cell r="K291" t="str">
            <v>=</v>
          </cell>
          <cell r="L291">
            <v>618</v>
          </cell>
          <cell r="M291"/>
          <cell r="N291"/>
          <cell r="O291">
            <v>618</v>
          </cell>
          <cell r="P291"/>
          <cell r="Q291"/>
          <cell r="R291">
            <v>618</v>
          </cell>
        </row>
        <row r="292">
          <cell r="C292" t="str">
            <v>계</v>
          </cell>
          <cell r="D292"/>
          <cell r="E292"/>
          <cell r="F292"/>
          <cell r="G292"/>
          <cell r="H292"/>
          <cell r="I292"/>
          <cell r="J292"/>
          <cell r="K292"/>
          <cell r="L292"/>
          <cell r="M292"/>
          <cell r="N292"/>
          <cell r="O292">
            <v>4020.9</v>
          </cell>
          <cell r="P292"/>
          <cell r="Q292"/>
          <cell r="R292">
            <v>4020.9</v>
          </cell>
        </row>
        <row r="294">
          <cell r="A294" t="str">
            <v>흄관운반</v>
          </cell>
          <cell r="B294"/>
          <cell r="C294"/>
          <cell r="D294" t="str">
            <v>D =</v>
          </cell>
          <cell r="E294">
            <v>400</v>
          </cell>
          <cell r="F294" t="str">
            <v>mm / 본당</v>
          </cell>
        </row>
        <row r="295">
          <cell r="C295" t="str">
            <v>본당중량:</v>
          </cell>
          <cell r="D295"/>
          <cell r="E295">
            <v>0.55200000000000005</v>
          </cell>
          <cell r="F295"/>
          <cell r="G295" t="str">
            <v>Ton</v>
          </cell>
        </row>
        <row r="296">
          <cell r="C296" t="str">
            <v>대당적재본수:</v>
          </cell>
          <cell r="D296"/>
          <cell r="E296"/>
          <cell r="F296">
            <v>11</v>
          </cell>
          <cell r="G296" t="str">
            <v>Ton</v>
          </cell>
          <cell r="H296" t="str">
            <v>/</v>
          </cell>
          <cell r="I296">
            <v>0.55200000000000005</v>
          </cell>
          <cell r="J296"/>
          <cell r="K296" t="str">
            <v>Ton</v>
          </cell>
          <cell r="L296" t="str">
            <v>=</v>
          </cell>
          <cell r="M296">
            <v>19</v>
          </cell>
          <cell r="N296" t="str">
            <v>본</v>
          </cell>
        </row>
        <row r="297">
          <cell r="C297" t="str">
            <v>계</v>
          </cell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>
            <v>6560</v>
          </cell>
          <cell r="P297"/>
          <cell r="Q297"/>
          <cell r="R297">
            <v>6560</v>
          </cell>
        </row>
        <row r="299">
          <cell r="A299" t="str">
            <v>흄관운반</v>
          </cell>
          <cell r="B299"/>
          <cell r="C299"/>
          <cell r="D299" t="str">
            <v>D =</v>
          </cell>
          <cell r="E299">
            <v>450</v>
          </cell>
          <cell r="F299" t="str">
            <v>mm / 본당</v>
          </cell>
        </row>
        <row r="300">
          <cell r="C300" t="str">
            <v>본당중량:</v>
          </cell>
          <cell r="D300"/>
          <cell r="E300">
            <v>0.66400000000000003</v>
          </cell>
          <cell r="F300"/>
          <cell r="G300" t="str">
            <v>Ton</v>
          </cell>
        </row>
        <row r="301">
          <cell r="C301" t="str">
            <v>대당적재본수:</v>
          </cell>
          <cell r="D301"/>
          <cell r="E301"/>
          <cell r="F301">
            <v>11</v>
          </cell>
          <cell r="G301" t="str">
            <v>Ton</v>
          </cell>
          <cell r="H301" t="str">
            <v>/</v>
          </cell>
          <cell r="I301">
            <v>0.66400000000000003</v>
          </cell>
          <cell r="J301"/>
          <cell r="K301" t="str">
            <v>Ton</v>
          </cell>
          <cell r="L301" t="str">
            <v>=</v>
          </cell>
          <cell r="M301">
            <v>16</v>
          </cell>
          <cell r="N301" t="str">
            <v>본</v>
          </cell>
        </row>
        <row r="302">
          <cell r="C302" t="str">
            <v>계</v>
          </cell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>
            <v>79118</v>
          </cell>
          <cell r="P302"/>
          <cell r="Q302"/>
          <cell r="R302">
            <v>79118</v>
          </cell>
        </row>
        <row r="304">
          <cell r="A304" t="str">
            <v>흄관운반</v>
          </cell>
          <cell r="B304"/>
          <cell r="C304"/>
          <cell r="D304" t="str">
            <v>D =</v>
          </cell>
          <cell r="E304">
            <v>500</v>
          </cell>
          <cell r="F304" t="str">
            <v>mm / 본당</v>
          </cell>
        </row>
        <row r="305">
          <cell r="C305" t="str">
            <v>본당중량:</v>
          </cell>
          <cell r="D305"/>
          <cell r="E305">
            <v>0.78900000000000003</v>
          </cell>
          <cell r="F305"/>
          <cell r="G305" t="str">
            <v>Ton</v>
          </cell>
        </row>
        <row r="306">
          <cell r="C306" t="str">
            <v>대당적재본수:</v>
          </cell>
          <cell r="D306"/>
          <cell r="E306"/>
          <cell r="F306">
            <v>11</v>
          </cell>
          <cell r="G306" t="str">
            <v>Ton</v>
          </cell>
          <cell r="H306" t="str">
            <v>/</v>
          </cell>
          <cell r="I306">
            <v>0.78900000000000003</v>
          </cell>
          <cell r="J306"/>
          <cell r="K306" t="str">
            <v>Ton</v>
          </cell>
          <cell r="L306" t="str">
            <v>=</v>
          </cell>
          <cell r="M306">
            <v>13</v>
          </cell>
          <cell r="N306" t="str">
            <v>본</v>
          </cell>
        </row>
        <row r="307">
          <cell r="C307" t="str">
            <v>계</v>
          </cell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>
            <v>9588</v>
          </cell>
          <cell r="P307"/>
          <cell r="Q307"/>
          <cell r="R307">
            <v>9588</v>
          </cell>
        </row>
        <row r="309">
          <cell r="A309" t="str">
            <v>흄관운반</v>
          </cell>
          <cell r="B309"/>
          <cell r="C309"/>
          <cell r="D309" t="str">
            <v>D =</v>
          </cell>
          <cell r="E309">
            <v>600</v>
          </cell>
          <cell r="F309" t="str">
            <v>mm / 본당</v>
          </cell>
        </row>
        <row r="310">
          <cell r="C310" t="str">
            <v>본당중량:</v>
          </cell>
          <cell r="D310"/>
          <cell r="E310">
            <v>1.01</v>
          </cell>
          <cell r="F310"/>
          <cell r="G310" t="str">
            <v>Ton</v>
          </cell>
        </row>
        <row r="311">
          <cell r="C311" t="str">
            <v>대당적재본수:</v>
          </cell>
          <cell r="D311"/>
          <cell r="E311"/>
          <cell r="F311">
            <v>11</v>
          </cell>
          <cell r="G311" t="str">
            <v>Ton</v>
          </cell>
          <cell r="H311" t="str">
            <v>/</v>
          </cell>
          <cell r="I311">
            <v>1.01</v>
          </cell>
          <cell r="J311"/>
          <cell r="K311" t="str">
            <v>Ton</v>
          </cell>
          <cell r="L311" t="str">
            <v>=</v>
          </cell>
          <cell r="M311">
            <v>10</v>
          </cell>
          <cell r="N311" t="str">
            <v>본</v>
          </cell>
        </row>
        <row r="312">
          <cell r="C312" t="str">
            <v>계</v>
          </cell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>
            <v>12465</v>
          </cell>
          <cell r="P312"/>
          <cell r="Q312"/>
          <cell r="R312">
            <v>12465</v>
          </cell>
        </row>
        <row r="316">
          <cell r="A316">
            <v>89</v>
          </cell>
          <cell r="B316">
            <v>89.01</v>
          </cell>
          <cell r="C316">
            <v>89.02000000000001</v>
          </cell>
          <cell r="D316">
            <v>89.030000000000015</v>
          </cell>
          <cell r="E316">
            <v>89.04000000000002</v>
          </cell>
          <cell r="F316">
            <v>89.050000000000026</v>
          </cell>
          <cell r="G316">
            <v>89.060000000000031</v>
          </cell>
          <cell r="H316">
            <v>89.070000000000036</v>
          </cell>
          <cell r="I316">
            <v>89.080000000000041</v>
          </cell>
          <cell r="J316">
            <v>89.090000000000046</v>
          </cell>
          <cell r="K316">
            <v>89.100000000000051</v>
          </cell>
          <cell r="L316">
            <v>89.110000000000056</v>
          </cell>
          <cell r="M316">
            <v>89.120000000000061</v>
          </cell>
          <cell r="N316">
            <v>89.130000000000067</v>
          </cell>
          <cell r="O316">
            <v>89.140000000000072</v>
          </cell>
          <cell r="P316">
            <v>89.150000000000077</v>
          </cell>
          <cell r="Q316">
            <v>89.160000000000082</v>
          </cell>
          <cell r="R316">
            <v>89.170000000000087</v>
          </cell>
        </row>
        <row r="317">
          <cell r="E317" t="str">
            <v>산</v>
          </cell>
          <cell r="F317"/>
          <cell r="G317" t="str">
            <v>출</v>
          </cell>
          <cell r="H317"/>
          <cell r="I317" t="str">
            <v>내</v>
          </cell>
          <cell r="J317"/>
          <cell r="K317" t="str">
            <v>역</v>
          </cell>
          <cell r="L317"/>
          <cell r="M317"/>
          <cell r="N317"/>
          <cell r="O317" t="str">
            <v>계</v>
          </cell>
          <cell r="P317" t="str">
            <v>노무비</v>
          </cell>
          <cell r="Q317" t="str">
            <v>재료비</v>
          </cell>
          <cell r="R317" t="str">
            <v>경  비</v>
          </cell>
        </row>
        <row r="319">
          <cell r="A319" t="str">
            <v>흄관운반 D=700mm / 본당</v>
          </cell>
        </row>
        <row r="320">
          <cell r="C320" t="str">
            <v>본당중량:</v>
          </cell>
          <cell r="D320"/>
          <cell r="E320">
            <v>1.3220000000000001</v>
          </cell>
          <cell r="F320"/>
          <cell r="G320" t="str">
            <v>Ton</v>
          </cell>
        </row>
        <row r="321">
          <cell r="C321" t="str">
            <v>대당적재본수:</v>
          </cell>
          <cell r="D321"/>
          <cell r="E321"/>
          <cell r="F321">
            <v>11</v>
          </cell>
          <cell r="G321" t="str">
            <v>Ton</v>
          </cell>
          <cell r="H321" t="str">
            <v>/</v>
          </cell>
          <cell r="I321">
            <v>1.3220000000000001</v>
          </cell>
          <cell r="J321"/>
          <cell r="K321" t="str">
            <v>Ton</v>
          </cell>
          <cell r="L321" t="str">
            <v>=</v>
          </cell>
          <cell r="M321">
            <v>8</v>
          </cell>
          <cell r="N321" t="str">
            <v>본</v>
          </cell>
        </row>
        <row r="322">
          <cell r="C322" t="str">
            <v>계</v>
          </cell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>
            <v>15581</v>
          </cell>
          <cell r="P322"/>
          <cell r="Q322"/>
          <cell r="R322">
            <v>15581</v>
          </cell>
        </row>
        <row r="324">
          <cell r="A324" t="str">
            <v>흄관운반</v>
          </cell>
          <cell r="B324"/>
          <cell r="C324"/>
          <cell r="D324" t="str">
            <v>D =</v>
          </cell>
          <cell r="E324">
            <v>800</v>
          </cell>
          <cell r="F324" t="str">
            <v>mm / 본당</v>
          </cell>
        </row>
        <row r="325">
          <cell r="C325" t="str">
            <v>본당중량:</v>
          </cell>
          <cell r="D325"/>
          <cell r="E325">
            <v>1.675</v>
          </cell>
          <cell r="F325"/>
          <cell r="G325" t="str">
            <v>Ton</v>
          </cell>
        </row>
        <row r="326">
          <cell r="C326" t="str">
            <v>대당적재본수:</v>
          </cell>
          <cell r="D326"/>
          <cell r="E326"/>
          <cell r="F326">
            <v>11</v>
          </cell>
          <cell r="G326" t="str">
            <v>Ton</v>
          </cell>
          <cell r="H326" t="str">
            <v>/</v>
          </cell>
          <cell r="I326">
            <v>1.675</v>
          </cell>
          <cell r="J326"/>
          <cell r="K326" t="str">
            <v>Ton</v>
          </cell>
          <cell r="L326" t="str">
            <v>=</v>
          </cell>
          <cell r="M326">
            <v>6</v>
          </cell>
          <cell r="N326" t="str">
            <v>본</v>
          </cell>
        </row>
        <row r="327">
          <cell r="C327" t="str">
            <v>계</v>
          </cell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>
            <v>20775</v>
          </cell>
          <cell r="P327"/>
          <cell r="Q327"/>
          <cell r="R327">
            <v>20775</v>
          </cell>
        </row>
        <row r="329">
          <cell r="A329" t="str">
            <v>흄관운반</v>
          </cell>
          <cell r="B329"/>
          <cell r="C329"/>
          <cell r="D329" t="str">
            <v>D =</v>
          </cell>
          <cell r="E329">
            <v>900</v>
          </cell>
          <cell r="F329" t="str">
            <v>mm / 본당</v>
          </cell>
        </row>
        <row r="330">
          <cell r="C330" t="str">
            <v>본당중량:</v>
          </cell>
          <cell r="D330"/>
          <cell r="E330">
            <v>1.9710000000000001</v>
          </cell>
          <cell r="F330"/>
          <cell r="G330" t="str">
            <v>Ton</v>
          </cell>
        </row>
        <row r="331">
          <cell r="C331" t="str">
            <v>대당적재본수:</v>
          </cell>
          <cell r="D331"/>
          <cell r="E331"/>
          <cell r="F331">
            <v>11</v>
          </cell>
          <cell r="G331" t="str">
            <v>Ton</v>
          </cell>
          <cell r="H331" t="str">
            <v>/</v>
          </cell>
          <cell r="I331">
            <v>1.9710000000000001</v>
          </cell>
          <cell r="J331"/>
          <cell r="K331" t="str">
            <v>Ton</v>
          </cell>
          <cell r="L331" t="str">
            <v>=</v>
          </cell>
          <cell r="M331">
            <v>5</v>
          </cell>
          <cell r="N331" t="str">
            <v>본</v>
          </cell>
        </row>
        <row r="332">
          <cell r="C332" t="str">
            <v>계</v>
          </cell>
          <cell r="D332"/>
          <cell r="E332"/>
          <cell r="F332"/>
          <cell r="G332"/>
          <cell r="H332"/>
          <cell r="I332"/>
          <cell r="J332"/>
          <cell r="K332"/>
          <cell r="L332"/>
          <cell r="M332"/>
          <cell r="N332"/>
          <cell r="O332">
            <v>24930</v>
          </cell>
          <cell r="P332"/>
          <cell r="Q332"/>
          <cell r="R332">
            <v>24930</v>
          </cell>
        </row>
        <row r="334">
          <cell r="A334" t="str">
            <v>흄관운반</v>
          </cell>
          <cell r="B334"/>
          <cell r="C334"/>
          <cell r="D334" t="str">
            <v>D =</v>
          </cell>
          <cell r="E334">
            <v>1000</v>
          </cell>
          <cell r="F334"/>
          <cell r="G334" t="str">
            <v>mm / 본당</v>
          </cell>
        </row>
        <row r="335">
          <cell r="C335" t="str">
            <v>본당중량:</v>
          </cell>
          <cell r="D335"/>
          <cell r="E335">
            <v>2.3490000000000002</v>
          </cell>
          <cell r="F335"/>
          <cell r="G335" t="str">
            <v>Ton</v>
          </cell>
        </row>
        <row r="336">
          <cell r="C336" t="str">
            <v>대당적재본수:</v>
          </cell>
          <cell r="D336"/>
          <cell r="E336"/>
          <cell r="F336">
            <v>11</v>
          </cell>
          <cell r="G336" t="str">
            <v>Ton</v>
          </cell>
          <cell r="H336" t="str">
            <v>/</v>
          </cell>
          <cell r="I336">
            <v>2.3490000000000002</v>
          </cell>
          <cell r="J336"/>
          <cell r="K336" t="str">
            <v>Ton</v>
          </cell>
          <cell r="L336" t="str">
            <v>=</v>
          </cell>
          <cell r="M336">
            <v>4</v>
          </cell>
          <cell r="N336" t="str">
            <v>본</v>
          </cell>
        </row>
        <row r="337">
          <cell r="C337" t="str">
            <v>계</v>
          </cell>
          <cell r="D337"/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>
            <v>31162</v>
          </cell>
          <cell r="P337"/>
          <cell r="Q337"/>
          <cell r="R337">
            <v>31162</v>
          </cell>
        </row>
        <row r="339">
          <cell r="A339" t="str">
            <v>흄관운반</v>
          </cell>
          <cell r="B339"/>
          <cell r="C339"/>
          <cell r="D339" t="str">
            <v>D =</v>
          </cell>
          <cell r="E339">
            <v>1200</v>
          </cell>
          <cell r="F339"/>
          <cell r="G339" t="str">
            <v>mm / 본당</v>
          </cell>
        </row>
        <row r="340">
          <cell r="C340" t="str">
            <v>본당중량:</v>
          </cell>
          <cell r="D340"/>
          <cell r="E340">
            <v>3.302</v>
          </cell>
          <cell r="F340"/>
          <cell r="G340" t="str">
            <v>Ton</v>
          </cell>
        </row>
        <row r="341">
          <cell r="C341" t="str">
            <v>대당적재본수:</v>
          </cell>
          <cell r="D341"/>
          <cell r="E341"/>
          <cell r="F341">
            <v>11</v>
          </cell>
          <cell r="G341" t="str">
            <v>Ton</v>
          </cell>
          <cell r="H341" t="str">
            <v>/</v>
          </cell>
          <cell r="I341">
            <v>3.302</v>
          </cell>
          <cell r="J341"/>
          <cell r="K341" t="str">
            <v>Ton</v>
          </cell>
          <cell r="L341" t="str">
            <v>=</v>
          </cell>
          <cell r="M341">
            <v>3</v>
          </cell>
          <cell r="N341" t="str">
            <v>본</v>
          </cell>
        </row>
        <row r="342">
          <cell r="C342" t="str">
            <v>계</v>
          </cell>
          <cell r="D342"/>
          <cell r="E342"/>
          <cell r="F342"/>
          <cell r="G342"/>
          <cell r="H342"/>
          <cell r="I342"/>
          <cell r="J342"/>
          <cell r="K342"/>
          <cell r="L342"/>
          <cell r="M342"/>
          <cell r="N342"/>
          <cell r="O342">
            <v>41550</v>
          </cell>
          <cell r="P342"/>
          <cell r="Q342"/>
          <cell r="R342">
            <v>41550</v>
          </cell>
        </row>
        <row r="351">
          <cell r="A351">
            <v>90</v>
          </cell>
          <cell r="B351">
            <v>90.01</v>
          </cell>
          <cell r="C351">
            <v>90.02000000000001</v>
          </cell>
          <cell r="D351">
            <v>90.030000000000015</v>
          </cell>
          <cell r="E351">
            <v>90.04000000000002</v>
          </cell>
          <cell r="F351">
            <v>90.050000000000026</v>
          </cell>
          <cell r="G351">
            <v>90.060000000000031</v>
          </cell>
          <cell r="H351">
            <v>90.070000000000036</v>
          </cell>
          <cell r="I351">
            <v>90.080000000000041</v>
          </cell>
          <cell r="J351">
            <v>90.090000000000046</v>
          </cell>
          <cell r="K351">
            <v>90.100000000000051</v>
          </cell>
          <cell r="L351">
            <v>90.110000000000056</v>
          </cell>
          <cell r="M351">
            <v>90.120000000000061</v>
          </cell>
          <cell r="N351">
            <v>90.130000000000067</v>
          </cell>
          <cell r="O351">
            <v>90.140000000000072</v>
          </cell>
          <cell r="P351">
            <v>90.150000000000077</v>
          </cell>
          <cell r="Q351">
            <v>90.160000000000082</v>
          </cell>
          <cell r="R351">
            <v>90.170000000000087</v>
          </cell>
        </row>
        <row r="352">
          <cell r="E352" t="str">
            <v>산</v>
          </cell>
          <cell r="F352"/>
          <cell r="G352" t="str">
            <v>출</v>
          </cell>
          <cell r="H352"/>
          <cell r="I352" t="str">
            <v>내</v>
          </cell>
          <cell r="J352"/>
          <cell r="K352" t="str">
            <v>역</v>
          </cell>
          <cell r="L352"/>
          <cell r="M352"/>
          <cell r="N352"/>
          <cell r="O352" t="str">
            <v>계</v>
          </cell>
          <cell r="P352" t="str">
            <v>노무비</v>
          </cell>
          <cell r="Q352" t="str">
            <v>재료비</v>
          </cell>
          <cell r="R352" t="str">
            <v>경  비</v>
          </cell>
        </row>
        <row r="354">
          <cell r="A354" t="str">
            <v>P. C관 운반 D=500mm / 본당</v>
          </cell>
        </row>
        <row r="355">
          <cell r="B355">
            <v>1</v>
          </cell>
          <cell r="C355" t="str">
            <v>운반비(구역화물  12Ton)</v>
          </cell>
        </row>
        <row r="356">
          <cell r="C356" t="str">
            <v>공장 : 이천시 부발면 신원리 624-2번지</v>
          </cell>
          <cell r="D356"/>
          <cell r="E356"/>
          <cell r="F356"/>
          <cell r="G356"/>
          <cell r="H356"/>
          <cell r="I356"/>
          <cell r="J356"/>
          <cell r="K356" t="str">
            <v>→</v>
          </cell>
          <cell r="L356">
            <v>100</v>
          </cell>
          <cell r="M356" t="str">
            <v>Km 적용</v>
          </cell>
        </row>
        <row r="357">
          <cell r="C357" t="str">
            <v>본당중량:</v>
          </cell>
          <cell r="D357"/>
          <cell r="E357">
            <v>1.24</v>
          </cell>
          <cell r="F357"/>
          <cell r="G357" t="str">
            <v>Ton</v>
          </cell>
        </row>
        <row r="358">
          <cell r="C358" t="str">
            <v>대당적재본수:</v>
          </cell>
          <cell r="D358"/>
          <cell r="E358"/>
          <cell r="F358">
            <v>12</v>
          </cell>
          <cell r="G358" t="str">
            <v>Ton</v>
          </cell>
          <cell r="H358" t="str">
            <v>/</v>
          </cell>
          <cell r="I358">
            <v>1.24</v>
          </cell>
          <cell r="J358"/>
          <cell r="K358" t="str">
            <v>Ton</v>
          </cell>
          <cell r="L358" t="str">
            <v>=</v>
          </cell>
          <cell r="M358">
            <v>9</v>
          </cell>
          <cell r="N358" t="str">
            <v>본</v>
          </cell>
        </row>
        <row r="359">
          <cell r="C359">
            <v>231780</v>
          </cell>
          <cell r="D359"/>
          <cell r="E359" t="str">
            <v>/</v>
          </cell>
          <cell r="F359">
            <v>1.1000000000000001</v>
          </cell>
          <cell r="G359" t="str">
            <v>/</v>
          </cell>
          <cell r="H359">
            <v>9</v>
          </cell>
          <cell r="I359" t="str">
            <v>=</v>
          </cell>
          <cell r="J359">
            <v>23412</v>
          </cell>
          <cell r="K359"/>
          <cell r="L359"/>
          <cell r="M359"/>
          <cell r="N359"/>
          <cell r="O359">
            <v>23412</v>
          </cell>
          <cell r="P359"/>
          <cell r="Q359"/>
          <cell r="R359">
            <v>23412</v>
          </cell>
        </row>
        <row r="360">
          <cell r="B360">
            <v>2</v>
          </cell>
          <cell r="C360" t="str">
            <v>하차비</v>
          </cell>
        </row>
        <row r="361">
          <cell r="C361">
            <v>1916</v>
          </cell>
          <cell r="D361"/>
          <cell r="E361" t="str">
            <v>/</v>
          </cell>
          <cell r="F361">
            <v>1.1000000000000001</v>
          </cell>
          <cell r="G361" t="str">
            <v>*</v>
          </cell>
          <cell r="H361">
            <v>12</v>
          </cell>
          <cell r="I361" t="str">
            <v>/</v>
          </cell>
          <cell r="J361">
            <v>9</v>
          </cell>
          <cell r="K361" t="str">
            <v>=</v>
          </cell>
          <cell r="L361">
            <v>2322</v>
          </cell>
          <cell r="M361"/>
          <cell r="N361"/>
          <cell r="O361">
            <v>2322</v>
          </cell>
          <cell r="P361"/>
          <cell r="Q361"/>
          <cell r="R361">
            <v>2322</v>
          </cell>
        </row>
        <row r="362">
          <cell r="C362" t="str">
            <v>계</v>
          </cell>
          <cell r="D362"/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>
            <v>25734</v>
          </cell>
          <cell r="P362"/>
          <cell r="Q362"/>
          <cell r="R362">
            <v>25734</v>
          </cell>
        </row>
        <row r="364">
          <cell r="A364" t="str">
            <v>P . C 관</v>
          </cell>
          <cell r="B364"/>
          <cell r="C364"/>
          <cell r="D364" t="str">
            <v>D =</v>
          </cell>
          <cell r="E364">
            <v>600</v>
          </cell>
          <cell r="F364" t="str">
            <v>mm / 본당</v>
          </cell>
        </row>
        <row r="365">
          <cell r="C365" t="str">
            <v>본당중량:</v>
          </cell>
          <cell r="D365"/>
          <cell r="E365">
            <v>1.55</v>
          </cell>
          <cell r="F365"/>
          <cell r="G365" t="str">
            <v>Ton</v>
          </cell>
        </row>
        <row r="366">
          <cell r="C366" t="str">
            <v>대당적재본수:</v>
          </cell>
          <cell r="D366"/>
          <cell r="E366"/>
          <cell r="F366">
            <v>12</v>
          </cell>
          <cell r="G366" t="str">
            <v>Ton</v>
          </cell>
          <cell r="H366" t="str">
            <v>/</v>
          </cell>
          <cell r="I366">
            <v>1.55</v>
          </cell>
          <cell r="J366"/>
          <cell r="K366" t="str">
            <v>Ton</v>
          </cell>
          <cell r="L366" t="str">
            <v>=</v>
          </cell>
          <cell r="M366">
            <v>7</v>
          </cell>
          <cell r="N366" t="str">
            <v>본</v>
          </cell>
        </row>
        <row r="367">
          <cell r="C367" t="str">
            <v>계</v>
          </cell>
          <cell r="D367"/>
          <cell r="E367"/>
          <cell r="F367"/>
          <cell r="G367"/>
          <cell r="H367"/>
          <cell r="I367"/>
          <cell r="J367"/>
          <cell r="K367"/>
          <cell r="L367"/>
          <cell r="M367"/>
          <cell r="N367"/>
          <cell r="O367">
            <v>32838</v>
          </cell>
          <cell r="P367"/>
          <cell r="Q367"/>
          <cell r="R367">
            <v>32838</v>
          </cell>
        </row>
        <row r="369">
          <cell r="A369" t="str">
            <v>P . C 관</v>
          </cell>
          <cell r="B369"/>
          <cell r="C369"/>
          <cell r="D369" t="str">
            <v>D =</v>
          </cell>
          <cell r="E369">
            <v>700</v>
          </cell>
          <cell r="F369" t="str">
            <v>mm / 본당</v>
          </cell>
        </row>
        <row r="370">
          <cell r="C370" t="str">
            <v>본당중량:</v>
          </cell>
          <cell r="D370"/>
          <cell r="E370">
            <v>1.9</v>
          </cell>
          <cell r="F370"/>
          <cell r="G370" t="str">
            <v>Ton</v>
          </cell>
        </row>
        <row r="371">
          <cell r="C371" t="str">
            <v>대당적재본수:</v>
          </cell>
          <cell r="D371"/>
          <cell r="E371"/>
          <cell r="F371">
            <v>12</v>
          </cell>
          <cell r="G371" t="str">
            <v>Ton</v>
          </cell>
          <cell r="H371" t="str">
            <v>/</v>
          </cell>
          <cell r="I371">
            <v>1.9</v>
          </cell>
          <cell r="J371"/>
          <cell r="K371" t="str">
            <v>Ton</v>
          </cell>
          <cell r="L371" t="str">
            <v>=</v>
          </cell>
          <cell r="M371">
            <v>6</v>
          </cell>
          <cell r="N371" t="str">
            <v>본</v>
          </cell>
        </row>
        <row r="372">
          <cell r="C372" t="str">
            <v>계</v>
          </cell>
          <cell r="D372"/>
          <cell r="E372"/>
          <cell r="F372"/>
          <cell r="G372"/>
          <cell r="H372"/>
          <cell r="I372"/>
          <cell r="J372"/>
          <cell r="K372"/>
          <cell r="L372"/>
          <cell r="M372"/>
          <cell r="N372"/>
          <cell r="O372">
            <v>38311</v>
          </cell>
          <cell r="P372"/>
          <cell r="Q372"/>
          <cell r="R372">
            <v>38311</v>
          </cell>
        </row>
        <row r="374">
          <cell r="A374" t="str">
            <v>P . C 관</v>
          </cell>
          <cell r="B374"/>
          <cell r="C374"/>
          <cell r="D374" t="str">
            <v>D =</v>
          </cell>
          <cell r="E374">
            <v>800</v>
          </cell>
          <cell r="F374" t="str">
            <v>mm / 본당</v>
          </cell>
        </row>
        <row r="375">
          <cell r="C375" t="str">
            <v>본당중량:</v>
          </cell>
          <cell r="D375"/>
          <cell r="E375">
            <v>2.36</v>
          </cell>
          <cell r="F375"/>
          <cell r="G375" t="str">
            <v>Ton</v>
          </cell>
        </row>
        <row r="376">
          <cell r="C376" t="str">
            <v>대당적재본수:</v>
          </cell>
          <cell r="D376"/>
          <cell r="E376"/>
          <cell r="F376">
            <v>12</v>
          </cell>
          <cell r="G376" t="str">
            <v>Ton</v>
          </cell>
          <cell r="H376" t="str">
            <v>/</v>
          </cell>
          <cell r="I376">
            <v>2.36</v>
          </cell>
          <cell r="J376"/>
          <cell r="K376" t="str">
            <v>Ton</v>
          </cell>
          <cell r="L376" t="str">
            <v>=</v>
          </cell>
          <cell r="M376">
            <v>5</v>
          </cell>
          <cell r="N376" t="str">
            <v>본</v>
          </cell>
        </row>
        <row r="377">
          <cell r="C377" t="str">
            <v>계</v>
          </cell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>
            <v>45973</v>
          </cell>
          <cell r="P377"/>
          <cell r="Q377"/>
          <cell r="R377">
            <v>45973</v>
          </cell>
        </row>
        <row r="379">
          <cell r="A379" t="str">
            <v>P . C 관</v>
          </cell>
          <cell r="B379"/>
          <cell r="C379"/>
          <cell r="D379" t="str">
            <v>D =</v>
          </cell>
          <cell r="E379">
            <v>900</v>
          </cell>
          <cell r="F379" t="str">
            <v>mm / 본당</v>
          </cell>
        </row>
        <row r="380">
          <cell r="C380" t="str">
            <v>본당중량:</v>
          </cell>
          <cell r="D380"/>
          <cell r="E380">
            <v>2.91</v>
          </cell>
          <cell r="F380"/>
          <cell r="G380" t="str">
            <v>Ton</v>
          </cell>
        </row>
        <row r="381">
          <cell r="C381" t="str">
            <v>대당적재본수:</v>
          </cell>
          <cell r="D381"/>
          <cell r="E381"/>
          <cell r="F381">
            <v>12</v>
          </cell>
          <cell r="G381" t="str">
            <v>Ton</v>
          </cell>
          <cell r="H381" t="str">
            <v>/</v>
          </cell>
          <cell r="I381">
            <v>2.91</v>
          </cell>
          <cell r="J381"/>
          <cell r="K381" t="str">
            <v>Ton</v>
          </cell>
          <cell r="L381" t="str">
            <v>=</v>
          </cell>
          <cell r="M381">
            <v>4</v>
          </cell>
          <cell r="N381" t="str">
            <v>본</v>
          </cell>
        </row>
        <row r="382">
          <cell r="C382" t="str">
            <v>계</v>
          </cell>
          <cell r="D382"/>
          <cell r="E382"/>
          <cell r="F382"/>
          <cell r="G382"/>
          <cell r="H382"/>
          <cell r="I382"/>
          <cell r="J382"/>
          <cell r="K382"/>
          <cell r="L382"/>
          <cell r="M382"/>
          <cell r="N382"/>
          <cell r="O382">
            <v>57467</v>
          </cell>
          <cell r="P382"/>
          <cell r="Q382"/>
          <cell r="R382">
            <v>57467</v>
          </cell>
        </row>
        <row r="386">
          <cell r="A386">
            <v>91</v>
          </cell>
          <cell r="B386">
            <v>91.01</v>
          </cell>
          <cell r="C386">
            <v>91.02000000000001</v>
          </cell>
          <cell r="D386">
            <v>91.030000000000015</v>
          </cell>
          <cell r="E386">
            <v>91.04000000000002</v>
          </cell>
          <cell r="F386">
            <v>91.050000000000026</v>
          </cell>
          <cell r="G386">
            <v>91.060000000000031</v>
          </cell>
          <cell r="H386">
            <v>91.070000000000036</v>
          </cell>
          <cell r="I386">
            <v>91.080000000000041</v>
          </cell>
          <cell r="J386">
            <v>91.090000000000046</v>
          </cell>
          <cell r="K386">
            <v>91.100000000000051</v>
          </cell>
          <cell r="L386">
            <v>91.110000000000056</v>
          </cell>
          <cell r="M386">
            <v>91.120000000000061</v>
          </cell>
          <cell r="N386">
            <v>91.130000000000067</v>
          </cell>
          <cell r="O386">
            <v>91.140000000000072</v>
          </cell>
          <cell r="P386">
            <v>91.150000000000077</v>
          </cell>
          <cell r="Q386">
            <v>91.160000000000082</v>
          </cell>
          <cell r="R386">
            <v>91.170000000000087</v>
          </cell>
        </row>
        <row r="387">
          <cell r="E387" t="str">
            <v>산</v>
          </cell>
          <cell r="F387"/>
          <cell r="G387" t="str">
            <v>출</v>
          </cell>
          <cell r="H387"/>
          <cell r="I387" t="str">
            <v>내</v>
          </cell>
          <cell r="J387"/>
          <cell r="K387" t="str">
            <v>역</v>
          </cell>
          <cell r="L387"/>
          <cell r="M387"/>
          <cell r="N387"/>
          <cell r="O387" t="str">
            <v>계</v>
          </cell>
          <cell r="P387" t="str">
            <v>노무비</v>
          </cell>
          <cell r="Q387" t="str">
            <v>재료비</v>
          </cell>
          <cell r="R387" t="str">
            <v>경  비</v>
          </cell>
        </row>
        <row r="389">
          <cell r="A389" t="str">
            <v>P. C관 운반 D=1,00mm / 본당</v>
          </cell>
        </row>
        <row r="390">
          <cell r="C390" t="str">
            <v>본당중량:</v>
          </cell>
          <cell r="D390"/>
          <cell r="E390">
            <v>3.5</v>
          </cell>
          <cell r="F390"/>
          <cell r="G390" t="str">
            <v>Ton</v>
          </cell>
        </row>
        <row r="391">
          <cell r="C391" t="str">
            <v>대당적재본수:</v>
          </cell>
          <cell r="D391"/>
          <cell r="E391"/>
          <cell r="F391">
            <v>12</v>
          </cell>
          <cell r="G391" t="str">
            <v>Ton</v>
          </cell>
          <cell r="H391" t="str">
            <v>/</v>
          </cell>
          <cell r="I391">
            <v>3.5</v>
          </cell>
          <cell r="J391"/>
          <cell r="K391" t="str">
            <v>Ton</v>
          </cell>
          <cell r="L391" t="str">
            <v>=</v>
          </cell>
          <cell r="M391">
            <v>3</v>
          </cell>
          <cell r="N391" t="str">
            <v>본</v>
          </cell>
        </row>
        <row r="392">
          <cell r="C392" t="str">
            <v>계</v>
          </cell>
          <cell r="D392"/>
          <cell r="E392"/>
          <cell r="F392"/>
          <cell r="G392"/>
          <cell r="H392"/>
          <cell r="I392"/>
          <cell r="J392"/>
          <cell r="K392"/>
          <cell r="L392"/>
          <cell r="M392"/>
          <cell r="N392"/>
          <cell r="O392">
            <v>76623</v>
          </cell>
          <cell r="P392"/>
          <cell r="Q392"/>
          <cell r="R392">
            <v>76623</v>
          </cell>
        </row>
        <row r="394">
          <cell r="A394" t="str">
            <v>P . C 관</v>
          </cell>
          <cell r="B394"/>
          <cell r="C394"/>
          <cell r="D394" t="str">
            <v>D =</v>
          </cell>
          <cell r="E394">
            <v>1100</v>
          </cell>
          <cell r="F394"/>
          <cell r="G394" t="str">
            <v>mm / 본당</v>
          </cell>
        </row>
        <row r="395">
          <cell r="C395" t="str">
            <v>본당중량:</v>
          </cell>
          <cell r="D395"/>
          <cell r="E395">
            <v>4.0999999999999996</v>
          </cell>
          <cell r="F395"/>
          <cell r="G395" t="str">
            <v>Ton</v>
          </cell>
        </row>
        <row r="396">
          <cell r="C396" t="str">
            <v>대당적재본수:</v>
          </cell>
          <cell r="D396"/>
          <cell r="E396"/>
          <cell r="F396">
            <v>12</v>
          </cell>
          <cell r="G396" t="str">
            <v>Ton</v>
          </cell>
          <cell r="H396" t="str">
            <v>/</v>
          </cell>
          <cell r="I396">
            <v>4.0999999999999996</v>
          </cell>
          <cell r="J396"/>
          <cell r="K396" t="str">
            <v>Ton</v>
          </cell>
          <cell r="L396" t="str">
            <v>=</v>
          </cell>
          <cell r="M396">
            <v>2</v>
          </cell>
          <cell r="N396" t="str">
            <v>본</v>
          </cell>
        </row>
        <row r="397">
          <cell r="C397" t="str">
            <v>계</v>
          </cell>
          <cell r="D397"/>
          <cell r="E397"/>
          <cell r="F397"/>
          <cell r="G397"/>
          <cell r="H397"/>
          <cell r="I397"/>
          <cell r="J397"/>
          <cell r="K397"/>
          <cell r="L397"/>
          <cell r="M397"/>
          <cell r="N397"/>
          <cell r="O397">
            <v>114934</v>
          </cell>
          <cell r="P397"/>
          <cell r="Q397"/>
          <cell r="R397">
            <v>114934</v>
          </cell>
        </row>
        <row r="399">
          <cell r="A399" t="str">
            <v>P . C 관</v>
          </cell>
          <cell r="B399"/>
          <cell r="C399"/>
          <cell r="D399" t="str">
            <v>D =</v>
          </cell>
          <cell r="E399">
            <v>1200</v>
          </cell>
          <cell r="F399"/>
          <cell r="G399" t="str">
            <v>mm / 본당</v>
          </cell>
        </row>
        <row r="400">
          <cell r="C400" t="str">
            <v>본당중량:</v>
          </cell>
          <cell r="D400"/>
          <cell r="E400">
            <v>4.8099999999999996</v>
          </cell>
          <cell r="F400"/>
          <cell r="G400" t="str">
            <v>Ton</v>
          </cell>
        </row>
        <row r="401">
          <cell r="C401" t="str">
            <v>대당적재본수:</v>
          </cell>
          <cell r="D401"/>
          <cell r="E401"/>
          <cell r="F401">
            <v>12</v>
          </cell>
          <cell r="G401" t="str">
            <v>Ton</v>
          </cell>
          <cell r="H401" t="str">
            <v>/</v>
          </cell>
          <cell r="I401">
            <v>4.8099999999999996</v>
          </cell>
          <cell r="J401"/>
          <cell r="K401" t="str">
            <v>Ton</v>
          </cell>
          <cell r="L401" t="str">
            <v>=</v>
          </cell>
          <cell r="M401">
            <v>2</v>
          </cell>
          <cell r="N401" t="str">
            <v>본</v>
          </cell>
        </row>
        <row r="402">
          <cell r="C402" t="str">
            <v>계</v>
          </cell>
          <cell r="D402"/>
          <cell r="E402"/>
          <cell r="F402"/>
          <cell r="G402"/>
          <cell r="H402"/>
          <cell r="I402"/>
          <cell r="J402"/>
          <cell r="K402"/>
          <cell r="L402"/>
          <cell r="M402"/>
          <cell r="N402"/>
          <cell r="O402">
            <v>114934</v>
          </cell>
          <cell r="P402"/>
          <cell r="Q402"/>
          <cell r="R402">
            <v>114934</v>
          </cell>
        </row>
        <row r="404">
          <cell r="A404" t="str">
            <v>P . C 관</v>
          </cell>
          <cell r="B404"/>
          <cell r="C404"/>
          <cell r="D404" t="str">
            <v>D =</v>
          </cell>
          <cell r="E404">
            <v>1350</v>
          </cell>
          <cell r="F404"/>
          <cell r="G404" t="str">
            <v>mm / 본당</v>
          </cell>
        </row>
        <row r="405">
          <cell r="C405" t="str">
            <v>본당중량:</v>
          </cell>
          <cell r="D405"/>
          <cell r="E405">
            <v>5.87</v>
          </cell>
          <cell r="F405"/>
          <cell r="G405" t="str">
            <v>Ton</v>
          </cell>
        </row>
        <row r="406">
          <cell r="C406" t="str">
            <v>대당적재본수:</v>
          </cell>
          <cell r="D406"/>
          <cell r="E406"/>
          <cell r="F406">
            <v>12</v>
          </cell>
          <cell r="G406" t="str">
            <v>Ton</v>
          </cell>
          <cell r="H406" t="str">
            <v>/</v>
          </cell>
          <cell r="I406">
            <v>5.87</v>
          </cell>
          <cell r="J406"/>
          <cell r="K406" t="str">
            <v>Ton</v>
          </cell>
          <cell r="L406" t="str">
            <v>=</v>
          </cell>
          <cell r="M406">
            <v>2</v>
          </cell>
          <cell r="N406" t="str">
            <v>본</v>
          </cell>
        </row>
        <row r="407">
          <cell r="C407" t="str">
            <v>계</v>
          </cell>
          <cell r="D407"/>
          <cell r="E407"/>
          <cell r="F407"/>
          <cell r="G407"/>
          <cell r="H407"/>
          <cell r="I407"/>
          <cell r="J407"/>
          <cell r="K407"/>
          <cell r="L407"/>
          <cell r="M407"/>
          <cell r="N407"/>
          <cell r="O407">
            <v>114934</v>
          </cell>
          <cell r="P407"/>
          <cell r="Q407"/>
          <cell r="R407">
            <v>114934</v>
          </cell>
        </row>
        <row r="409">
          <cell r="A409" t="str">
            <v>P . C 관</v>
          </cell>
          <cell r="B409"/>
          <cell r="C409"/>
          <cell r="D409" t="str">
            <v>D =</v>
          </cell>
          <cell r="E409">
            <v>1500</v>
          </cell>
          <cell r="F409"/>
          <cell r="G409" t="str">
            <v>mm / 본당</v>
          </cell>
        </row>
        <row r="410">
          <cell r="C410" t="str">
            <v>본당중량:</v>
          </cell>
          <cell r="D410"/>
          <cell r="E410">
            <v>7.1</v>
          </cell>
          <cell r="F410"/>
          <cell r="G410" t="str">
            <v>Ton</v>
          </cell>
        </row>
        <row r="411">
          <cell r="C411" t="str">
            <v>대당적재본수:</v>
          </cell>
          <cell r="D411"/>
          <cell r="E411"/>
          <cell r="F411">
            <v>12</v>
          </cell>
          <cell r="G411" t="str">
            <v>Ton</v>
          </cell>
          <cell r="H411" t="str">
            <v>/</v>
          </cell>
          <cell r="I411">
            <v>7.1</v>
          </cell>
          <cell r="J411"/>
          <cell r="K411" t="str">
            <v>Ton</v>
          </cell>
          <cell r="L411" t="str">
            <v>=</v>
          </cell>
          <cell r="M411">
            <v>1</v>
          </cell>
          <cell r="N411" t="str">
            <v>본</v>
          </cell>
        </row>
        <row r="412">
          <cell r="C412" t="str">
            <v>계</v>
          </cell>
          <cell r="D412"/>
          <cell r="E412"/>
          <cell r="F412"/>
          <cell r="G412"/>
          <cell r="H412"/>
          <cell r="I412"/>
          <cell r="J412"/>
          <cell r="K412"/>
          <cell r="L412"/>
          <cell r="M412"/>
          <cell r="N412"/>
          <cell r="O412">
            <v>229869</v>
          </cell>
          <cell r="P412"/>
          <cell r="Q412"/>
          <cell r="R412">
            <v>229869</v>
          </cell>
        </row>
        <row r="421">
          <cell r="A421">
            <v>92</v>
          </cell>
          <cell r="B421">
            <v>92.01</v>
          </cell>
          <cell r="C421">
            <v>92.02000000000001</v>
          </cell>
          <cell r="D421">
            <v>92.030000000000015</v>
          </cell>
          <cell r="E421">
            <v>92.04000000000002</v>
          </cell>
          <cell r="F421">
            <v>92.050000000000026</v>
          </cell>
          <cell r="G421">
            <v>92.060000000000031</v>
          </cell>
          <cell r="H421">
            <v>92.070000000000036</v>
          </cell>
          <cell r="I421">
            <v>92.080000000000041</v>
          </cell>
          <cell r="J421">
            <v>92.090000000000046</v>
          </cell>
          <cell r="K421">
            <v>92.100000000000051</v>
          </cell>
          <cell r="L421">
            <v>92.110000000000056</v>
          </cell>
          <cell r="M421">
            <v>92.120000000000061</v>
          </cell>
          <cell r="N421">
            <v>92.130000000000067</v>
          </cell>
          <cell r="O421">
            <v>92.140000000000072</v>
          </cell>
          <cell r="P421">
            <v>92.150000000000077</v>
          </cell>
          <cell r="Q421">
            <v>92.160000000000082</v>
          </cell>
          <cell r="R421">
            <v>92.170000000000087</v>
          </cell>
        </row>
        <row r="422">
          <cell r="E422" t="str">
            <v>산</v>
          </cell>
          <cell r="F422"/>
          <cell r="G422" t="str">
            <v>출</v>
          </cell>
          <cell r="H422"/>
          <cell r="I422" t="str">
            <v>내</v>
          </cell>
          <cell r="J422"/>
          <cell r="K422" t="str">
            <v>역</v>
          </cell>
          <cell r="L422"/>
          <cell r="M422"/>
          <cell r="N422"/>
          <cell r="O422" t="str">
            <v>계</v>
          </cell>
          <cell r="P422" t="str">
            <v>노무비</v>
          </cell>
          <cell r="Q422" t="str">
            <v>재료비</v>
          </cell>
          <cell r="R422" t="str">
            <v>경  비</v>
          </cell>
        </row>
        <row r="424">
          <cell r="A424" t="str">
            <v>깬돌운반(뒷길이60cm) / ㎡</v>
          </cell>
        </row>
        <row r="425">
          <cell r="B425" t="str">
            <v xml:space="preserve">단위보정 R = 540 / 2000 = </v>
          </cell>
          <cell r="C425"/>
          <cell r="D425"/>
          <cell r="E425"/>
          <cell r="F425"/>
          <cell r="G425"/>
          <cell r="H425">
            <v>0.27</v>
          </cell>
        </row>
        <row r="427">
          <cell r="B427">
            <v>1</v>
          </cell>
          <cell r="C427" t="str">
            <v>깬돌구입(1㎥당 8개 ,1㎡ 6개소요)</v>
          </cell>
        </row>
        <row r="428">
          <cell r="C428">
            <v>1</v>
          </cell>
          <cell r="D428" t="str">
            <v>㎥</v>
          </cell>
          <cell r="E428" t="str">
            <v>*</v>
          </cell>
          <cell r="F428">
            <v>12500</v>
          </cell>
          <cell r="G428"/>
          <cell r="H428" t="str">
            <v xml:space="preserve">/ </v>
          </cell>
          <cell r="I428">
            <v>8</v>
          </cell>
          <cell r="J428" t="str">
            <v>*</v>
          </cell>
          <cell r="K428">
            <v>6</v>
          </cell>
          <cell r="L428" t="str">
            <v>=</v>
          </cell>
          <cell r="M428">
            <v>9375</v>
          </cell>
          <cell r="N428"/>
          <cell r="O428">
            <v>9375</v>
          </cell>
          <cell r="P428"/>
          <cell r="Q428">
            <v>9375</v>
          </cell>
        </row>
        <row r="430">
          <cell r="B430">
            <v>2</v>
          </cell>
          <cell r="C430" t="str">
            <v>적사</v>
          </cell>
        </row>
        <row r="431">
          <cell r="C431" t="str">
            <v>인부</v>
          </cell>
          <cell r="D431">
            <v>5</v>
          </cell>
          <cell r="E431" t="str">
            <v>인</v>
          </cell>
          <cell r="F431" t="str">
            <v>*</v>
          </cell>
          <cell r="G431">
            <v>50680</v>
          </cell>
          <cell r="H431"/>
          <cell r="I431" t="str">
            <v>*</v>
          </cell>
          <cell r="J431">
            <v>12</v>
          </cell>
          <cell r="K431" t="str">
            <v xml:space="preserve">/ </v>
          </cell>
          <cell r="L431">
            <v>450</v>
          </cell>
          <cell r="M431"/>
          <cell r="N431" t="str">
            <v>*</v>
          </cell>
        </row>
        <row r="432">
          <cell r="C432" t="str">
            <v>R</v>
          </cell>
          <cell r="D432" t="str">
            <v>=</v>
          </cell>
          <cell r="E432">
            <v>1824.4</v>
          </cell>
          <cell r="F432"/>
          <cell r="G432"/>
          <cell r="H432"/>
          <cell r="I432"/>
          <cell r="J432"/>
          <cell r="K432"/>
          <cell r="L432"/>
          <cell r="M432"/>
          <cell r="N432"/>
          <cell r="O432">
            <v>1824.4</v>
          </cell>
          <cell r="P432">
            <v>1824.4</v>
          </cell>
        </row>
        <row r="434">
          <cell r="B434">
            <v>3</v>
          </cell>
          <cell r="C434" t="str">
            <v>운반(15t  D/T)</v>
          </cell>
        </row>
        <row r="435">
          <cell r="C435" t="str">
            <v>q =</v>
          </cell>
          <cell r="D435">
            <v>15</v>
          </cell>
          <cell r="E435" t="str">
            <v>/</v>
          </cell>
          <cell r="F435">
            <v>2</v>
          </cell>
          <cell r="G435" t="str">
            <v>=</v>
          </cell>
          <cell r="H435">
            <v>7.5</v>
          </cell>
          <cell r="I435"/>
          <cell r="J435"/>
          <cell r="K435" t="str">
            <v>E =</v>
          </cell>
          <cell r="L435">
            <v>0.9</v>
          </cell>
        </row>
        <row r="436">
          <cell r="C436" t="str">
            <v>t1 =</v>
          </cell>
          <cell r="D436">
            <v>7.5</v>
          </cell>
          <cell r="E436"/>
          <cell r="F436" t="str">
            <v>*</v>
          </cell>
          <cell r="G436">
            <v>12</v>
          </cell>
          <cell r="H436" t="str">
            <v>=</v>
          </cell>
          <cell r="I436">
            <v>90</v>
          </cell>
        </row>
        <row r="437">
          <cell r="C437" t="str">
            <v>t2=(</v>
          </cell>
          <cell r="D437">
            <v>8</v>
          </cell>
          <cell r="E437" t="str">
            <v>/</v>
          </cell>
          <cell r="F437">
            <v>35</v>
          </cell>
          <cell r="G437" t="str">
            <v>+</v>
          </cell>
          <cell r="H437">
            <v>1</v>
          </cell>
          <cell r="I437" t="str">
            <v>/</v>
          </cell>
          <cell r="J437">
            <v>10</v>
          </cell>
          <cell r="K437" t="str">
            <v xml:space="preserve"> ) </v>
          </cell>
          <cell r="L437">
            <v>2</v>
          </cell>
          <cell r="M437" t="str">
            <v>*</v>
          </cell>
          <cell r="N437">
            <v>60</v>
          </cell>
        </row>
        <row r="438">
          <cell r="C438" t="str">
            <v>=</v>
          </cell>
          <cell r="D438">
            <v>39.42</v>
          </cell>
        </row>
        <row r="439">
          <cell r="C439" t="str">
            <v>t3 =</v>
          </cell>
          <cell r="D439">
            <v>0.8</v>
          </cell>
          <cell r="E439"/>
          <cell r="F439" t="str">
            <v>t4 =</v>
          </cell>
          <cell r="G439">
            <v>0.42</v>
          </cell>
        </row>
        <row r="440">
          <cell r="C440" t="str">
            <v>CM =</v>
          </cell>
          <cell r="D440" t="str">
            <v xml:space="preserve"> t1+ t2+ t3+ t4</v>
          </cell>
          <cell r="E440"/>
          <cell r="F440"/>
          <cell r="G440"/>
          <cell r="H440" t="str">
            <v>=</v>
          </cell>
          <cell r="I440">
            <v>130.63999999999999</v>
          </cell>
        </row>
        <row r="441">
          <cell r="C441" t="str">
            <v>Q = 60 * q *  F * E / CM</v>
          </cell>
        </row>
        <row r="442">
          <cell r="C442" t="str">
            <v>=</v>
          </cell>
          <cell r="D442">
            <v>3.1</v>
          </cell>
          <cell r="E442"/>
          <cell r="F442" t="str">
            <v>㎥/hr</v>
          </cell>
        </row>
        <row r="443">
          <cell r="C443" t="str">
            <v>TO =</v>
          </cell>
          <cell r="D443" t="str">
            <v>CM - t1 =</v>
          </cell>
          <cell r="E443"/>
          <cell r="F443">
            <v>40.64</v>
          </cell>
        </row>
        <row r="445">
          <cell r="C445" t="str">
            <v>노무비</v>
          </cell>
          <cell r="D445"/>
          <cell r="E445">
            <v>16925</v>
          </cell>
          <cell r="F445"/>
          <cell r="G445" t="str">
            <v>/</v>
          </cell>
          <cell r="H445" t="str">
            <v>Q  *  R  =</v>
          </cell>
          <cell r="I445"/>
          <cell r="J445"/>
          <cell r="K445">
            <v>1474.1</v>
          </cell>
          <cell r="L445"/>
          <cell r="M445"/>
          <cell r="N445"/>
          <cell r="O445">
            <v>1474.1</v>
          </cell>
          <cell r="P445">
            <v>1474.1</v>
          </cell>
        </row>
        <row r="446">
          <cell r="C446" t="str">
            <v>재료비</v>
          </cell>
          <cell r="D446"/>
          <cell r="E446">
            <v>20447</v>
          </cell>
          <cell r="F446"/>
          <cell r="G446" t="str">
            <v>/</v>
          </cell>
          <cell r="H446" t="str">
            <v>Q * TO / CM * R =</v>
          </cell>
          <cell r="I446"/>
          <cell r="J446"/>
          <cell r="K446"/>
          <cell r="L446">
            <v>372.3</v>
          </cell>
          <cell r="M446"/>
          <cell r="N446"/>
          <cell r="O446">
            <v>372.3</v>
          </cell>
          <cell r="P446"/>
          <cell r="Q446">
            <v>372.3</v>
          </cell>
        </row>
        <row r="447">
          <cell r="C447" t="str">
            <v>경  비</v>
          </cell>
          <cell r="D447"/>
          <cell r="E447">
            <v>13741</v>
          </cell>
          <cell r="F447"/>
          <cell r="G447" t="str">
            <v>/</v>
          </cell>
          <cell r="H447" t="str">
            <v>Q  *  R  =</v>
          </cell>
          <cell r="I447"/>
          <cell r="J447"/>
          <cell r="K447">
            <v>1780.8</v>
          </cell>
          <cell r="L447"/>
          <cell r="M447"/>
          <cell r="N447"/>
          <cell r="O447">
            <v>1780.8</v>
          </cell>
          <cell r="P447"/>
          <cell r="Q447"/>
          <cell r="R447">
            <v>1780.8</v>
          </cell>
        </row>
        <row r="448">
          <cell r="C448" t="str">
            <v>소계</v>
          </cell>
          <cell r="D448"/>
          <cell r="E448"/>
          <cell r="F448"/>
          <cell r="G448"/>
          <cell r="H448"/>
          <cell r="I448"/>
          <cell r="J448"/>
          <cell r="K448"/>
          <cell r="L448"/>
          <cell r="M448"/>
          <cell r="N448"/>
          <cell r="O448">
            <v>3627.2</v>
          </cell>
          <cell r="P448">
            <v>1474.1</v>
          </cell>
          <cell r="Q448">
            <v>372.3</v>
          </cell>
          <cell r="R448">
            <v>1780.8</v>
          </cell>
        </row>
        <row r="455">
          <cell r="O455">
            <v>14825</v>
          </cell>
          <cell r="P455">
            <v>3298</v>
          </cell>
          <cell r="Q455">
            <v>9747</v>
          </cell>
          <cell r="R455">
            <v>1780</v>
          </cell>
        </row>
        <row r="456">
          <cell r="A456">
            <v>93</v>
          </cell>
          <cell r="B456">
            <v>93.01</v>
          </cell>
          <cell r="C456">
            <v>93.02000000000001</v>
          </cell>
          <cell r="D456">
            <v>93.030000000000015</v>
          </cell>
          <cell r="E456">
            <v>93.04000000000002</v>
          </cell>
          <cell r="F456">
            <v>93.050000000000026</v>
          </cell>
          <cell r="G456">
            <v>93.060000000000031</v>
          </cell>
          <cell r="H456">
            <v>93.070000000000036</v>
          </cell>
          <cell r="I456">
            <v>93.080000000000041</v>
          </cell>
          <cell r="J456">
            <v>93.090000000000046</v>
          </cell>
          <cell r="K456">
            <v>93.100000000000051</v>
          </cell>
          <cell r="L456">
            <v>93.110000000000056</v>
          </cell>
          <cell r="M456">
            <v>93.120000000000061</v>
          </cell>
          <cell r="N456">
            <v>93.130000000000067</v>
          </cell>
          <cell r="O456">
            <v>93.140000000000072</v>
          </cell>
          <cell r="P456">
            <v>93.150000000000077</v>
          </cell>
          <cell r="Q456">
            <v>93.160000000000082</v>
          </cell>
          <cell r="R456">
            <v>93.170000000000087</v>
          </cell>
        </row>
        <row r="457">
          <cell r="E457" t="str">
            <v>산</v>
          </cell>
          <cell r="F457"/>
          <cell r="G457" t="str">
            <v>출</v>
          </cell>
          <cell r="H457"/>
          <cell r="I457" t="str">
            <v>내</v>
          </cell>
          <cell r="J457"/>
          <cell r="K457" t="str">
            <v>역</v>
          </cell>
          <cell r="L457"/>
          <cell r="M457"/>
          <cell r="N457"/>
          <cell r="O457" t="str">
            <v>계</v>
          </cell>
          <cell r="P457" t="str">
            <v>노무비</v>
          </cell>
          <cell r="Q457" t="str">
            <v>재료비</v>
          </cell>
          <cell r="R457" t="str">
            <v>경  비</v>
          </cell>
        </row>
        <row r="459">
          <cell r="A459" t="str">
            <v>깬잡석운반(뒷길이35cm) / ㎡</v>
          </cell>
        </row>
        <row r="460">
          <cell r="B460" t="str">
            <v xml:space="preserve">단위보정 R = 480 / 2000 = </v>
          </cell>
          <cell r="C460"/>
          <cell r="D460"/>
          <cell r="E460"/>
          <cell r="F460"/>
          <cell r="G460"/>
          <cell r="H460">
            <v>0.24</v>
          </cell>
        </row>
        <row r="462">
          <cell r="B462">
            <v>1</v>
          </cell>
          <cell r="C462" t="str">
            <v>견치석구입(1㎥당 46개, 1㎡당 16개)</v>
          </cell>
        </row>
        <row r="463">
          <cell r="C463">
            <v>1</v>
          </cell>
          <cell r="D463" t="str">
            <v>㎥</v>
          </cell>
          <cell r="E463" t="str">
            <v>*</v>
          </cell>
          <cell r="F463">
            <v>900</v>
          </cell>
          <cell r="G463"/>
          <cell r="H463" t="str">
            <v>*</v>
          </cell>
          <cell r="I463">
            <v>16</v>
          </cell>
          <cell r="J463"/>
          <cell r="K463"/>
          <cell r="L463" t="str">
            <v>=</v>
          </cell>
          <cell r="M463">
            <v>14400</v>
          </cell>
          <cell r="N463"/>
          <cell r="O463">
            <v>14400</v>
          </cell>
          <cell r="P463"/>
          <cell r="Q463">
            <v>14400</v>
          </cell>
        </row>
        <row r="465">
          <cell r="B465">
            <v>2</v>
          </cell>
          <cell r="C465" t="str">
            <v>적사</v>
          </cell>
        </row>
        <row r="466">
          <cell r="C466" t="str">
            <v>인부</v>
          </cell>
          <cell r="D466">
            <v>5</v>
          </cell>
          <cell r="E466" t="str">
            <v>인</v>
          </cell>
          <cell r="F466" t="str">
            <v>*</v>
          </cell>
          <cell r="G466">
            <v>50680</v>
          </cell>
          <cell r="H466"/>
          <cell r="I466" t="str">
            <v>*</v>
          </cell>
          <cell r="J466">
            <v>12</v>
          </cell>
          <cell r="K466" t="str">
            <v xml:space="preserve">/ </v>
          </cell>
          <cell r="L466">
            <v>450</v>
          </cell>
          <cell r="M466"/>
          <cell r="N466" t="str">
            <v>*</v>
          </cell>
        </row>
        <row r="467">
          <cell r="C467" t="str">
            <v>R</v>
          </cell>
          <cell r="D467" t="str">
            <v>=</v>
          </cell>
          <cell r="E467">
            <v>1621.7</v>
          </cell>
          <cell r="F467"/>
          <cell r="G467"/>
          <cell r="H467"/>
          <cell r="I467"/>
          <cell r="J467"/>
          <cell r="K467"/>
          <cell r="L467"/>
          <cell r="M467"/>
          <cell r="N467"/>
          <cell r="O467">
            <v>1621.7</v>
          </cell>
          <cell r="P467">
            <v>1621.7</v>
          </cell>
        </row>
        <row r="469">
          <cell r="B469">
            <v>2</v>
          </cell>
          <cell r="C469" t="str">
            <v>운반(15t  D/T)</v>
          </cell>
        </row>
        <row r="470">
          <cell r="C470" t="str">
            <v>q =</v>
          </cell>
          <cell r="D470">
            <v>15</v>
          </cell>
          <cell r="E470" t="str">
            <v>/</v>
          </cell>
          <cell r="F470">
            <v>2</v>
          </cell>
          <cell r="G470" t="str">
            <v>=</v>
          </cell>
          <cell r="H470">
            <v>7.5</v>
          </cell>
          <cell r="I470"/>
          <cell r="J470"/>
          <cell r="K470" t="str">
            <v>E =</v>
          </cell>
          <cell r="L470">
            <v>0.9</v>
          </cell>
        </row>
        <row r="471">
          <cell r="C471" t="str">
            <v>t1 =</v>
          </cell>
          <cell r="D471">
            <v>7.5</v>
          </cell>
          <cell r="E471"/>
          <cell r="F471" t="str">
            <v>*</v>
          </cell>
          <cell r="G471">
            <v>12</v>
          </cell>
          <cell r="H471" t="str">
            <v>=</v>
          </cell>
          <cell r="I471">
            <v>90</v>
          </cell>
        </row>
        <row r="472">
          <cell r="C472" t="str">
            <v>t2=(</v>
          </cell>
          <cell r="D472">
            <v>8</v>
          </cell>
          <cell r="E472" t="str">
            <v>/</v>
          </cell>
          <cell r="F472">
            <v>35</v>
          </cell>
          <cell r="G472" t="str">
            <v>+</v>
          </cell>
          <cell r="H472">
            <v>1</v>
          </cell>
          <cell r="I472" t="str">
            <v>/</v>
          </cell>
          <cell r="J472">
            <v>10</v>
          </cell>
          <cell r="K472" t="str">
            <v xml:space="preserve"> ) </v>
          </cell>
          <cell r="L472">
            <v>2</v>
          </cell>
          <cell r="M472" t="str">
            <v>*</v>
          </cell>
          <cell r="N472">
            <v>60</v>
          </cell>
        </row>
        <row r="473">
          <cell r="C473" t="str">
            <v>=</v>
          </cell>
          <cell r="D473">
            <v>39.42</v>
          </cell>
        </row>
        <row r="474">
          <cell r="C474" t="str">
            <v>t3 =</v>
          </cell>
          <cell r="D474">
            <v>0.8</v>
          </cell>
          <cell r="E474"/>
          <cell r="F474" t="str">
            <v>t4 =</v>
          </cell>
          <cell r="G474">
            <v>0.42</v>
          </cell>
        </row>
        <row r="475">
          <cell r="C475" t="str">
            <v>CM =</v>
          </cell>
          <cell r="D475" t="str">
            <v xml:space="preserve"> t1+ t2+ t3+ t4</v>
          </cell>
          <cell r="E475"/>
          <cell r="F475"/>
          <cell r="G475"/>
          <cell r="H475" t="str">
            <v>=</v>
          </cell>
          <cell r="I475">
            <v>130.63999999999999</v>
          </cell>
        </row>
        <row r="476">
          <cell r="C476" t="str">
            <v>Q = 60 * q *  F * E / CM</v>
          </cell>
        </row>
        <row r="477">
          <cell r="C477" t="str">
            <v>=</v>
          </cell>
          <cell r="D477">
            <v>3.1</v>
          </cell>
          <cell r="E477"/>
          <cell r="F477" t="str">
            <v>㎥/hr</v>
          </cell>
        </row>
        <row r="478">
          <cell r="C478" t="str">
            <v>TO =</v>
          </cell>
          <cell r="D478" t="str">
            <v>CM - t1 =</v>
          </cell>
          <cell r="E478"/>
          <cell r="F478">
            <v>40.64</v>
          </cell>
        </row>
        <row r="480">
          <cell r="C480" t="str">
            <v>노무비</v>
          </cell>
          <cell r="D480"/>
          <cell r="E480">
            <v>16925</v>
          </cell>
          <cell r="F480"/>
          <cell r="G480" t="str">
            <v>/</v>
          </cell>
          <cell r="H480" t="str">
            <v>Q  *  R  =</v>
          </cell>
          <cell r="I480"/>
          <cell r="J480"/>
          <cell r="K480">
            <v>1310.3</v>
          </cell>
          <cell r="L480"/>
          <cell r="M480"/>
          <cell r="N480"/>
          <cell r="O480">
            <v>1310.3</v>
          </cell>
          <cell r="P480">
            <v>1310.3</v>
          </cell>
        </row>
        <row r="481">
          <cell r="C481" t="str">
            <v>재료비</v>
          </cell>
          <cell r="D481"/>
          <cell r="E481">
            <v>20447</v>
          </cell>
          <cell r="F481"/>
          <cell r="G481" t="str">
            <v>/</v>
          </cell>
          <cell r="H481" t="str">
            <v>Q * TO / CM * R =</v>
          </cell>
          <cell r="I481"/>
          <cell r="J481"/>
          <cell r="K481"/>
          <cell r="L481">
            <v>330.9</v>
          </cell>
          <cell r="M481"/>
          <cell r="N481"/>
          <cell r="O481">
            <v>330.9</v>
          </cell>
          <cell r="P481"/>
          <cell r="Q481">
            <v>330.9</v>
          </cell>
        </row>
        <row r="482">
          <cell r="C482" t="str">
            <v>경  비</v>
          </cell>
          <cell r="D482"/>
          <cell r="E482">
            <v>13741</v>
          </cell>
          <cell r="F482"/>
          <cell r="G482" t="str">
            <v>/</v>
          </cell>
          <cell r="H482" t="str">
            <v>Q  *  R  =</v>
          </cell>
          <cell r="I482"/>
          <cell r="J482"/>
          <cell r="K482">
            <v>1582.9</v>
          </cell>
          <cell r="L482"/>
          <cell r="M482"/>
          <cell r="N482"/>
          <cell r="O482">
            <v>1582.9</v>
          </cell>
          <cell r="P482"/>
          <cell r="Q482"/>
          <cell r="R482">
            <v>1582.9</v>
          </cell>
        </row>
        <row r="483">
          <cell r="C483" t="str">
            <v>소계</v>
          </cell>
          <cell r="D483"/>
          <cell r="E483"/>
          <cell r="F483"/>
          <cell r="G483"/>
          <cell r="H483"/>
          <cell r="I483"/>
          <cell r="J483"/>
          <cell r="K483"/>
          <cell r="L483"/>
          <cell r="M483"/>
          <cell r="N483"/>
          <cell r="O483">
            <v>3224.1</v>
          </cell>
          <cell r="P483">
            <v>1310.3</v>
          </cell>
          <cell r="Q483">
            <v>330.9</v>
          </cell>
          <cell r="R483">
            <v>1582.9</v>
          </cell>
        </row>
        <row r="490">
          <cell r="O490">
            <v>19244</v>
          </cell>
          <cell r="P490">
            <v>2932</v>
          </cell>
          <cell r="Q490">
            <v>14730</v>
          </cell>
          <cell r="R490">
            <v>1582</v>
          </cell>
        </row>
        <row r="491">
          <cell r="A491">
            <v>94</v>
          </cell>
          <cell r="B491">
            <v>94.01</v>
          </cell>
          <cell r="C491">
            <v>94.02000000000001</v>
          </cell>
          <cell r="D491">
            <v>94.030000000000015</v>
          </cell>
          <cell r="E491">
            <v>94.04000000000002</v>
          </cell>
          <cell r="F491">
            <v>94.050000000000026</v>
          </cell>
          <cell r="G491">
            <v>94.060000000000031</v>
          </cell>
          <cell r="H491">
            <v>94.070000000000036</v>
          </cell>
          <cell r="I491">
            <v>94.080000000000041</v>
          </cell>
          <cell r="J491">
            <v>94.090000000000046</v>
          </cell>
          <cell r="K491">
            <v>94.100000000000051</v>
          </cell>
          <cell r="L491">
            <v>94.110000000000056</v>
          </cell>
          <cell r="M491">
            <v>94.120000000000061</v>
          </cell>
          <cell r="N491">
            <v>94.130000000000067</v>
          </cell>
          <cell r="O491">
            <v>94.140000000000072</v>
          </cell>
          <cell r="P491">
            <v>94.150000000000077</v>
          </cell>
          <cell r="Q491">
            <v>94.160000000000082</v>
          </cell>
          <cell r="R491">
            <v>94.170000000000087</v>
          </cell>
        </row>
        <row r="492">
          <cell r="E492" t="str">
            <v>산</v>
          </cell>
          <cell r="F492"/>
          <cell r="G492" t="str">
            <v>출</v>
          </cell>
          <cell r="H492"/>
          <cell r="I492" t="str">
            <v>내</v>
          </cell>
          <cell r="J492"/>
          <cell r="K492" t="str">
            <v>역</v>
          </cell>
          <cell r="L492"/>
          <cell r="M492"/>
          <cell r="N492"/>
          <cell r="O492" t="str">
            <v>계</v>
          </cell>
          <cell r="P492" t="str">
            <v>노무비</v>
          </cell>
          <cell r="Q492" t="str">
            <v>재료비</v>
          </cell>
          <cell r="R492" t="str">
            <v>경  비</v>
          </cell>
        </row>
        <row r="494">
          <cell r="A494" t="str">
            <v>뒷체움 잡석운반(1㎥)</v>
          </cell>
        </row>
        <row r="495">
          <cell r="B495" t="str">
            <v>1. 혼합골재 구입(75-150mm내외)</v>
          </cell>
        </row>
        <row r="496">
          <cell r="C496">
            <v>1</v>
          </cell>
          <cell r="D496" t="str">
            <v>*</v>
          </cell>
          <cell r="E496">
            <v>6800</v>
          </cell>
          <cell r="F496"/>
          <cell r="G496" t="str">
            <v>/</v>
          </cell>
          <cell r="H496">
            <v>0.81</v>
          </cell>
          <cell r="I496" t="str">
            <v>=</v>
          </cell>
          <cell r="J496">
            <v>8395</v>
          </cell>
          <cell r="K496"/>
          <cell r="L496"/>
          <cell r="M496"/>
          <cell r="N496"/>
          <cell r="O496">
            <v>8395</v>
          </cell>
          <cell r="P496"/>
          <cell r="Q496">
            <v>8395</v>
          </cell>
        </row>
        <row r="498">
          <cell r="B498" t="str">
            <v>2. 운반(D/T15ton)</v>
          </cell>
        </row>
        <row r="499">
          <cell r="C499" t="str">
            <v>q =</v>
          </cell>
          <cell r="D499">
            <v>15</v>
          </cell>
          <cell r="E499" t="str">
            <v>/</v>
          </cell>
          <cell r="F499">
            <v>2</v>
          </cell>
          <cell r="G499" t="str">
            <v>*</v>
          </cell>
          <cell r="H499">
            <v>1.175</v>
          </cell>
          <cell r="I499" t="str">
            <v>=</v>
          </cell>
          <cell r="J499">
            <v>8.81</v>
          </cell>
          <cell r="K499"/>
          <cell r="L499" t="str">
            <v>E =</v>
          </cell>
          <cell r="M499">
            <v>0.9</v>
          </cell>
        </row>
        <row r="500">
          <cell r="C500" t="str">
            <v>n =</v>
          </cell>
          <cell r="D500">
            <v>8.81</v>
          </cell>
          <cell r="E500" t="str">
            <v>/</v>
          </cell>
          <cell r="F500">
            <v>1.72</v>
          </cell>
          <cell r="G500" t="str">
            <v>*</v>
          </cell>
          <cell r="H500">
            <v>1</v>
          </cell>
          <cell r="I500" t="str">
            <v>=</v>
          </cell>
          <cell r="J500">
            <v>5.12</v>
          </cell>
          <cell r="K500"/>
          <cell r="L500" t="str">
            <v>F =</v>
          </cell>
          <cell r="M500">
            <v>0.81</v>
          </cell>
        </row>
        <row r="501">
          <cell r="C501" t="str">
            <v>t1 =</v>
          </cell>
          <cell r="D501">
            <v>38.4</v>
          </cell>
          <cell r="E501" t="str">
            <v>*</v>
          </cell>
          <cell r="F501">
            <v>5.12</v>
          </cell>
          <cell r="G501" t="str">
            <v>/</v>
          </cell>
          <cell r="H501">
            <v>60</v>
          </cell>
          <cell r="I501" t="str">
            <v>*</v>
          </cell>
          <cell r="J501">
            <v>0.6</v>
          </cell>
          <cell r="K501" t="str">
            <v>=</v>
          </cell>
          <cell r="L501">
            <v>5.46</v>
          </cell>
        </row>
        <row r="502">
          <cell r="C502" t="str">
            <v>t2=(</v>
          </cell>
          <cell r="D502">
            <v>8</v>
          </cell>
          <cell r="E502" t="str">
            <v>/</v>
          </cell>
          <cell r="F502">
            <v>35</v>
          </cell>
          <cell r="G502" t="str">
            <v>+</v>
          </cell>
          <cell r="H502">
            <v>1</v>
          </cell>
          <cell r="I502" t="str">
            <v>/</v>
          </cell>
          <cell r="J502">
            <v>10</v>
          </cell>
          <cell r="K502" t="str">
            <v>)  *</v>
          </cell>
          <cell r="L502">
            <v>2</v>
          </cell>
          <cell r="M502" t="str">
            <v>*</v>
          </cell>
          <cell r="N502">
            <v>60</v>
          </cell>
        </row>
        <row r="503">
          <cell r="C503" t="str">
            <v>=</v>
          </cell>
          <cell r="D503">
            <v>39</v>
          </cell>
        </row>
        <row r="504">
          <cell r="C504" t="str">
            <v>t3 =</v>
          </cell>
          <cell r="D504">
            <v>0.8</v>
          </cell>
          <cell r="E504"/>
          <cell r="F504" t="str">
            <v>t4 =</v>
          </cell>
          <cell r="G504">
            <v>0.42</v>
          </cell>
        </row>
        <row r="505">
          <cell r="C505" t="str">
            <v>CM =</v>
          </cell>
          <cell r="D505" t="str">
            <v xml:space="preserve"> t1+ t2+ t3+ t4</v>
          </cell>
          <cell r="E505"/>
          <cell r="F505"/>
          <cell r="G505"/>
          <cell r="H505" t="str">
            <v>=</v>
          </cell>
          <cell r="I505">
            <v>45.68</v>
          </cell>
        </row>
        <row r="506">
          <cell r="C506" t="str">
            <v>Q = 60 * q *  F * E / CM</v>
          </cell>
        </row>
        <row r="507">
          <cell r="C507" t="str">
            <v>=</v>
          </cell>
          <cell r="D507">
            <v>8.43</v>
          </cell>
          <cell r="E507"/>
          <cell r="F507" t="str">
            <v>㎥/hr</v>
          </cell>
        </row>
        <row r="509">
          <cell r="C509" t="str">
            <v>노무비</v>
          </cell>
          <cell r="D509"/>
          <cell r="E509">
            <v>16925</v>
          </cell>
          <cell r="F509"/>
          <cell r="G509" t="str">
            <v>/</v>
          </cell>
          <cell r="H509" t="str">
            <v>Q</v>
          </cell>
          <cell r="I509" t="str">
            <v>=</v>
          </cell>
          <cell r="J509">
            <v>2007.7</v>
          </cell>
          <cell r="K509"/>
          <cell r="L509"/>
          <cell r="M509"/>
          <cell r="N509"/>
          <cell r="O509">
            <v>2007.7</v>
          </cell>
          <cell r="P509">
            <v>2007.7</v>
          </cell>
        </row>
        <row r="510">
          <cell r="C510" t="str">
            <v>재료비</v>
          </cell>
          <cell r="D510"/>
          <cell r="E510">
            <v>20447</v>
          </cell>
          <cell r="F510"/>
          <cell r="G510" t="str">
            <v>/</v>
          </cell>
          <cell r="H510" t="str">
            <v>Q</v>
          </cell>
          <cell r="I510" t="str">
            <v>=</v>
          </cell>
          <cell r="J510">
            <v>2425.5</v>
          </cell>
          <cell r="K510"/>
          <cell r="L510"/>
          <cell r="M510"/>
          <cell r="N510"/>
          <cell r="O510">
            <v>2425.5</v>
          </cell>
          <cell r="P510"/>
          <cell r="Q510">
            <v>2425.5</v>
          </cell>
        </row>
        <row r="511">
          <cell r="C511" t="str">
            <v>경  비</v>
          </cell>
          <cell r="D511"/>
          <cell r="E511">
            <v>13741</v>
          </cell>
          <cell r="F511"/>
          <cell r="G511" t="str">
            <v>/</v>
          </cell>
          <cell r="H511" t="str">
            <v>Q</v>
          </cell>
          <cell r="I511" t="str">
            <v>=</v>
          </cell>
          <cell r="J511">
            <v>1630</v>
          </cell>
          <cell r="K511"/>
          <cell r="L511"/>
          <cell r="M511"/>
          <cell r="N511"/>
          <cell r="O511">
            <v>1630</v>
          </cell>
          <cell r="P511"/>
          <cell r="Q511"/>
          <cell r="R511">
            <v>1630</v>
          </cell>
        </row>
        <row r="512">
          <cell r="C512" t="str">
            <v>소계</v>
          </cell>
          <cell r="D512"/>
          <cell r="E512"/>
          <cell r="F512"/>
          <cell r="G512"/>
          <cell r="H512"/>
          <cell r="I512"/>
          <cell r="J512"/>
          <cell r="K512"/>
          <cell r="L512"/>
          <cell r="M512"/>
          <cell r="N512"/>
          <cell r="O512">
            <v>6063</v>
          </cell>
          <cell r="P512">
            <v>2007.7</v>
          </cell>
          <cell r="Q512">
            <v>2425.5</v>
          </cell>
          <cell r="R512">
            <v>1630</v>
          </cell>
        </row>
        <row r="514">
          <cell r="B514" t="str">
            <v>3. 할증(1항 및 2항의 4%)</v>
          </cell>
        </row>
        <row r="515">
          <cell r="C515" t="str">
            <v>노무비</v>
          </cell>
          <cell r="D515"/>
          <cell r="E515">
            <v>2007</v>
          </cell>
          <cell r="F515"/>
          <cell r="G515" t="str">
            <v>*</v>
          </cell>
          <cell r="H515">
            <v>0.04</v>
          </cell>
          <cell r="I515" t="str">
            <v>=</v>
          </cell>
          <cell r="J515">
            <v>80.2</v>
          </cell>
          <cell r="K515"/>
          <cell r="L515"/>
          <cell r="M515"/>
          <cell r="N515"/>
          <cell r="O515">
            <v>80.2</v>
          </cell>
          <cell r="P515">
            <v>80.2</v>
          </cell>
        </row>
        <row r="516">
          <cell r="C516" t="str">
            <v>재료비</v>
          </cell>
          <cell r="D516"/>
          <cell r="E516">
            <v>10820</v>
          </cell>
          <cell r="F516"/>
          <cell r="G516" t="str">
            <v>*</v>
          </cell>
          <cell r="H516">
            <v>0.04</v>
          </cell>
          <cell r="I516" t="str">
            <v>=</v>
          </cell>
          <cell r="J516">
            <v>432.8</v>
          </cell>
          <cell r="K516"/>
          <cell r="L516"/>
          <cell r="M516"/>
          <cell r="N516"/>
          <cell r="O516">
            <v>432.8</v>
          </cell>
          <cell r="P516"/>
          <cell r="Q516">
            <v>432.8</v>
          </cell>
        </row>
        <row r="517">
          <cell r="C517" t="str">
            <v>경  비</v>
          </cell>
          <cell r="D517"/>
          <cell r="E517">
            <v>1630</v>
          </cell>
          <cell r="F517"/>
          <cell r="G517" t="str">
            <v>*</v>
          </cell>
          <cell r="H517">
            <v>0.04</v>
          </cell>
          <cell r="I517" t="str">
            <v>=</v>
          </cell>
          <cell r="J517">
            <v>65.2</v>
          </cell>
          <cell r="K517"/>
          <cell r="L517"/>
          <cell r="M517"/>
          <cell r="N517"/>
          <cell r="O517">
            <v>65.2</v>
          </cell>
          <cell r="P517"/>
          <cell r="Q517"/>
          <cell r="R517">
            <v>65.2</v>
          </cell>
        </row>
        <row r="518">
          <cell r="C518" t="str">
            <v>소계</v>
          </cell>
          <cell r="D518"/>
          <cell r="E518"/>
          <cell r="F518"/>
          <cell r="G518"/>
          <cell r="H518"/>
          <cell r="I518"/>
          <cell r="J518"/>
          <cell r="K518"/>
          <cell r="L518"/>
          <cell r="M518"/>
          <cell r="N518"/>
          <cell r="O518">
            <v>578</v>
          </cell>
          <cell r="P518">
            <v>80.2</v>
          </cell>
          <cell r="Q518">
            <v>432.8</v>
          </cell>
          <cell r="R518">
            <v>65.2</v>
          </cell>
        </row>
        <row r="520">
          <cell r="B520" t="str">
            <v>4.부설</v>
          </cell>
        </row>
        <row r="521">
          <cell r="C521" t="str">
            <v>100 ㎡당 : A=100 ㎡ * 0.15m = 15 ㎥</v>
          </cell>
        </row>
        <row r="522">
          <cell r="C522" t="str">
            <v>특별인부</v>
          </cell>
          <cell r="D522"/>
          <cell r="E522">
            <v>0.2</v>
          </cell>
          <cell r="F522" t="str">
            <v>*</v>
          </cell>
          <cell r="G522">
            <v>65730</v>
          </cell>
          <cell r="H522"/>
          <cell r="I522" t="str">
            <v>/</v>
          </cell>
          <cell r="J522">
            <v>15</v>
          </cell>
          <cell r="K522" t="str">
            <v>=</v>
          </cell>
          <cell r="L522">
            <v>876</v>
          </cell>
          <cell r="M522"/>
          <cell r="N522"/>
          <cell r="O522">
            <v>876</v>
          </cell>
          <cell r="P522">
            <v>876</v>
          </cell>
        </row>
        <row r="523">
          <cell r="C523" t="str">
            <v>보통인부</v>
          </cell>
          <cell r="D523"/>
          <cell r="E523">
            <v>4</v>
          </cell>
          <cell r="F523" t="str">
            <v>*</v>
          </cell>
          <cell r="G523">
            <v>50680</v>
          </cell>
          <cell r="H523"/>
          <cell r="I523" t="str">
            <v>/</v>
          </cell>
          <cell r="J523">
            <v>15</v>
          </cell>
          <cell r="K523" t="str">
            <v>=</v>
          </cell>
          <cell r="L523">
            <v>13514</v>
          </cell>
          <cell r="M523"/>
          <cell r="N523"/>
          <cell r="O523">
            <v>13514</v>
          </cell>
          <cell r="P523">
            <v>13514</v>
          </cell>
        </row>
        <row r="524">
          <cell r="C524" t="str">
            <v>소계</v>
          </cell>
          <cell r="D524"/>
          <cell r="E524"/>
          <cell r="F524"/>
          <cell r="G524"/>
          <cell r="H524"/>
          <cell r="I524"/>
          <cell r="J524"/>
          <cell r="K524"/>
          <cell r="L524"/>
          <cell r="M524"/>
          <cell r="N524"/>
          <cell r="O524">
            <v>14390</v>
          </cell>
          <cell r="P524">
            <v>14390</v>
          </cell>
        </row>
        <row r="525">
          <cell r="O525">
            <v>29425</v>
          </cell>
          <cell r="P525">
            <v>16477</v>
          </cell>
          <cell r="Q525">
            <v>11253</v>
          </cell>
          <cell r="R525">
            <v>1695</v>
          </cell>
        </row>
        <row r="526">
          <cell r="A526">
            <v>95</v>
          </cell>
          <cell r="B526">
            <v>95.01</v>
          </cell>
          <cell r="C526">
            <v>95.02000000000001</v>
          </cell>
          <cell r="D526">
            <v>95.030000000000015</v>
          </cell>
          <cell r="E526">
            <v>95.04000000000002</v>
          </cell>
          <cell r="F526">
            <v>95.050000000000026</v>
          </cell>
          <cell r="G526">
            <v>95.060000000000031</v>
          </cell>
          <cell r="H526">
            <v>95.070000000000036</v>
          </cell>
          <cell r="I526">
            <v>95.080000000000041</v>
          </cell>
          <cell r="J526">
            <v>95.090000000000046</v>
          </cell>
          <cell r="K526">
            <v>95.100000000000051</v>
          </cell>
          <cell r="L526">
            <v>95.110000000000056</v>
          </cell>
          <cell r="M526">
            <v>95.120000000000061</v>
          </cell>
          <cell r="N526">
            <v>95.130000000000067</v>
          </cell>
          <cell r="O526">
            <v>95.140000000000072</v>
          </cell>
          <cell r="P526">
            <v>95.150000000000077</v>
          </cell>
          <cell r="Q526">
            <v>95.160000000000082</v>
          </cell>
          <cell r="R526">
            <v>95.170000000000087</v>
          </cell>
        </row>
        <row r="527">
          <cell r="E527" t="str">
            <v>산</v>
          </cell>
          <cell r="F527"/>
          <cell r="G527" t="str">
            <v>출</v>
          </cell>
          <cell r="H527"/>
          <cell r="I527" t="str">
            <v>내</v>
          </cell>
          <cell r="J527"/>
          <cell r="K527" t="str">
            <v>역</v>
          </cell>
          <cell r="L527"/>
          <cell r="M527"/>
          <cell r="N527"/>
          <cell r="O527" t="str">
            <v>계</v>
          </cell>
          <cell r="P527" t="str">
            <v>노무비</v>
          </cell>
          <cell r="Q527" t="str">
            <v>재료비</v>
          </cell>
          <cell r="R527" t="str">
            <v>경  비</v>
          </cell>
        </row>
        <row r="529">
          <cell r="A529" t="str">
            <v>말목운반(11ton 화물자동차)</v>
          </cell>
        </row>
        <row r="530">
          <cell r="B530">
            <v>1</v>
          </cell>
          <cell r="C530" t="str">
            <v>조건</v>
          </cell>
        </row>
        <row r="531">
          <cell r="C531" t="str">
            <v>L = 100km 이내적용</v>
          </cell>
        </row>
        <row r="532">
          <cell r="C532" t="str">
            <v>대당적재본수:</v>
          </cell>
          <cell r="D532"/>
          <cell r="E532"/>
          <cell r="F532">
            <v>13</v>
          </cell>
          <cell r="G532" t="str">
            <v>㎥</v>
          </cell>
        </row>
        <row r="534">
          <cell r="B534">
            <v>2</v>
          </cell>
          <cell r="C534" t="str">
            <v>하차비</v>
          </cell>
        </row>
        <row r="535">
          <cell r="C535">
            <v>1916</v>
          </cell>
          <cell r="D535"/>
          <cell r="E535" t="str">
            <v>/</v>
          </cell>
          <cell r="F535">
            <v>1.1000000000000001</v>
          </cell>
          <cell r="G535" t="str">
            <v>*</v>
          </cell>
          <cell r="H535">
            <v>11</v>
          </cell>
          <cell r="I535" t="str">
            <v>/</v>
          </cell>
          <cell r="J535">
            <v>13</v>
          </cell>
          <cell r="K535" t="str">
            <v>=</v>
          </cell>
          <cell r="L535">
            <v>1473.8</v>
          </cell>
          <cell r="M535"/>
          <cell r="N535"/>
          <cell r="O535">
            <v>1473.8</v>
          </cell>
          <cell r="P535"/>
          <cell r="Q535"/>
          <cell r="R535">
            <v>1473.8</v>
          </cell>
        </row>
        <row r="537">
          <cell r="B537">
            <v>3</v>
          </cell>
          <cell r="C537" t="str">
            <v>운반비</v>
          </cell>
        </row>
        <row r="538">
          <cell r="C538">
            <v>231780</v>
          </cell>
          <cell r="D538"/>
          <cell r="E538" t="str">
            <v>/</v>
          </cell>
          <cell r="F538">
            <v>1.1000000000000001</v>
          </cell>
          <cell r="G538" t="str">
            <v>/</v>
          </cell>
          <cell r="H538">
            <v>13</v>
          </cell>
          <cell r="I538" t="str">
            <v>=</v>
          </cell>
          <cell r="J538">
            <v>16208.3</v>
          </cell>
          <cell r="K538"/>
          <cell r="L538"/>
          <cell r="M538"/>
          <cell r="N538"/>
          <cell r="O538">
            <v>16208.3</v>
          </cell>
          <cell r="P538"/>
          <cell r="Q538"/>
          <cell r="R538">
            <v>16208.3</v>
          </cell>
        </row>
        <row r="560">
          <cell r="O560">
            <v>17682</v>
          </cell>
          <cell r="P560"/>
          <cell r="Q560"/>
          <cell r="R560">
            <v>17682</v>
          </cell>
        </row>
        <row r="561">
          <cell r="A561">
            <v>96</v>
          </cell>
          <cell r="B561">
            <v>96.01</v>
          </cell>
          <cell r="C561">
            <v>96.02000000000001</v>
          </cell>
          <cell r="D561">
            <v>96.030000000000015</v>
          </cell>
          <cell r="E561">
            <v>96.04000000000002</v>
          </cell>
          <cell r="F561">
            <v>96.050000000000026</v>
          </cell>
          <cell r="G561">
            <v>96.060000000000031</v>
          </cell>
          <cell r="H561">
            <v>96.070000000000036</v>
          </cell>
          <cell r="I561">
            <v>96.080000000000041</v>
          </cell>
          <cell r="J561">
            <v>96.090000000000046</v>
          </cell>
          <cell r="K561">
            <v>96.100000000000051</v>
          </cell>
          <cell r="L561">
            <v>96.110000000000056</v>
          </cell>
          <cell r="M561">
            <v>96.120000000000061</v>
          </cell>
          <cell r="N561">
            <v>96.130000000000067</v>
          </cell>
          <cell r="O561">
            <v>96.140000000000072</v>
          </cell>
          <cell r="P561">
            <v>96.150000000000077</v>
          </cell>
          <cell r="Q561">
            <v>96.160000000000082</v>
          </cell>
          <cell r="R561">
            <v>96.170000000000087</v>
          </cell>
        </row>
        <row r="562">
          <cell r="E562" t="str">
            <v>산</v>
          </cell>
          <cell r="F562"/>
          <cell r="G562" t="str">
            <v>출</v>
          </cell>
          <cell r="H562"/>
          <cell r="I562" t="str">
            <v>내</v>
          </cell>
          <cell r="J562"/>
          <cell r="K562" t="str">
            <v>역</v>
          </cell>
          <cell r="L562"/>
          <cell r="M562"/>
          <cell r="N562"/>
          <cell r="O562" t="str">
            <v>계</v>
          </cell>
          <cell r="P562" t="str">
            <v>노무비</v>
          </cell>
          <cell r="Q562" t="str">
            <v>재료비</v>
          </cell>
          <cell r="R562" t="str">
            <v>경  비</v>
          </cell>
        </row>
        <row r="564">
          <cell r="A564" t="str">
            <v>호안블럭 운반(23kg/ⓐ)/  ㎡</v>
          </cell>
        </row>
        <row r="565">
          <cell r="B565">
            <v>1</v>
          </cell>
          <cell r="C565" t="str">
            <v>운반비(구역화물 10.5Ton)</v>
          </cell>
        </row>
        <row r="566">
          <cell r="C566" t="str">
            <v>공장 ~ 현장</v>
          </cell>
          <cell r="D566"/>
          <cell r="E566"/>
          <cell r="F566">
            <v>10</v>
          </cell>
          <cell r="G566" t="str">
            <v>Km이내</v>
          </cell>
        </row>
        <row r="567">
          <cell r="C567">
            <v>87720</v>
          </cell>
          <cell r="D567"/>
          <cell r="E567" t="str">
            <v>/</v>
          </cell>
          <cell r="F567">
            <v>1.1000000000000001</v>
          </cell>
          <cell r="G567" t="str">
            <v>/</v>
          </cell>
          <cell r="H567">
            <v>10.5</v>
          </cell>
          <cell r="I567" t="str">
            <v>/</v>
          </cell>
          <cell r="J567">
            <v>1000</v>
          </cell>
          <cell r="K567" t="str">
            <v>*</v>
          </cell>
          <cell r="L567">
            <v>230</v>
          </cell>
          <cell r="M567" t="str">
            <v>=</v>
          </cell>
          <cell r="N567">
            <v>1746.8</v>
          </cell>
          <cell r="O567">
            <v>1746.8</v>
          </cell>
          <cell r="P567"/>
          <cell r="Q567"/>
          <cell r="R567">
            <v>1746.8</v>
          </cell>
        </row>
        <row r="569">
          <cell r="B569">
            <v>2</v>
          </cell>
          <cell r="C569" t="str">
            <v>상차비무대</v>
          </cell>
        </row>
        <row r="570">
          <cell r="C570">
            <v>2112</v>
          </cell>
          <cell r="D570"/>
          <cell r="E570" t="str">
            <v>/</v>
          </cell>
          <cell r="F570">
            <v>1.1000000000000001</v>
          </cell>
          <cell r="G570" t="str">
            <v>*</v>
          </cell>
          <cell r="H570">
            <v>1</v>
          </cell>
          <cell r="I570" t="str">
            <v>/</v>
          </cell>
          <cell r="J570">
            <v>1000</v>
          </cell>
          <cell r="K570" t="str">
            <v>*</v>
          </cell>
          <cell r="L570">
            <v>230</v>
          </cell>
          <cell r="M570" t="str">
            <v>=</v>
          </cell>
          <cell r="N570">
            <v>0</v>
          </cell>
          <cell r="O570">
            <v>0</v>
          </cell>
          <cell r="P570"/>
          <cell r="Q570"/>
          <cell r="R570">
            <v>0</v>
          </cell>
        </row>
        <row r="572">
          <cell r="B572">
            <v>3</v>
          </cell>
          <cell r="C572" t="str">
            <v>하차비</v>
          </cell>
        </row>
        <row r="573">
          <cell r="C573">
            <v>1916</v>
          </cell>
          <cell r="D573"/>
          <cell r="E573" t="str">
            <v>/</v>
          </cell>
          <cell r="F573">
            <v>1.1000000000000001</v>
          </cell>
          <cell r="G573" t="str">
            <v>*</v>
          </cell>
          <cell r="H573">
            <v>2</v>
          </cell>
          <cell r="I573" t="str">
            <v>/</v>
          </cell>
          <cell r="J573">
            <v>1000</v>
          </cell>
          <cell r="K573" t="str">
            <v>*</v>
          </cell>
          <cell r="L573">
            <v>230</v>
          </cell>
          <cell r="M573" t="str">
            <v>=</v>
          </cell>
          <cell r="N573">
            <v>139.30000000000001</v>
          </cell>
          <cell r="O573">
            <v>139.30000000000001</v>
          </cell>
          <cell r="P573"/>
          <cell r="Q573"/>
          <cell r="R573">
            <v>139.30000000000001</v>
          </cell>
        </row>
        <row r="574">
          <cell r="C574" t="str">
            <v>소계</v>
          </cell>
          <cell r="D574"/>
          <cell r="E574"/>
          <cell r="F574"/>
          <cell r="G574"/>
          <cell r="H574"/>
          <cell r="I574"/>
          <cell r="J574"/>
          <cell r="K574"/>
          <cell r="L574"/>
          <cell r="M574"/>
          <cell r="N574"/>
          <cell r="O574">
            <v>1886.1</v>
          </cell>
          <cell r="P574"/>
          <cell r="Q574"/>
          <cell r="R574">
            <v>1886.1</v>
          </cell>
        </row>
        <row r="576">
          <cell r="C576" t="str">
            <v>계</v>
          </cell>
          <cell r="D576"/>
          <cell r="E576"/>
          <cell r="F576"/>
          <cell r="G576"/>
          <cell r="H576"/>
          <cell r="I576"/>
          <cell r="J576"/>
          <cell r="K576"/>
          <cell r="L576"/>
          <cell r="M576"/>
          <cell r="N576"/>
          <cell r="O576">
            <v>1886</v>
          </cell>
          <cell r="P576"/>
          <cell r="Q576"/>
          <cell r="R576">
            <v>1886</v>
          </cell>
        </row>
        <row r="580">
          <cell r="A580" t="str">
            <v>철선운반 운반  /  kg</v>
          </cell>
        </row>
        <row r="581">
          <cell r="B581">
            <v>1</v>
          </cell>
          <cell r="C581" t="str">
            <v>운반비(구역화물 10.5Ton)</v>
          </cell>
        </row>
        <row r="582">
          <cell r="C582" t="str">
            <v>대전역 ~ 현장 100Km이내</v>
          </cell>
        </row>
        <row r="583">
          <cell r="C583">
            <v>224090</v>
          </cell>
          <cell r="D583"/>
          <cell r="E583" t="str">
            <v>/</v>
          </cell>
          <cell r="F583">
            <v>1.1000000000000001</v>
          </cell>
          <cell r="G583" t="str">
            <v>/</v>
          </cell>
          <cell r="H583">
            <v>10.5</v>
          </cell>
          <cell r="I583" t="str">
            <v>*</v>
          </cell>
          <cell r="J583">
            <v>1E-3</v>
          </cell>
          <cell r="K583"/>
          <cell r="L583" t="str">
            <v>Ton</v>
          </cell>
          <cell r="M583" t="str">
            <v>=</v>
          </cell>
          <cell r="N583">
            <v>19.399999999999999</v>
          </cell>
          <cell r="O583">
            <v>19.399999999999999</v>
          </cell>
          <cell r="P583"/>
          <cell r="Q583"/>
          <cell r="R583">
            <v>19.399999999999999</v>
          </cell>
        </row>
        <row r="585">
          <cell r="B585">
            <v>2</v>
          </cell>
          <cell r="C585" t="str">
            <v>상차비무대</v>
          </cell>
        </row>
        <row r="586">
          <cell r="C586">
            <v>2112</v>
          </cell>
          <cell r="D586"/>
          <cell r="E586" t="str">
            <v>/</v>
          </cell>
          <cell r="F586">
            <v>1.1000000000000001</v>
          </cell>
          <cell r="G586" t="str">
            <v>*</v>
          </cell>
          <cell r="H586">
            <v>1E-3</v>
          </cell>
          <cell r="I586"/>
          <cell r="J586" t="str">
            <v>Ton</v>
          </cell>
          <cell r="K586" t="str">
            <v>=</v>
          </cell>
          <cell r="L586">
            <v>1.9</v>
          </cell>
          <cell r="M586"/>
          <cell r="N586"/>
          <cell r="O586">
            <v>1.9</v>
          </cell>
          <cell r="P586"/>
          <cell r="Q586"/>
          <cell r="R586">
            <v>1.9</v>
          </cell>
        </row>
        <row r="588">
          <cell r="B588">
            <v>3</v>
          </cell>
          <cell r="C588" t="str">
            <v>하차비</v>
          </cell>
        </row>
        <row r="589">
          <cell r="C589">
            <v>1916</v>
          </cell>
          <cell r="D589"/>
          <cell r="E589" t="str">
            <v>/</v>
          </cell>
          <cell r="F589">
            <v>1.1000000000000001</v>
          </cell>
          <cell r="G589" t="str">
            <v>*</v>
          </cell>
          <cell r="H589">
            <v>1E-3</v>
          </cell>
          <cell r="I589"/>
          <cell r="J589" t="str">
            <v>Ton</v>
          </cell>
          <cell r="K589" t="str">
            <v>=</v>
          </cell>
          <cell r="L589">
            <v>1.7</v>
          </cell>
          <cell r="M589"/>
          <cell r="N589"/>
          <cell r="O589">
            <v>1.7</v>
          </cell>
          <cell r="P589"/>
          <cell r="Q589"/>
          <cell r="R589">
            <v>1.7</v>
          </cell>
        </row>
        <row r="590">
          <cell r="C590" t="str">
            <v>소계</v>
          </cell>
          <cell r="D590"/>
          <cell r="E590"/>
          <cell r="F590"/>
          <cell r="G590"/>
          <cell r="H590"/>
          <cell r="I590"/>
          <cell r="J590"/>
          <cell r="K590"/>
          <cell r="L590"/>
          <cell r="M590"/>
          <cell r="N590"/>
          <cell r="O590">
            <v>21.099999999999998</v>
          </cell>
          <cell r="P590"/>
          <cell r="Q590"/>
          <cell r="R590">
            <v>21.099999999999998</v>
          </cell>
        </row>
        <row r="592">
          <cell r="C592" t="str">
            <v>계</v>
          </cell>
          <cell r="D592"/>
          <cell r="E592"/>
          <cell r="F592"/>
          <cell r="G592"/>
          <cell r="H592"/>
          <cell r="I592"/>
          <cell r="J592"/>
          <cell r="K592"/>
          <cell r="L592"/>
          <cell r="M592"/>
          <cell r="N592"/>
          <cell r="O592">
            <v>21</v>
          </cell>
          <cell r="P592"/>
          <cell r="Q592"/>
          <cell r="R592">
            <v>21</v>
          </cell>
        </row>
        <row r="596">
          <cell r="A596">
            <v>97</v>
          </cell>
          <cell r="B596">
            <v>97.01</v>
          </cell>
          <cell r="C596">
            <v>97.02000000000001</v>
          </cell>
          <cell r="D596">
            <v>97.030000000000015</v>
          </cell>
          <cell r="E596">
            <v>97.04000000000002</v>
          </cell>
          <cell r="F596">
            <v>97.050000000000026</v>
          </cell>
          <cell r="G596">
            <v>97.060000000000031</v>
          </cell>
          <cell r="H596">
            <v>97.070000000000036</v>
          </cell>
          <cell r="I596">
            <v>97.080000000000041</v>
          </cell>
          <cell r="J596">
            <v>97.090000000000046</v>
          </cell>
          <cell r="K596">
            <v>97.100000000000051</v>
          </cell>
          <cell r="L596">
            <v>97.110000000000056</v>
          </cell>
          <cell r="M596">
            <v>97.120000000000061</v>
          </cell>
          <cell r="N596">
            <v>97.130000000000067</v>
          </cell>
          <cell r="O596">
            <v>97.140000000000072</v>
          </cell>
          <cell r="P596">
            <v>97.150000000000077</v>
          </cell>
          <cell r="Q596">
            <v>97.160000000000082</v>
          </cell>
          <cell r="R596">
            <v>97.170000000000087</v>
          </cell>
        </row>
        <row r="597">
          <cell r="E597" t="str">
            <v>산</v>
          </cell>
          <cell r="F597"/>
          <cell r="G597" t="str">
            <v>출</v>
          </cell>
          <cell r="H597"/>
          <cell r="I597" t="str">
            <v>내</v>
          </cell>
          <cell r="J597"/>
          <cell r="K597" t="str">
            <v>역</v>
          </cell>
          <cell r="L597"/>
          <cell r="M597"/>
          <cell r="N597"/>
          <cell r="O597" t="str">
            <v>계</v>
          </cell>
          <cell r="P597" t="str">
            <v>노무비</v>
          </cell>
          <cell r="Q597" t="str">
            <v>재료비</v>
          </cell>
          <cell r="R597" t="str">
            <v>경  비</v>
          </cell>
        </row>
        <row r="599">
          <cell r="A599" t="str">
            <v>철근콘크리트 수로관운반 300C / 본당</v>
          </cell>
        </row>
        <row r="600">
          <cell r="B600">
            <v>1</v>
          </cell>
          <cell r="C600" t="str">
            <v>운반비(구역화물  10.5Ton)</v>
          </cell>
        </row>
        <row r="601">
          <cell r="C601" t="str">
            <v>공장 : 아산시 음봉면 의식리 지내</v>
          </cell>
          <cell r="D601"/>
          <cell r="E601"/>
          <cell r="F601"/>
          <cell r="G601"/>
          <cell r="H601"/>
          <cell r="I601"/>
          <cell r="J601" t="str">
            <v>→</v>
          </cell>
          <cell r="K601">
            <v>10</v>
          </cell>
          <cell r="L601" t="str">
            <v>Km 적용</v>
          </cell>
        </row>
        <row r="602">
          <cell r="C602" t="str">
            <v>본당중량:</v>
          </cell>
          <cell r="D602"/>
          <cell r="E602">
            <v>0.28000000000000003</v>
          </cell>
          <cell r="F602"/>
          <cell r="G602" t="str">
            <v>Ton</v>
          </cell>
        </row>
        <row r="603">
          <cell r="C603" t="str">
            <v>대당적재본수:</v>
          </cell>
          <cell r="D603"/>
          <cell r="E603"/>
          <cell r="F603">
            <v>10.5</v>
          </cell>
          <cell r="G603" t="str">
            <v>Ton</v>
          </cell>
          <cell r="H603" t="str">
            <v>/</v>
          </cell>
          <cell r="I603">
            <v>0.28000000000000003</v>
          </cell>
          <cell r="J603"/>
          <cell r="K603" t="str">
            <v>Ton</v>
          </cell>
          <cell r="L603" t="str">
            <v>=</v>
          </cell>
          <cell r="M603">
            <v>37</v>
          </cell>
          <cell r="N603" t="str">
            <v>본</v>
          </cell>
        </row>
        <row r="604">
          <cell r="C604">
            <v>87720</v>
          </cell>
          <cell r="D604"/>
          <cell r="E604" t="str">
            <v>/</v>
          </cell>
          <cell r="F604">
            <v>1.1000000000000001</v>
          </cell>
          <cell r="G604" t="str">
            <v>/</v>
          </cell>
          <cell r="H604">
            <v>37</v>
          </cell>
          <cell r="I604" t="str">
            <v>=</v>
          </cell>
          <cell r="J604">
            <v>2155</v>
          </cell>
          <cell r="K604"/>
          <cell r="L604"/>
          <cell r="M604"/>
          <cell r="N604"/>
          <cell r="O604">
            <v>2155</v>
          </cell>
          <cell r="P604"/>
          <cell r="Q604"/>
          <cell r="R604">
            <v>2155</v>
          </cell>
        </row>
        <row r="605">
          <cell r="B605">
            <v>2</v>
          </cell>
          <cell r="C605" t="str">
            <v>하차비</v>
          </cell>
        </row>
        <row r="606">
          <cell r="C606">
            <v>1916</v>
          </cell>
          <cell r="D606"/>
          <cell r="E606" t="str">
            <v>/</v>
          </cell>
          <cell r="F606">
            <v>1.1000000000000001</v>
          </cell>
          <cell r="G606" t="str">
            <v>*</v>
          </cell>
          <cell r="H606">
            <v>12</v>
          </cell>
          <cell r="I606" t="str">
            <v>/</v>
          </cell>
          <cell r="J606">
            <v>37</v>
          </cell>
          <cell r="K606" t="str">
            <v>=</v>
          </cell>
          <cell r="L606">
            <v>564</v>
          </cell>
          <cell r="M606"/>
          <cell r="N606"/>
          <cell r="O606">
            <v>564</v>
          </cell>
          <cell r="P606"/>
          <cell r="Q606"/>
          <cell r="R606">
            <v>564</v>
          </cell>
        </row>
        <row r="607">
          <cell r="C607" t="str">
            <v>계</v>
          </cell>
          <cell r="D607"/>
          <cell r="E607"/>
          <cell r="F607"/>
          <cell r="G607"/>
          <cell r="H607"/>
          <cell r="I607"/>
          <cell r="J607"/>
          <cell r="K607"/>
          <cell r="L607"/>
          <cell r="M607"/>
          <cell r="N607"/>
          <cell r="O607">
            <v>2719</v>
          </cell>
          <cell r="P607"/>
          <cell r="Q607"/>
          <cell r="R607">
            <v>2719</v>
          </cell>
        </row>
        <row r="609">
          <cell r="A609" t="str">
            <v>철근콘크리트 수로관운반 400C / 본당</v>
          </cell>
        </row>
        <row r="610">
          <cell r="C610" t="str">
            <v>본당중량:</v>
          </cell>
          <cell r="D610"/>
          <cell r="E610">
            <v>0.41499999999999998</v>
          </cell>
          <cell r="F610"/>
          <cell r="G610" t="str">
            <v>Ton</v>
          </cell>
        </row>
        <row r="611">
          <cell r="C611" t="str">
            <v>대당적재본수:</v>
          </cell>
          <cell r="D611"/>
          <cell r="E611"/>
          <cell r="F611">
            <v>10.5</v>
          </cell>
          <cell r="G611" t="str">
            <v>Ton</v>
          </cell>
          <cell r="H611" t="str">
            <v>/</v>
          </cell>
          <cell r="I611">
            <v>0.41499999999999998</v>
          </cell>
          <cell r="J611"/>
          <cell r="K611" t="str">
            <v>Ton</v>
          </cell>
          <cell r="L611" t="str">
            <v>=</v>
          </cell>
          <cell r="M611">
            <v>25</v>
          </cell>
          <cell r="N611" t="str">
            <v>본</v>
          </cell>
        </row>
        <row r="612">
          <cell r="C612" t="str">
            <v>계</v>
          </cell>
          <cell r="D612"/>
          <cell r="E612"/>
          <cell r="F612"/>
          <cell r="G612"/>
          <cell r="H612"/>
          <cell r="I612"/>
          <cell r="J612"/>
          <cell r="K612"/>
          <cell r="L612"/>
          <cell r="M612"/>
          <cell r="N612"/>
          <cell r="O612">
            <v>3956</v>
          </cell>
          <cell r="P612"/>
          <cell r="Q612"/>
          <cell r="R612">
            <v>3956</v>
          </cell>
        </row>
        <row r="614">
          <cell r="A614" t="str">
            <v>철근콘크리트 수로관운반 500A / 본당</v>
          </cell>
        </row>
        <row r="615">
          <cell r="C615" t="str">
            <v>본당중량:</v>
          </cell>
          <cell r="D615"/>
          <cell r="E615">
            <v>0.434</v>
          </cell>
          <cell r="F615"/>
          <cell r="G615" t="str">
            <v>Ton</v>
          </cell>
        </row>
        <row r="616">
          <cell r="C616" t="str">
            <v>대당적재본수:</v>
          </cell>
          <cell r="D616"/>
          <cell r="E616"/>
          <cell r="F616">
            <v>10.5</v>
          </cell>
          <cell r="G616" t="str">
            <v>Ton</v>
          </cell>
          <cell r="H616" t="str">
            <v>/</v>
          </cell>
          <cell r="I616">
            <v>0.434</v>
          </cell>
          <cell r="J616"/>
          <cell r="K616" t="str">
            <v>Ton</v>
          </cell>
          <cell r="L616" t="str">
            <v>=</v>
          </cell>
          <cell r="M616">
            <v>24</v>
          </cell>
          <cell r="N616" t="str">
            <v>본</v>
          </cell>
        </row>
        <row r="617">
          <cell r="C617" t="str">
            <v>계</v>
          </cell>
          <cell r="D617"/>
          <cell r="E617"/>
          <cell r="F617"/>
          <cell r="G617"/>
          <cell r="H617"/>
          <cell r="I617"/>
          <cell r="J617"/>
          <cell r="K617"/>
          <cell r="L617"/>
          <cell r="M617"/>
          <cell r="N617"/>
          <cell r="O617">
            <v>4121</v>
          </cell>
          <cell r="P617"/>
          <cell r="Q617"/>
          <cell r="R617">
            <v>4121</v>
          </cell>
        </row>
        <row r="619">
          <cell r="A619" t="str">
            <v>철근콘크리트 수로관운반 500B / 본당</v>
          </cell>
        </row>
        <row r="620">
          <cell r="C620" t="str">
            <v>본당중량:</v>
          </cell>
          <cell r="D620"/>
          <cell r="E620">
            <v>0.47599999999999998</v>
          </cell>
          <cell r="F620"/>
          <cell r="G620" t="str">
            <v>Ton</v>
          </cell>
        </row>
        <row r="621">
          <cell r="C621" t="str">
            <v>대당적재본수:</v>
          </cell>
          <cell r="D621"/>
          <cell r="E621"/>
          <cell r="F621">
            <v>10.5</v>
          </cell>
          <cell r="G621" t="str">
            <v>Ton</v>
          </cell>
          <cell r="H621" t="str">
            <v>/</v>
          </cell>
          <cell r="I621">
            <v>0.47599999999999998</v>
          </cell>
          <cell r="J621"/>
          <cell r="K621" t="str">
            <v>Ton</v>
          </cell>
          <cell r="L621" t="str">
            <v>=</v>
          </cell>
          <cell r="M621">
            <v>22</v>
          </cell>
          <cell r="N621" t="str">
            <v>본</v>
          </cell>
        </row>
        <row r="622">
          <cell r="C622" t="str">
            <v>계</v>
          </cell>
          <cell r="D622"/>
          <cell r="E622"/>
          <cell r="F622"/>
          <cell r="G622"/>
          <cell r="H622"/>
          <cell r="I622"/>
          <cell r="J622"/>
          <cell r="K622"/>
          <cell r="L622"/>
          <cell r="M622"/>
          <cell r="N622"/>
          <cell r="O622">
            <v>4495</v>
          </cell>
          <cell r="P622"/>
          <cell r="Q622"/>
          <cell r="R622">
            <v>4495</v>
          </cell>
        </row>
        <row r="624">
          <cell r="A624" t="str">
            <v>철근콘크리트 수로관운반 500C / 본당</v>
          </cell>
        </row>
        <row r="625">
          <cell r="C625" t="str">
            <v>본당중량:</v>
          </cell>
          <cell r="D625"/>
          <cell r="E625">
            <v>0.56999999999999995</v>
          </cell>
          <cell r="F625"/>
          <cell r="G625" t="str">
            <v>Ton</v>
          </cell>
        </row>
        <row r="626">
          <cell r="C626" t="str">
            <v>대당적재본수:</v>
          </cell>
          <cell r="D626"/>
          <cell r="E626"/>
          <cell r="F626">
            <v>10.5</v>
          </cell>
          <cell r="G626" t="str">
            <v>Ton</v>
          </cell>
          <cell r="H626" t="str">
            <v>/</v>
          </cell>
          <cell r="I626">
            <v>0.56999999999999995</v>
          </cell>
          <cell r="J626"/>
          <cell r="K626" t="str">
            <v>Ton</v>
          </cell>
          <cell r="L626" t="str">
            <v>=</v>
          </cell>
          <cell r="M626">
            <v>18</v>
          </cell>
          <cell r="N626" t="str">
            <v>본</v>
          </cell>
        </row>
        <row r="627">
          <cell r="C627" t="str">
            <v>계</v>
          </cell>
          <cell r="D627"/>
          <cell r="E627"/>
          <cell r="F627"/>
          <cell r="G627"/>
          <cell r="H627"/>
          <cell r="I627"/>
          <cell r="J627"/>
          <cell r="K627"/>
          <cell r="L627"/>
          <cell r="M627"/>
          <cell r="N627"/>
          <cell r="O627">
            <v>5494</v>
          </cell>
          <cell r="P627"/>
          <cell r="Q627"/>
          <cell r="R627">
            <v>5494</v>
          </cell>
        </row>
        <row r="631">
          <cell r="A631">
            <v>98</v>
          </cell>
          <cell r="B631">
            <v>98.01</v>
          </cell>
          <cell r="C631">
            <v>98.02000000000001</v>
          </cell>
          <cell r="D631">
            <v>98.030000000000015</v>
          </cell>
          <cell r="E631">
            <v>98.04000000000002</v>
          </cell>
          <cell r="F631">
            <v>98.050000000000026</v>
          </cell>
          <cell r="G631">
            <v>98.060000000000031</v>
          </cell>
          <cell r="H631">
            <v>98.070000000000036</v>
          </cell>
          <cell r="I631">
            <v>98.080000000000041</v>
          </cell>
          <cell r="J631">
            <v>98.090000000000046</v>
          </cell>
          <cell r="K631">
            <v>98.100000000000051</v>
          </cell>
          <cell r="L631">
            <v>98.110000000000056</v>
          </cell>
          <cell r="M631">
            <v>98.120000000000061</v>
          </cell>
          <cell r="N631">
            <v>98.130000000000067</v>
          </cell>
          <cell r="O631">
            <v>98.140000000000072</v>
          </cell>
          <cell r="P631">
            <v>98.150000000000077</v>
          </cell>
          <cell r="Q631">
            <v>98.160000000000082</v>
          </cell>
          <cell r="R631">
            <v>98.170000000000087</v>
          </cell>
        </row>
        <row r="632">
          <cell r="E632" t="str">
            <v>산</v>
          </cell>
          <cell r="F632"/>
          <cell r="G632" t="str">
            <v>출</v>
          </cell>
          <cell r="H632"/>
          <cell r="I632" t="str">
            <v>내</v>
          </cell>
          <cell r="J632"/>
          <cell r="K632" t="str">
            <v>역</v>
          </cell>
          <cell r="L632"/>
          <cell r="M632"/>
          <cell r="N632"/>
          <cell r="O632" t="str">
            <v>계</v>
          </cell>
          <cell r="P632" t="str">
            <v>노무비</v>
          </cell>
          <cell r="Q632" t="str">
            <v>재료비</v>
          </cell>
          <cell r="R632" t="str">
            <v>경  비</v>
          </cell>
        </row>
        <row r="634">
          <cell r="A634" t="str">
            <v>철근콘크리트 수로관운반 600B / 본당</v>
          </cell>
        </row>
        <row r="635">
          <cell r="C635" t="str">
            <v>본당중량:</v>
          </cell>
          <cell r="D635"/>
          <cell r="E635">
            <v>0.68</v>
          </cell>
          <cell r="F635"/>
          <cell r="G635" t="str">
            <v>Ton</v>
          </cell>
        </row>
        <row r="636">
          <cell r="C636" t="str">
            <v>대당적재본수:</v>
          </cell>
          <cell r="D636"/>
          <cell r="E636"/>
          <cell r="F636">
            <v>10.5</v>
          </cell>
          <cell r="G636" t="str">
            <v>Ton</v>
          </cell>
          <cell r="H636" t="str">
            <v>/</v>
          </cell>
          <cell r="I636">
            <v>0.68</v>
          </cell>
          <cell r="J636"/>
          <cell r="K636" t="str">
            <v>Ton</v>
          </cell>
          <cell r="L636" t="str">
            <v>=</v>
          </cell>
          <cell r="M636">
            <v>15</v>
          </cell>
          <cell r="N636" t="str">
            <v>본</v>
          </cell>
        </row>
        <row r="637">
          <cell r="C637" t="str">
            <v>계</v>
          </cell>
          <cell r="D637"/>
          <cell r="E637"/>
          <cell r="F637"/>
          <cell r="G637"/>
          <cell r="H637"/>
          <cell r="I637"/>
          <cell r="J637"/>
          <cell r="K637"/>
          <cell r="L637"/>
          <cell r="M637"/>
          <cell r="N637"/>
          <cell r="O637">
            <v>6593</v>
          </cell>
          <cell r="P637"/>
          <cell r="Q637"/>
          <cell r="R637">
            <v>6593</v>
          </cell>
        </row>
        <row r="639">
          <cell r="A639" t="str">
            <v>철근콘크리트 수로관운반 600C / 본당</v>
          </cell>
        </row>
        <row r="640">
          <cell r="C640" t="str">
            <v>본당중량:</v>
          </cell>
          <cell r="D640"/>
          <cell r="E640">
            <v>0.77500000000000002</v>
          </cell>
          <cell r="F640"/>
          <cell r="G640" t="str">
            <v>Ton</v>
          </cell>
        </row>
        <row r="641">
          <cell r="C641" t="str">
            <v>대당적재본수:</v>
          </cell>
          <cell r="D641"/>
          <cell r="E641"/>
          <cell r="F641">
            <v>10.5</v>
          </cell>
          <cell r="G641" t="str">
            <v>Ton</v>
          </cell>
          <cell r="H641" t="str">
            <v>/</v>
          </cell>
          <cell r="I641">
            <v>0.77500000000000002</v>
          </cell>
          <cell r="J641"/>
          <cell r="K641" t="str">
            <v>Ton</v>
          </cell>
          <cell r="L641" t="str">
            <v>=</v>
          </cell>
          <cell r="M641">
            <v>13</v>
          </cell>
          <cell r="N641" t="str">
            <v>본</v>
          </cell>
        </row>
        <row r="642">
          <cell r="C642" t="str">
            <v>계</v>
          </cell>
          <cell r="D642"/>
          <cell r="E642"/>
          <cell r="F642"/>
          <cell r="G642"/>
          <cell r="H642"/>
          <cell r="I642"/>
          <cell r="J642"/>
          <cell r="K642"/>
          <cell r="L642"/>
          <cell r="M642"/>
          <cell r="N642"/>
          <cell r="O642">
            <v>7608</v>
          </cell>
          <cell r="P642"/>
          <cell r="Q642"/>
          <cell r="R642">
            <v>7608</v>
          </cell>
        </row>
        <row r="644">
          <cell r="A644" t="str">
            <v>철근콘크리트 수로관운반 700 / 본당</v>
          </cell>
        </row>
        <row r="645">
          <cell r="C645" t="str">
            <v>본당중량:</v>
          </cell>
          <cell r="D645"/>
          <cell r="E645">
            <v>0.79</v>
          </cell>
          <cell r="F645"/>
          <cell r="G645" t="str">
            <v>Ton</v>
          </cell>
        </row>
        <row r="646">
          <cell r="C646" t="str">
            <v>대당적재본수:</v>
          </cell>
          <cell r="D646"/>
          <cell r="E646"/>
          <cell r="F646">
            <v>10.5</v>
          </cell>
          <cell r="G646" t="str">
            <v>Ton</v>
          </cell>
          <cell r="H646" t="str">
            <v>/</v>
          </cell>
          <cell r="I646">
            <v>0.79</v>
          </cell>
          <cell r="J646"/>
          <cell r="K646" t="str">
            <v>Ton</v>
          </cell>
          <cell r="L646" t="str">
            <v>=</v>
          </cell>
          <cell r="M646">
            <v>13</v>
          </cell>
          <cell r="N646" t="str">
            <v>본</v>
          </cell>
        </row>
        <row r="647">
          <cell r="C647" t="str">
            <v>계</v>
          </cell>
          <cell r="D647"/>
          <cell r="E647"/>
          <cell r="F647"/>
          <cell r="G647"/>
          <cell r="H647"/>
          <cell r="I647"/>
          <cell r="J647"/>
          <cell r="K647"/>
          <cell r="L647"/>
          <cell r="M647"/>
          <cell r="N647"/>
          <cell r="O647">
            <v>7608</v>
          </cell>
          <cell r="P647"/>
          <cell r="Q647"/>
          <cell r="R647">
            <v>7608</v>
          </cell>
        </row>
        <row r="649">
          <cell r="A649" t="str">
            <v>철근콘크리트 수로관운반 1000C / 본당</v>
          </cell>
        </row>
        <row r="650">
          <cell r="C650" t="str">
            <v>본당중량:</v>
          </cell>
          <cell r="D650"/>
          <cell r="E650">
            <v>1.5</v>
          </cell>
          <cell r="F650"/>
          <cell r="G650" t="str">
            <v>Ton</v>
          </cell>
        </row>
        <row r="651">
          <cell r="C651" t="str">
            <v>대당적재본수:</v>
          </cell>
          <cell r="D651"/>
          <cell r="E651"/>
          <cell r="F651">
            <v>10.5</v>
          </cell>
          <cell r="G651" t="str">
            <v>Ton</v>
          </cell>
          <cell r="H651" t="str">
            <v>/</v>
          </cell>
          <cell r="I651">
            <v>1.5</v>
          </cell>
          <cell r="J651"/>
          <cell r="K651" t="str">
            <v>Ton</v>
          </cell>
          <cell r="L651" t="str">
            <v>=</v>
          </cell>
          <cell r="M651">
            <v>7</v>
          </cell>
          <cell r="N651" t="str">
            <v>본</v>
          </cell>
        </row>
        <row r="652">
          <cell r="C652" t="str">
            <v>계</v>
          </cell>
          <cell r="D652"/>
          <cell r="E652"/>
          <cell r="F652"/>
          <cell r="G652"/>
          <cell r="H652"/>
          <cell r="I652"/>
          <cell r="J652"/>
          <cell r="K652"/>
          <cell r="L652"/>
          <cell r="M652"/>
          <cell r="N652"/>
          <cell r="O652">
            <v>14129</v>
          </cell>
          <cell r="P652"/>
          <cell r="Q652"/>
          <cell r="R652">
            <v>14129</v>
          </cell>
        </row>
        <row r="654">
          <cell r="A654" t="str">
            <v>철근콘크리트 수로관운반 1500B / 본당</v>
          </cell>
        </row>
        <row r="655">
          <cell r="C655" t="str">
            <v>본당중량:</v>
          </cell>
          <cell r="D655"/>
          <cell r="E655">
            <v>2100</v>
          </cell>
          <cell r="F655"/>
          <cell r="G655" t="str">
            <v>Ton</v>
          </cell>
        </row>
        <row r="656">
          <cell r="C656" t="str">
            <v>대당적재본수:</v>
          </cell>
          <cell r="D656"/>
          <cell r="E656"/>
          <cell r="F656">
            <v>10.5</v>
          </cell>
          <cell r="G656" t="str">
            <v>Ton</v>
          </cell>
          <cell r="H656" t="str">
            <v>/</v>
          </cell>
          <cell r="I656">
            <v>2.1</v>
          </cell>
          <cell r="J656"/>
          <cell r="K656" t="str">
            <v>Ton</v>
          </cell>
          <cell r="L656" t="str">
            <v>=</v>
          </cell>
          <cell r="M656">
            <v>5</v>
          </cell>
          <cell r="N656" t="str">
            <v>본</v>
          </cell>
        </row>
        <row r="657">
          <cell r="C657" t="str">
            <v>계</v>
          </cell>
          <cell r="D657"/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>
            <v>19781</v>
          </cell>
          <cell r="P657"/>
          <cell r="Q657"/>
          <cell r="R657">
            <v>19781</v>
          </cell>
        </row>
      </sheetData>
      <sheetData sheetId="7" refreshError="1">
        <row r="1">
          <cell r="A1">
            <v>-1</v>
          </cell>
          <cell r="B1">
            <v>-0.99</v>
          </cell>
          <cell r="C1">
            <v>-0.98</v>
          </cell>
          <cell r="D1">
            <v>-0.97</v>
          </cell>
          <cell r="E1">
            <v>-0.96</v>
          </cell>
          <cell r="F1">
            <v>-0.95</v>
          </cell>
          <cell r="G1">
            <v>-0.94</v>
          </cell>
          <cell r="H1">
            <v>-0.92999999999999994</v>
          </cell>
          <cell r="I1">
            <v>-0.91999999999999993</v>
          </cell>
          <cell r="J1">
            <v>-0.90999999999999992</v>
          </cell>
          <cell r="K1">
            <v>-0.89999999999999991</v>
          </cell>
          <cell r="L1">
            <v>-0.8899999999999999</v>
          </cell>
          <cell r="M1">
            <v>-0.87999999999999989</v>
          </cell>
          <cell r="N1">
            <v>-0.86999999999999988</v>
          </cell>
          <cell r="O1">
            <v>-0.85999999999999988</v>
          </cell>
          <cell r="P1">
            <v>-0.84999999999999987</v>
          </cell>
          <cell r="Q1">
            <v>-0.83999999999999986</v>
          </cell>
          <cell r="R1">
            <v>-0.82999999999999985</v>
          </cell>
        </row>
        <row r="2">
          <cell r="E2" t="str">
            <v>산</v>
          </cell>
          <cell r="F2"/>
          <cell r="G2" t="str">
            <v>출</v>
          </cell>
          <cell r="H2"/>
          <cell r="I2" t="str">
            <v>내</v>
          </cell>
          <cell r="J2"/>
          <cell r="K2" t="str">
            <v>역</v>
          </cell>
          <cell r="L2"/>
          <cell r="M2"/>
          <cell r="N2"/>
          <cell r="O2" t="str">
            <v>계</v>
          </cell>
          <cell r="P2" t="str">
            <v>노무비</v>
          </cell>
          <cell r="Q2" t="str">
            <v>재료비</v>
          </cell>
          <cell r="R2" t="str">
            <v>경  비</v>
          </cell>
        </row>
        <row r="4">
          <cell r="A4" t="str">
            <v>이중벽 폴리에틸렌관 부설및 접합(본당6/M)</v>
          </cell>
        </row>
        <row r="5">
          <cell r="B5">
            <v>1</v>
          </cell>
          <cell r="C5" t="str">
            <v>재료비(관.기초모래.접합관)별산</v>
          </cell>
        </row>
        <row r="6">
          <cell r="B6">
            <v>2</v>
          </cell>
          <cell r="C6" t="str">
            <v>융착기(75mm) / 본당</v>
          </cell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>
            <v>657</v>
          </cell>
          <cell r="P6"/>
          <cell r="Q6"/>
          <cell r="R6">
            <v>657</v>
          </cell>
        </row>
        <row r="7">
          <cell r="B7">
            <v>3</v>
          </cell>
          <cell r="C7" t="str">
            <v>발전기(25KW) / 본당</v>
          </cell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>
            <v>21060</v>
          </cell>
          <cell r="P7">
            <v>12437</v>
          </cell>
          <cell r="Q7">
            <v>5249</v>
          </cell>
          <cell r="R7">
            <v>3374</v>
          </cell>
        </row>
        <row r="8">
          <cell r="B8">
            <v>4</v>
          </cell>
          <cell r="C8" t="str">
            <v xml:space="preserve">크레인(트럭10ton) / 본당 </v>
          </cell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>
            <v>57414</v>
          </cell>
          <cell r="P8">
            <v>31747</v>
          </cell>
          <cell r="Q8">
            <v>4457</v>
          </cell>
          <cell r="R8">
            <v>21210</v>
          </cell>
        </row>
        <row r="9">
          <cell r="B9">
            <v>5</v>
          </cell>
          <cell r="C9" t="str">
            <v>보통인부</v>
          </cell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>
            <v>50680</v>
          </cell>
          <cell r="P9">
            <v>50680</v>
          </cell>
        </row>
        <row r="10">
          <cell r="B10">
            <v>6</v>
          </cell>
          <cell r="C10" t="str">
            <v>배관공</v>
          </cell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>
            <v>76820</v>
          </cell>
          <cell r="P10">
            <v>76820</v>
          </cell>
        </row>
        <row r="11">
          <cell r="I11" t="str">
            <v>(원수:관경별적용)/본당</v>
          </cell>
        </row>
        <row r="12">
          <cell r="B12" t="str">
            <v>공    종</v>
          </cell>
          <cell r="C12"/>
          <cell r="D12"/>
          <cell r="E12" t="str">
            <v>원수</v>
          </cell>
          <cell r="F12" t="str">
            <v>총  계</v>
          </cell>
          <cell r="G12"/>
          <cell r="H12" t="str">
            <v>노무비</v>
          </cell>
          <cell r="I12"/>
          <cell r="J12" t="str">
            <v>재료비</v>
          </cell>
          <cell r="K12"/>
          <cell r="L12" t="str">
            <v>경  비</v>
          </cell>
        </row>
        <row r="13">
          <cell r="B13" t="str">
            <v>본관.이음관</v>
          </cell>
          <cell r="C13"/>
          <cell r="D13"/>
          <cell r="E13"/>
          <cell r="F13"/>
          <cell r="G13"/>
          <cell r="H13"/>
          <cell r="I13"/>
          <cell r="J13" t="str">
            <v>별</v>
          </cell>
          <cell r="K13" t="str">
            <v>산</v>
          </cell>
        </row>
        <row r="14">
          <cell r="B14" t="str">
            <v>기 초 자 재</v>
          </cell>
          <cell r="C14"/>
          <cell r="D14"/>
          <cell r="E14"/>
          <cell r="F14"/>
          <cell r="G14"/>
          <cell r="H14"/>
          <cell r="I14"/>
          <cell r="J14" t="str">
            <v>별</v>
          </cell>
          <cell r="K14" t="str">
            <v>산</v>
          </cell>
        </row>
        <row r="15">
          <cell r="B15" t="str">
            <v>융착기 75mm</v>
          </cell>
          <cell r="C15"/>
          <cell r="D15"/>
          <cell r="E15"/>
          <cell r="F15">
            <v>657</v>
          </cell>
          <cell r="G15"/>
          <cell r="H15"/>
          <cell r="I15"/>
          <cell r="J15"/>
          <cell r="K15"/>
          <cell r="L15">
            <v>657</v>
          </cell>
        </row>
        <row r="16">
          <cell r="B16" t="str">
            <v>발전기 25KW</v>
          </cell>
          <cell r="C16"/>
          <cell r="D16"/>
          <cell r="E16"/>
          <cell r="F16">
            <v>21060</v>
          </cell>
          <cell r="G16"/>
          <cell r="H16">
            <v>12437</v>
          </cell>
          <cell r="I16"/>
          <cell r="J16">
            <v>5249</v>
          </cell>
          <cell r="K16"/>
          <cell r="L16">
            <v>3374</v>
          </cell>
        </row>
        <row r="17">
          <cell r="B17" t="str">
            <v>크레인10ton</v>
          </cell>
          <cell r="C17"/>
          <cell r="D17"/>
          <cell r="E17"/>
          <cell r="F17">
            <v>57414</v>
          </cell>
          <cell r="G17"/>
          <cell r="H17">
            <v>31747</v>
          </cell>
          <cell r="I17"/>
          <cell r="J17">
            <v>4457</v>
          </cell>
          <cell r="K17"/>
          <cell r="L17">
            <v>21210</v>
          </cell>
        </row>
        <row r="18">
          <cell r="B18" t="str">
            <v>보 통 인 부</v>
          </cell>
          <cell r="C18"/>
          <cell r="D18"/>
          <cell r="E18"/>
          <cell r="F18">
            <v>50680</v>
          </cell>
          <cell r="G18"/>
          <cell r="H18">
            <v>50680</v>
          </cell>
        </row>
        <row r="19">
          <cell r="B19" t="str">
            <v>배  관  공</v>
          </cell>
          <cell r="C19"/>
          <cell r="D19"/>
          <cell r="E19"/>
          <cell r="F19">
            <v>76820</v>
          </cell>
          <cell r="G19"/>
          <cell r="H19">
            <v>76820</v>
          </cell>
        </row>
        <row r="20">
          <cell r="B20" t="str">
            <v>`99 건설표준품셈 제19-23장 참조(P630)</v>
          </cell>
        </row>
        <row r="21">
          <cell r="A21" t="str">
            <v>코드</v>
          </cell>
          <cell r="B21" t="str">
            <v>관   경</v>
          </cell>
          <cell r="C21"/>
          <cell r="D21"/>
          <cell r="E21" t="str">
            <v>배관공</v>
          </cell>
          <cell r="F21"/>
          <cell r="G21" t="str">
            <v>보통인부</v>
          </cell>
          <cell r="H21"/>
          <cell r="I21" t="str">
            <v>크레인</v>
          </cell>
          <cell r="J21"/>
          <cell r="K21" t="str">
            <v>융착기</v>
          </cell>
          <cell r="L21"/>
          <cell r="M21" t="str">
            <v>발전기</v>
          </cell>
          <cell r="N21"/>
          <cell r="O21" t="str">
            <v>관 경별 부설접합비/본당(6M)</v>
          </cell>
        </row>
        <row r="22">
          <cell r="A22">
            <v>-10</v>
          </cell>
          <cell r="B22" t="str">
            <v>Φ200mm</v>
          </cell>
          <cell r="C22"/>
          <cell r="D22"/>
          <cell r="E22" t="str">
            <v>0.22</v>
          </cell>
          <cell r="F22" t="str">
            <v>인</v>
          </cell>
          <cell r="G22">
            <v>0.22</v>
          </cell>
          <cell r="H22" t="str">
            <v>인</v>
          </cell>
          <cell r="I22"/>
          <cell r="J22"/>
          <cell r="K22">
            <v>0.17</v>
          </cell>
          <cell r="L22" t="str">
            <v>hr</v>
          </cell>
          <cell r="M22">
            <v>0.17</v>
          </cell>
          <cell r="N22" t="str">
            <v>hr</v>
          </cell>
          <cell r="O22">
            <v>31741</v>
          </cell>
          <cell r="P22">
            <v>30164</v>
          </cell>
          <cell r="Q22">
            <v>892</v>
          </cell>
          <cell r="R22">
            <v>685</v>
          </cell>
        </row>
        <row r="23">
          <cell r="A23">
            <v>-11</v>
          </cell>
          <cell r="B23" t="str">
            <v>Φ250mm</v>
          </cell>
          <cell r="C23"/>
          <cell r="D23"/>
          <cell r="E23" t="str">
            <v>0.23</v>
          </cell>
          <cell r="F23" t="str">
            <v>인</v>
          </cell>
          <cell r="G23">
            <v>0.23</v>
          </cell>
          <cell r="H23" t="str">
            <v>인</v>
          </cell>
          <cell r="I23"/>
          <cell r="J23"/>
          <cell r="K23">
            <v>0.18</v>
          </cell>
          <cell r="L23" t="str">
            <v>hr</v>
          </cell>
          <cell r="M23">
            <v>0.18</v>
          </cell>
          <cell r="N23" t="str">
            <v>hr</v>
          </cell>
          <cell r="O23">
            <v>33232</v>
          </cell>
          <cell r="P23">
            <v>31563</v>
          </cell>
          <cell r="Q23">
            <v>944</v>
          </cell>
          <cell r="R23">
            <v>725</v>
          </cell>
        </row>
        <row r="24">
          <cell r="A24">
            <v>-12</v>
          </cell>
          <cell r="B24" t="str">
            <v>Φ300mm</v>
          </cell>
          <cell r="C24"/>
          <cell r="D24"/>
          <cell r="E24" t="str">
            <v>0.25</v>
          </cell>
          <cell r="F24" t="str">
            <v>인</v>
          </cell>
          <cell r="G24">
            <v>0.25</v>
          </cell>
          <cell r="H24" t="str">
            <v>인</v>
          </cell>
          <cell r="I24"/>
          <cell r="J24"/>
          <cell r="K24">
            <v>0.2</v>
          </cell>
          <cell r="L24" t="str">
            <v>hr</v>
          </cell>
          <cell r="M24">
            <v>0.2</v>
          </cell>
          <cell r="N24" t="str">
            <v>hr</v>
          </cell>
          <cell r="O24">
            <v>36217</v>
          </cell>
          <cell r="P24">
            <v>34362</v>
          </cell>
          <cell r="Q24">
            <v>1049</v>
          </cell>
          <cell r="R24">
            <v>806</v>
          </cell>
        </row>
        <row r="25">
          <cell r="A25">
            <v>-13</v>
          </cell>
          <cell r="B25" t="str">
            <v>Φ350mm</v>
          </cell>
          <cell r="C25"/>
          <cell r="D25"/>
          <cell r="E25">
            <v>0.28000000000000003</v>
          </cell>
          <cell r="F25" t="str">
            <v>인</v>
          </cell>
          <cell r="G25">
            <v>0.28000000000000003</v>
          </cell>
          <cell r="H25" t="str">
            <v>인</v>
          </cell>
          <cell r="I25"/>
          <cell r="J25"/>
          <cell r="K25">
            <v>0.23</v>
          </cell>
          <cell r="L25" t="str">
            <v>hr</v>
          </cell>
          <cell r="M25">
            <v>0.23</v>
          </cell>
          <cell r="N25" t="str">
            <v>hr</v>
          </cell>
          <cell r="O25">
            <v>40694</v>
          </cell>
          <cell r="P25">
            <v>38560</v>
          </cell>
          <cell r="Q25">
            <v>1207</v>
          </cell>
          <cell r="R25">
            <v>927</v>
          </cell>
        </row>
        <row r="26">
          <cell r="A26">
            <v>-14</v>
          </cell>
          <cell r="B26" t="str">
            <v>Φ400mm</v>
          </cell>
          <cell r="C26"/>
          <cell r="D26"/>
          <cell r="E26">
            <v>0.33</v>
          </cell>
          <cell r="F26" t="str">
            <v>인</v>
          </cell>
          <cell r="G26">
            <v>0.5</v>
          </cell>
          <cell r="H26" t="str">
            <v>인</v>
          </cell>
          <cell r="I26"/>
          <cell r="J26"/>
          <cell r="K26">
            <v>0.27</v>
          </cell>
          <cell r="L26" t="str">
            <v>hr</v>
          </cell>
          <cell r="M26">
            <v>0.27</v>
          </cell>
          <cell r="N26" t="str">
            <v>hr</v>
          </cell>
          <cell r="O26">
            <v>60997</v>
          </cell>
          <cell r="P26">
            <v>58492</v>
          </cell>
          <cell r="Q26">
            <v>1417</v>
          </cell>
          <cell r="R26">
            <v>1088</v>
          </cell>
        </row>
        <row r="27">
          <cell r="A27">
            <v>-15</v>
          </cell>
          <cell r="B27" t="str">
            <v>Φ450mm</v>
          </cell>
          <cell r="C27"/>
          <cell r="D27"/>
          <cell r="E27">
            <v>0.4</v>
          </cell>
          <cell r="F27" t="str">
            <v>인</v>
          </cell>
          <cell r="G27">
            <v>0.6</v>
          </cell>
          <cell r="H27" t="str">
            <v>인</v>
          </cell>
          <cell r="I27"/>
          <cell r="J27"/>
          <cell r="K27">
            <v>0.32</v>
          </cell>
          <cell r="L27" t="str">
            <v>hr</v>
          </cell>
          <cell r="M27">
            <v>0.32</v>
          </cell>
          <cell r="N27" t="str">
            <v>hr</v>
          </cell>
          <cell r="O27">
            <v>73311</v>
          </cell>
          <cell r="P27">
            <v>70343</v>
          </cell>
          <cell r="Q27">
            <v>1679</v>
          </cell>
          <cell r="R27">
            <v>1289</v>
          </cell>
        </row>
        <row r="28">
          <cell r="A28">
            <v>-16</v>
          </cell>
          <cell r="B28" t="str">
            <v>Φ500m</v>
          </cell>
          <cell r="C28"/>
          <cell r="D28"/>
          <cell r="E28">
            <v>0.48</v>
          </cell>
          <cell r="F28" t="str">
            <v>인</v>
          </cell>
          <cell r="G28">
            <v>0.7</v>
          </cell>
          <cell r="H28" t="str">
            <v>인</v>
          </cell>
          <cell r="I28"/>
          <cell r="J28"/>
          <cell r="K28">
            <v>0.38</v>
          </cell>
          <cell r="L28" t="str">
            <v>hr</v>
          </cell>
          <cell r="M28">
            <v>0.38</v>
          </cell>
          <cell r="N28" t="str">
            <v>hr</v>
          </cell>
          <cell r="O28">
            <v>86351</v>
          </cell>
          <cell r="P28">
            <v>82826</v>
          </cell>
          <cell r="Q28">
            <v>1994</v>
          </cell>
          <cell r="R28">
            <v>1531</v>
          </cell>
        </row>
        <row r="29">
          <cell r="A29">
            <v>-17</v>
          </cell>
          <cell r="B29" t="str">
            <v>Φ600mm</v>
          </cell>
          <cell r="C29"/>
          <cell r="D29"/>
          <cell r="E29">
            <v>0.32</v>
          </cell>
          <cell r="F29" t="str">
            <v>인</v>
          </cell>
          <cell r="G29">
            <v>0.32</v>
          </cell>
          <cell r="H29" t="str">
            <v>인</v>
          </cell>
          <cell r="I29">
            <v>0.42</v>
          </cell>
          <cell r="J29" t="str">
            <v>hr</v>
          </cell>
          <cell r="K29">
            <v>0.45</v>
          </cell>
          <cell r="L29" t="str">
            <v>hr</v>
          </cell>
          <cell r="M29">
            <v>0.45</v>
          </cell>
          <cell r="N29" t="str">
            <v>hr</v>
          </cell>
          <cell r="O29">
            <v>74685</v>
          </cell>
          <cell r="P29">
            <v>59730</v>
          </cell>
          <cell r="Q29">
            <v>4233</v>
          </cell>
          <cell r="R29">
            <v>10722</v>
          </cell>
        </row>
        <row r="30">
          <cell r="A30">
            <v>-18</v>
          </cell>
          <cell r="B30" t="str">
            <v>Φ700mm</v>
          </cell>
          <cell r="C30"/>
          <cell r="D30"/>
          <cell r="E30">
            <v>0.34</v>
          </cell>
          <cell r="F30" t="str">
            <v>인</v>
          </cell>
          <cell r="G30">
            <v>0.34</v>
          </cell>
          <cell r="H30" t="str">
            <v>인</v>
          </cell>
          <cell r="I30">
            <v>0.5</v>
          </cell>
          <cell r="J30" t="str">
            <v>hr</v>
          </cell>
          <cell r="K30">
            <v>0.53</v>
          </cell>
          <cell r="L30" t="str">
            <v>hr</v>
          </cell>
          <cell r="M30">
            <v>0.53</v>
          </cell>
          <cell r="N30" t="str">
            <v>hr</v>
          </cell>
          <cell r="O30">
            <v>83566</v>
          </cell>
          <cell r="P30">
            <v>65815</v>
          </cell>
          <cell r="Q30">
            <v>5010</v>
          </cell>
          <cell r="R30">
            <v>12741</v>
          </cell>
        </row>
        <row r="31">
          <cell r="A31">
            <v>-19</v>
          </cell>
          <cell r="B31" t="str">
            <v>Φ800mm</v>
          </cell>
          <cell r="C31"/>
          <cell r="D31"/>
          <cell r="E31">
            <v>0.36</v>
          </cell>
          <cell r="F31" t="str">
            <v>인</v>
          </cell>
          <cell r="G31">
            <v>0.43</v>
          </cell>
          <cell r="H31" t="str">
            <v>인</v>
          </cell>
          <cell r="I31">
            <v>0.57999999999999996</v>
          </cell>
          <cell r="J31" t="str">
            <v>hr</v>
          </cell>
          <cell r="K31">
            <v>0.62</v>
          </cell>
          <cell r="L31" t="str">
            <v>hr</v>
          </cell>
          <cell r="M31">
            <v>0.62</v>
          </cell>
          <cell r="N31" t="str">
            <v>hr</v>
          </cell>
          <cell r="O31">
            <v>98041</v>
          </cell>
          <cell r="P31">
            <v>77401</v>
          </cell>
          <cell r="Q31">
            <v>5839</v>
          </cell>
          <cell r="R31">
            <v>14801</v>
          </cell>
        </row>
        <row r="32">
          <cell r="A32">
            <v>-20</v>
          </cell>
          <cell r="B32" t="str">
            <v>Φ900mm</v>
          </cell>
          <cell r="C32"/>
          <cell r="D32"/>
          <cell r="E32">
            <v>0.43</v>
          </cell>
          <cell r="F32" t="str">
            <v>인</v>
          </cell>
          <cell r="G32">
            <v>0.65</v>
          </cell>
          <cell r="H32" t="str">
            <v>인</v>
          </cell>
          <cell r="I32">
            <v>0.67</v>
          </cell>
          <cell r="J32" t="str">
            <v>hr</v>
          </cell>
          <cell r="K32">
            <v>0.72</v>
          </cell>
          <cell r="L32" t="str">
            <v>hr</v>
          </cell>
          <cell r="M32">
            <v>0.72</v>
          </cell>
          <cell r="N32" t="str">
            <v>hr</v>
          </cell>
          <cell r="O32">
            <v>125828</v>
          </cell>
          <cell r="P32">
            <v>101950</v>
          </cell>
          <cell r="Q32">
            <v>6765</v>
          </cell>
          <cell r="R32">
            <v>17113</v>
          </cell>
        </row>
        <row r="33">
          <cell r="A33">
            <v>-21</v>
          </cell>
          <cell r="B33" t="str">
            <v>Φ1000mm</v>
          </cell>
          <cell r="C33"/>
          <cell r="D33"/>
          <cell r="E33">
            <v>0.45</v>
          </cell>
          <cell r="F33" t="str">
            <v>인</v>
          </cell>
          <cell r="G33">
            <v>0.69</v>
          </cell>
          <cell r="H33" t="str">
            <v>인</v>
          </cell>
          <cell r="I33">
            <v>0.75</v>
          </cell>
          <cell r="J33" t="str">
            <v>hr</v>
          </cell>
          <cell r="K33">
            <v>0.83</v>
          </cell>
          <cell r="L33" t="str">
            <v>hr</v>
          </cell>
          <cell r="M33">
            <v>0.83</v>
          </cell>
          <cell r="N33" t="str">
            <v>hr</v>
          </cell>
          <cell r="O33">
            <v>136896</v>
          </cell>
          <cell r="P33">
            <v>109944</v>
          </cell>
          <cell r="Q33">
            <v>7699</v>
          </cell>
          <cell r="R33">
            <v>19253</v>
          </cell>
        </row>
        <row r="34">
          <cell r="A34">
            <v>-22</v>
          </cell>
          <cell r="B34" t="str">
            <v>Φ1200mm</v>
          </cell>
          <cell r="C34"/>
          <cell r="D34"/>
          <cell r="E34">
            <v>0.5</v>
          </cell>
          <cell r="F34" t="str">
            <v>인</v>
          </cell>
          <cell r="G34">
            <v>0.74</v>
          </cell>
          <cell r="H34" t="str">
            <v>인</v>
          </cell>
          <cell r="I34">
            <v>0.92</v>
          </cell>
          <cell r="J34" t="str">
            <v>hr</v>
          </cell>
          <cell r="K34">
            <v>0.95</v>
          </cell>
          <cell r="L34" t="str">
            <v>hr</v>
          </cell>
          <cell r="M34">
            <v>0.95</v>
          </cell>
          <cell r="N34" t="str">
            <v>hr</v>
          </cell>
          <cell r="O34">
            <v>155637</v>
          </cell>
          <cell r="P34">
            <v>123209</v>
          </cell>
          <cell r="Q34">
            <v>9086</v>
          </cell>
          <cell r="R34">
            <v>23342</v>
          </cell>
        </row>
        <row r="35">
          <cell r="A35">
            <v>-23</v>
          </cell>
          <cell r="B35" t="str">
            <v>Φ1400mm</v>
          </cell>
          <cell r="C35"/>
          <cell r="D35"/>
          <cell r="E35">
            <v>0.52</v>
          </cell>
          <cell r="F35" t="str">
            <v>인</v>
          </cell>
          <cell r="G35">
            <v>0.77</v>
          </cell>
          <cell r="H35" t="str">
            <v>인</v>
          </cell>
          <cell r="I35">
            <v>1</v>
          </cell>
          <cell r="J35" t="str">
            <v>hr</v>
          </cell>
          <cell r="K35">
            <v>1.08</v>
          </cell>
          <cell r="L35" t="str">
            <v>hr</v>
          </cell>
          <cell r="M35">
            <v>1.08</v>
          </cell>
          <cell r="N35" t="str">
            <v>hr</v>
          </cell>
          <cell r="O35">
            <v>166371</v>
          </cell>
          <cell r="P35">
            <v>130683</v>
          </cell>
          <cell r="Q35">
            <v>10125</v>
          </cell>
          <cell r="R35">
            <v>25563</v>
          </cell>
        </row>
        <row r="36">
          <cell r="A36">
            <v>-3</v>
          </cell>
          <cell r="B36">
            <v>-2.99</v>
          </cell>
          <cell r="C36">
            <v>-2.9800000000000004</v>
          </cell>
          <cell r="D36">
            <v>-2.9700000000000006</v>
          </cell>
          <cell r="E36">
            <v>-2.9600000000000009</v>
          </cell>
          <cell r="F36">
            <v>-2.9500000000000011</v>
          </cell>
          <cell r="G36">
            <v>-2.9400000000000013</v>
          </cell>
          <cell r="H36">
            <v>-2.9300000000000015</v>
          </cell>
          <cell r="I36">
            <v>-2.9200000000000017</v>
          </cell>
          <cell r="J36">
            <v>-2.9100000000000019</v>
          </cell>
          <cell r="K36">
            <v>-2.9000000000000021</v>
          </cell>
          <cell r="L36">
            <v>-2.8900000000000023</v>
          </cell>
          <cell r="M36">
            <v>-2.8800000000000026</v>
          </cell>
          <cell r="N36">
            <v>-2.8700000000000028</v>
          </cell>
          <cell r="O36">
            <v>-2.860000000000003</v>
          </cell>
          <cell r="P36">
            <v>-2.8500000000000032</v>
          </cell>
          <cell r="Q36">
            <v>-2.8400000000000034</v>
          </cell>
          <cell r="R36">
            <v>-2.8300000000000036</v>
          </cell>
        </row>
        <row r="37">
          <cell r="E37" t="str">
            <v>산</v>
          </cell>
          <cell r="F37"/>
          <cell r="G37" t="str">
            <v>출</v>
          </cell>
          <cell r="H37"/>
          <cell r="I37" t="str">
            <v>내</v>
          </cell>
          <cell r="J37"/>
          <cell r="K37" t="str">
            <v>역</v>
          </cell>
          <cell r="L37"/>
          <cell r="M37"/>
          <cell r="N37"/>
          <cell r="O37" t="str">
            <v>계</v>
          </cell>
          <cell r="P37" t="str">
            <v>노무비</v>
          </cell>
          <cell r="Q37" t="str">
            <v>재료비</v>
          </cell>
          <cell r="R37" t="str">
            <v>경  비</v>
          </cell>
        </row>
        <row r="39">
          <cell r="A39" t="str">
            <v>SPL-S 관부설및 접합(본당 6/M)</v>
          </cell>
        </row>
        <row r="40">
          <cell r="B40">
            <v>1</v>
          </cell>
          <cell r="C40" t="str">
            <v>재료비(관.기초모래.접합관)별산</v>
          </cell>
        </row>
        <row r="41">
          <cell r="B41">
            <v>2</v>
          </cell>
          <cell r="C41" t="str">
            <v xml:space="preserve">크레인(트럭10ton) / 본당 </v>
          </cell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>
            <v>57414</v>
          </cell>
          <cell r="P41">
            <v>31747</v>
          </cell>
          <cell r="Q41">
            <v>4457</v>
          </cell>
          <cell r="R41">
            <v>21210</v>
          </cell>
        </row>
        <row r="42">
          <cell r="B42">
            <v>3</v>
          </cell>
          <cell r="C42" t="str">
            <v>보통인부</v>
          </cell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>
            <v>50680</v>
          </cell>
          <cell r="P42">
            <v>50680</v>
          </cell>
        </row>
        <row r="43">
          <cell r="B43">
            <v>4</v>
          </cell>
          <cell r="C43" t="str">
            <v>배관공</v>
          </cell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>
            <v>76820</v>
          </cell>
          <cell r="P43">
            <v>76820</v>
          </cell>
        </row>
        <row r="45">
          <cell r="I45" t="str">
            <v>(원수:관경별적용)/본당</v>
          </cell>
        </row>
        <row r="46">
          <cell r="B46" t="str">
            <v>공    종</v>
          </cell>
          <cell r="C46"/>
          <cell r="D46"/>
          <cell r="E46" t="str">
            <v>원수</v>
          </cell>
          <cell r="F46" t="str">
            <v>총  계</v>
          </cell>
          <cell r="G46"/>
          <cell r="H46" t="str">
            <v>노무비</v>
          </cell>
          <cell r="I46"/>
          <cell r="J46" t="str">
            <v>재료비</v>
          </cell>
          <cell r="K46"/>
          <cell r="L46" t="str">
            <v>경  비</v>
          </cell>
        </row>
        <row r="47">
          <cell r="B47" t="str">
            <v>본관.이음관</v>
          </cell>
          <cell r="C47"/>
          <cell r="D47"/>
          <cell r="E47"/>
          <cell r="F47"/>
          <cell r="G47"/>
          <cell r="H47"/>
          <cell r="I47"/>
          <cell r="J47" t="str">
            <v>별</v>
          </cell>
          <cell r="K47" t="str">
            <v>산</v>
          </cell>
        </row>
        <row r="48">
          <cell r="B48" t="str">
            <v>기 초 자 재</v>
          </cell>
          <cell r="C48"/>
          <cell r="D48"/>
          <cell r="E48"/>
          <cell r="F48"/>
          <cell r="G48"/>
          <cell r="H48"/>
          <cell r="I48"/>
          <cell r="J48" t="str">
            <v>별</v>
          </cell>
          <cell r="K48" t="str">
            <v>산</v>
          </cell>
        </row>
        <row r="49">
          <cell r="B49" t="str">
            <v>L  P  G(kg)</v>
          </cell>
          <cell r="C49"/>
          <cell r="D49"/>
          <cell r="E49"/>
          <cell r="F49">
            <v>984</v>
          </cell>
          <cell r="G49"/>
          <cell r="H49"/>
          <cell r="I49"/>
          <cell r="J49">
            <v>984</v>
          </cell>
        </row>
        <row r="50">
          <cell r="B50" t="str">
            <v>크레인10ton</v>
          </cell>
          <cell r="C50"/>
          <cell r="D50"/>
          <cell r="E50"/>
          <cell r="F50">
            <v>57414</v>
          </cell>
          <cell r="G50"/>
          <cell r="H50">
            <v>31747</v>
          </cell>
          <cell r="I50"/>
          <cell r="J50">
            <v>4457</v>
          </cell>
          <cell r="K50"/>
          <cell r="L50">
            <v>21210</v>
          </cell>
        </row>
        <row r="51">
          <cell r="B51" t="str">
            <v>배  관   공</v>
          </cell>
          <cell r="C51"/>
          <cell r="D51"/>
          <cell r="E51"/>
          <cell r="F51">
            <v>76820</v>
          </cell>
          <cell r="G51"/>
          <cell r="H51">
            <v>76820</v>
          </cell>
        </row>
        <row r="52">
          <cell r="B52" t="str">
            <v>보 통 인 부</v>
          </cell>
          <cell r="C52"/>
          <cell r="D52"/>
          <cell r="E52"/>
          <cell r="F52">
            <v>50680</v>
          </cell>
          <cell r="G52"/>
          <cell r="H52">
            <v>50680</v>
          </cell>
        </row>
        <row r="56">
          <cell r="A56" t="str">
            <v>코드</v>
          </cell>
          <cell r="B56"/>
          <cell r="C56"/>
          <cell r="D56" t="str">
            <v>관   경</v>
          </cell>
          <cell r="E56"/>
          <cell r="F56"/>
          <cell r="G56" t="str">
            <v>배관공</v>
          </cell>
          <cell r="H56"/>
          <cell r="I56" t="str">
            <v>보통인부</v>
          </cell>
          <cell r="J56"/>
          <cell r="K56" t="str">
            <v>크 레 인</v>
          </cell>
          <cell r="L56"/>
          <cell r="M56" t="str">
            <v>LPG(kg)</v>
          </cell>
          <cell r="N56"/>
          <cell r="O56" t="str">
            <v>관 경별 부설접합비/본당(6M)</v>
          </cell>
        </row>
        <row r="57">
          <cell r="A57">
            <v>-30</v>
          </cell>
          <cell r="B57"/>
          <cell r="C57"/>
          <cell r="D57" t="str">
            <v>Φ200mm</v>
          </cell>
          <cell r="E57"/>
          <cell r="F57"/>
          <cell r="G57">
            <v>0.15</v>
          </cell>
          <cell r="H57" t="str">
            <v>인</v>
          </cell>
          <cell r="I57">
            <v>0.15</v>
          </cell>
          <cell r="J57" t="str">
            <v>인</v>
          </cell>
          <cell r="K57"/>
          <cell r="L57"/>
          <cell r="M57">
            <v>0.25</v>
          </cell>
          <cell r="N57"/>
          <cell r="O57">
            <v>19371</v>
          </cell>
          <cell r="P57">
            <v>19125</v>
          </cell>
          <cell r="Q57">
            <v>246</v>
          </cell>
        </row>
        <row r="58">
          <cell r="A58">
            <v>-31</v>
          </cell>
          <cell r="B58"/>
          <cell r="C58"/>
          <cell r="D58" t="str">
            <v>Φ250mm</v>
          </cell>
          <cell r="E58"/>
          <cell r="F58"/>
          <cell r="G58">
            <v>0.16</v>
          </cell>
          <cell r="H58" t="str">
            <v>인</v>
          </cell>
          <cell r="I58">
            <v>0.16</v>
          </cell>
          <cell r="J58" t="str">
            <v>인</v>
          </cell>
          <cell r="K58"/>
          <cell r="L58"/>
          <cell r="M58">
            <v>0.3</v>
          </cell>
          <cell r="N58"/>
          <cell r="O58">
            <v>20695</v>
          </cell>
          <cell r="P58">
            <v>20400</v>
          </cell>
          <cell r="Q58">
            <v>295</v>
          </cell>
        </row>
        <row r="59">
          <cell r="A59">
            <v>-32</v>
          </cell>
          <cell r="B59"/>
          <cell r="C59"/>
          <cell r="D59" t="str">
            <v>Φ300mm</v>
          </cell>
          <cell r="E59"/>
          <cell r="F59"/>
          <cell r="G59">
            <v>0.18</v>
          </cell>
          <cell r="H59" t="str">
            <v>인</v>
          </cell>
          <cell r="I59">
            <v>0.18</v>
          </cell>
          <cell r="J59" t="str">
            <v>인</v>
          </cell>
          <cell r="K59"/>
          <cell r="L59"/>
          <cell r="M59">
            <v>0.35</v>
          </cell>
          <cell r="N59"/>
          <cell r="O59">
            <v>23294</v>
          </cell>
          <cell r="P59">
            <v>22950</v>
          </cell>
          <cell r="Q59">
            <v>344</v>
          </cell>
        </row>
        <row r="60">
          <cell r="A60">
            <v>-33</v>
          </cell>
          <cell r="B60"/>
          <cell r="C60"/>
          <cell r="D60" t="str">
            <v>Φ350mm</v>
          </cell>
          <cell r="E60"/>
          <cell r="F60"/>
          <cell r="G60">
            <v>0.2</v>
          </cell>
          <cell r="H60" t="str">
            <v>인</v>
          </cell>
          <cell r="I60">
            <v>0.2</v>
          </cell>
          <cell r="J60" t="str">
            <v>인</v>
          </cell>
          <cell r="K60"/>
          <cell r="L60"/>
          <cell r="M60">
            <v>0.4</v>
          </cell>
          <cell r="N60"/>
          <cell r="O60">
            <v>25893</v>
          </cell>
          <cell r="P60">
            <v>25500</v>
          </cell>
          <cell r="Q60">
            <v>393</v>
          </cell>
        </row>
        <row r="61">
          <cell r="A61">
            <v>-34</v>
          </cell>
          <cell r="B61"/>
          <cell r="C61"/>
          <cell r="D61" t="str">
            <v>Φ400mm</v>
          </cell>
          <cell r="E61"/>
          <cell r="F61"/>
          <cell r="G61">
            <v>0.23</v>
          </cell>
          <cell r="H61" t="str">
            <v>인</v>
          </cell>
          <cell r="I61">
            <v>0.35</v>
          </cell>
          <cell r="J61" t="str">
            <v>인</v>
          </cell>
          <cell r="K61"/>
          <cell r="L61"/>
          <cell r="M61">
            <v>0.45</v>
          </cell>
          <cell r="N61"/>
          <cell r="O61">
            <v>35848</v>
          </cell>
          <cell r="P61">
            <v>35406</v>
          </cell>
          <cell r="Q61">
            <v>442</v>
          </cell>
        </row>
        <row r="62">
          <cell r="A62">
            <v>-35</v>
          </cell>
          <cell r="B62"/>
          <cell r="C62"/>
          <cell r="D62" t="str">
            <v>Φ450mm</v>
          </cell>
          <cell r="E62"/>
          <cell r="F62"/>
          <cell r="G62">
            <v>0.28000000000000003</v>
          </cell>
          <cell r="H62" t="str">
            <v>인</v>
          </cell>
          <cell r="I62">
            <v>0.42</v>
          </cell>
          <cell r="J62" t="str">
            <v>인</v>
          </cell>
          <cell r="K62"/>
          <cell r="L62"/>
          <cell r="M62">
            <v>0.5</v>
          </cell>
          <cell r="N62"/>
          <cell r="O62">
            <v>43287</v>
          </cell>
          <cell r="P62">
            <v>42795</v>
          </cell>
          <cell r="Q62">
            <v>492</v>
          </cell>
        </row>
        <row r="63">
          <cell r="A63">
            <v>-36</v>
          </cell>
          <cell r="B63"/>
          <cell r="C63"/>
          <cell r="D63" t="str">
            <v>Φ500m</v>
          </cell>
          <cell r="E63"/>
          <cell r="F63"/>
          <cell r="G63">
            <v>0.34</v>
          </cell>
          <cell r="H63" t="str">
            <v>인</v>
          </cell>
          <cell r="I63">
            <v>0.49</v>
          </cell>
          <cell r="J63" t="str">
            <v>인</v>
          </cell>
          <cell r="K63"/>
          <cell r="L63"/>
          <cell r="M63">
            <v>0.55000000000000004</v>
          </cell>
          <cell r="N63"/>
          <cell r="O63">
            <v>51493</v>
          </cell>
          <cell r="P63">
            <v>50952</v>
          </cell>
          <cell r="Q63">
            <v>541</v>
          </cell>
        </row>
        <row r="64">
          <cell r="A64">
            <v>-37</v>
          </cell>
          <cell r="B64"/>
          <cell r="C64"/>
          <cell r="D64" t="str">
            <v>Φ600mm</v>
          </cell>
          <cell r="E64"/>
          <cell r="F64"/>
          <cell r="G64">
            <v>0.23</v>
          </cell>
          <cell r="H64" t="str">
            <v>인</v>
          </cell>
          <cell r="I64">
            <v>0.23</v>
          </cell>
          <cell r="J64" t="str">
            <v>인</v>
          </cell>
          <cell r="K64">
            <v>0.3</v>
          </cell>
          <cell r="L64" t="str">
            <v>hr</v>
          </cell>
          <cell r="M64">
            <v>0.6</v>
          </cell>
          <cell r="N64"/>
          <cell r="O64">
            <v>47139</v>
          </cell>
          <cell r="P64">
            <v>38849</v>
          </cell>
          <cell r="Q64">
            <v>1927</v>
          </cell>
          <cell r="R64">
            <v>6363</v>
          </cell>
        </row>
        <row r="65">
          <cell r="A65">
            <v>-38</v>
          </cell>
          <cell r="B65"/>
          <cell r="C65"/>
          <cell r="D65" t="str">
            <v>Φ700mm</v>
          </cell>
          <cell r="E65"/>
          <cell r="F65"/>
          <cell r="G65">
            <v>0.24</v>
          </cell>
          <cell r="H65" t="str">
            <v>인</v>
          </cell>
          <cell r="I65">
            <v>0.24</v>
          </cell>
          <cell r="J65" t="str">
            <v>인</v>
          </cell>
          <cell r="K65">
            <v>0.35</v>
          </cell>
          <cell r="L65" t="str">
            <v>hr</v>
          </cell>
          <cell r="M65">
            <v>0.65</v>
          </cell>
          <cell r="N65"/>
          <cell r="O65">
            <v>49773</v>
          </cell>
          <cell r="P65">
            <v>41711</v>
          </cell>
          <cell r="Q65">
            <v>639</v>
          </cell>
          <cell r="R65">
            <v>7423</v>
          </cell>
        </row>
        <row r="66">
          <cell r="A66">
            <v>-39</v>
          </cell>
          <cell r="B66"/>
          <cell r="C66"/>
          <cell r="D66" t="str">
            <v>Φ800mm</v>
          </cell>
          <cell r="E66"/>
          <cell r="F66"/>
          <cell r="G66">
            <v>0.26</v>
          </cell>
          <cell r="H66" t="str">
            <v>인</v>
          </cell>
          <cell r="I66">
            <v>0.3</v>
          </cell>
          <cell r="J66" t="str">
            <v>인</v>
          </cell>
          <cell r="K66">
            <v>0.41</v>
          </cell>
          <cell r="L66" t="str">
            <v>hr</v>
          </cell>
          <cell r="M66">
            <v>0.7</v>
          </cell>
          <cell r="N66"/>
          <cell r="O66">
            <v>57577</v>
          </cell>
          <cell r="P66">
            <v>48193</v>
          </cell>
          <cell r="Q66">
            <v>688</v>
          </cell>
          <cell r="R66">
            <v>8696</v>
          </cell>
        </row>
        <row r="67">
          <cell r="A67">
            <v>-40</v>
          </cell>
          <cell r="B67"/>
          <cell r="C67"/>
          <cell r="D67" t="str">
            <v>Φ900mm</v>
          </cell>
          <cell r="E67"/>
          <cell r="F67"/>
          <cell r="G67">
            <v>0.3</v>
          </cell>
          <cell r="H67" t="str">
            <v>인</v>
          </cell>
          <cell r="I67">
            <v>0.46</v>
          </cell>
          <cell r="J67" t="str">
            <v>인</v>
          </cell>
          <cell r="K67">
            <v>0.47</v>
          </cell>
          <cell r="L67" t="str">
            <v>hr</v>
          </cell>
          <cell r="M67">
            <v>0.85</v>
          </cell>
          <cell r="N67"/>
          <cell r="O67">
            <v>72083</v>
          </cell>
          <cell r="P67">
            <v>61279</v>
          </cell>
          <cell r="Q67">
            <v>836</v>
          </cell>
          <cell r="R67">
            <v>9968</v>
          </cell>
        </row>
        <row r="68">
          <cell r="A68">
            <v>-41</v>
          </cell>
          <cell r="B68"/>
          <cell r="C68"/>
          <cell r="D68" t="str">
            <v>Φ1000mm</v>
          </cell>
          <cell r="E68"/>
          <cell r="F68"/>
          <cell r="G68">
            <v>0.32</v>
          </cell>
          <cell r="H68" t="str">
            <v>인</v>
          </cell>
          <cell r="I68">
            <v>0.48</v>
          </cell>
          <cell r="J68" t="str">
            <v>인</v>
          </cell>
          <cell r="K68">
            <v>0.53</v>
          </cell>
          <cell r="L68" t="str">
            <v>hr</v>
          </cell>
          <cell r="M68">
            <v>0.9</v>
          </cell>
          <cell r="N68"/>
          <cell r="O68">
            <v>77860</v>
          </cell>
          <cell r="P68">
            <v>65734</v>
          </cell>
          <cell r="Q68">
            <v>885</v>
          </cell>
          <cell r="R68">
            <v>11241</v>
          </cell>
        </row>
        <row r="69">
          <cell r="A69">
            <v>-42</v>
          </cell>
          <cell r="B69"/>
          <cell r="C69"/>
          <cell r="D69" t="str">
            <v>Φ1200mm</v>
          </cell>
          <cell r="E69"/>
          <cell r="F69"/>
          <cell r="G69">
            <v>0.35</v>
          </cell>
          <cell r="H69" t="str">
            <v>인</v>
          </cell>
          <cell r="I69">
            <v>0.52</v>
          </cell>
          <cell r="J69" t="str">
            <v>인</v>
          </cell>
          <cell r="K69">
            <v>0.65</v>
          </cell>
          <cell r="L69" t="str">
            <v>hr</v>
          </cell>
          <cell r="M69">
            <v>1</v>
          </cell>
          <cell r="N69"/>
          <cell r="O69">
            <v>88646</v>
          </cell>
          <cell r="P69">
            <v>73876</v>
          </cell>
          <cell r="Q69">
            <v>984</v>
          </cell>
          <cell r="R69">
            <v>13786</v>
          </cell>
        </row>
        <row r="70">
          <cell r="A70">
            <v>-43</v>
          </cell>
          <cell r="B70"/>
          <cell r="C70"/>
          <cell r="D70" t="str">
            <v>Φ1500mm</v>
          </cell>
          <cell r="E70"/>
          <cell r="F70"/>
          <cell r="G70">
            <v>0.37</v>
          </cell>
          <cell r="H70" t="str">
            <v>인</v>
          </cell>
          <cell r="I70">
            <v>0.54</v>
          </cell>
          <cell r="J70" t="str">
            <v>인</v>
          </cell>
          <cell r="K70">
            <v>0.7</v>
          </cell>
          <cell r="L70" t="str">
            <v>hr</v>
          </cell>
          <cell r="M70">
            <v>1.2</v>
          </cell>
          <cell r="N70"/>
          <cell r="O70">
            <v>94040</v>
          </cell>
          <cell r="P70">
            <v>78013</v>
          </cell>
          <cell r="Q70">
            <v>1180</v>
          </cell>
          <cell r="R70">
            <v>14847</v>
          </cell>
        </row>
        <row r="71">
          <cell r="A71">
            <v>-5</v>
          </cell>
          <cell r="B71">
            <v>-4.99</v>
          </cell>
          <cell r="C71">
            <v>-4.9800000000000004</v>
          </cell>
          <cell r="D71">
            <v>-4.9700000000000006</v>
          </cell>
          <cell r="E71">
            <v>-4.9600000000000009</v>
          </cell>
          <cell r="F71">
            <v>-4.9500000000000011</v>
          </cell>
          <cell r="G71">
            <v>-4.9400000000000013</v>
          </cell>
          <cell r="H71">
            <v>-4.9300000000000015</v>
          </cell>
          <cell r="I71">
            <v>-4.9200000000000017</v>
          </cell>
          <cell r="J71">
            <v>-4.9100000000000019</v>
          </cell>
          <cell r="K71">
            <v>-4.9000000000000021</v>
          </cell>
          <cell r="L71">
            <v>-4.8900000000000023</v>
          </cell>
          <cell r="M71">
            <v>-4.8800000000000026</v>
          </cell>
          <cell r="N71">
            <v>-4.8700000000000028</v>
          </cell>
          <cell r="O71">
            <v>-4.860000000000003</v>
          </cell>
          <cell r="P71">
            <v>-4.8500000000000032</v>
          </cell>
          <cell r="Q71">
            <v>-4.8400000000000034</v>
          </cell>
          <cell r="R71">
            <v>-4.8300000000000036</v>
          </cell>
        </row>
        <row r="72">
          <cell r="E72" t="str">
            <v>산</v>
          </cell>
          <cell r="F72"/>
          <cell r="G72" t="str">
            <v>출</v>
          </cell>
          <cell r="H72"/>
          <cell r="I72" t="str">
            <v>내</v>
          </cell>
          <cell r="J72"/>
          <cell r="K72" t="str">
            <v>역</v>
          </cell>
          <cell r="L72"/>
          <cell r="M72"/>
          <cell r="N72"/>
          <cell r="O72" t="str">
            <v>계</v>
          </cell>
          <cell r="P72" t="str">
            <v>노무비</v>
          </cell>
          <cell r="Q72" t="str">
            <v>재료비</v>
          </cell>
          <cell r="R72" t="str">
            <v>경  비</v>
          </cell>
        </row>
        <row r="74">
          <cell r="A74" t="str">
            <v>흄관(소겟B형)부설및 접합 / 본당(2.5M)</v>
          </cell>
        </row>
        <row r="75">
          <cell r="B75">
            <v>1</v>
          </cell>
          <cell r="C75" t="str">
            <v>재료비(흄관.고무링.레미콘)별산</v>
          </cell>
        </row>
        <row r="76">
          <cell r="B76">
            <v>2</v>
          </cell>
          <cell r="C76" t="str">
            <v>기초콘크리트타설(인력)</v>
          </cell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>
            <v>27189</v>
          </cell>
          <cell r="P76">
            <v>27189</v>
          </cell>
        </row>
        <row r="77">
          <cell r="B77">
            <v>3</v>
          </cell>
          <cell r="C77" t="str">
            <v>합판거푸집(6회)</v>
          </cell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>
            <v>16235</v>
          </cell>
          <cell r="P77">
            <v>12845</v>
          </cell>
          <cell r="Q77">
            <v>3390</v>
          </cell>
        </row>
        <row r="78">
          <cell r="B78">
            <v>4</v>
          </cell>
          <cell r="C78" t="str">
            <v>모르터(1:2)</v>
          </cell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>
            <v>121452</v>
          </cell>
          <cell r="P78">
            <v>52377</v>
          </cell>
          <cell r="Q78">
            <v>59832</v>
          </cell>
          <cell r="R78">
            <v>9243</v>
          </cell>
        </row>
        <row r="79">
          <cell r="B79">
            <v>5</v>
          </cell>
          <cell r="C79" t="str">
            <v>배관공</v>
          </cell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>
            <v>76820</v>
          </cell>
          <cell r="P79">
            <v>76820</v>
          </cell>
        </row>
        <row r="80">
          <cell r="B80">
            <v>6</v>
          </cell>
          <cell r="C80" t="str">
            <v>보통인부</v>
          </cell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>
            <v>50680</v>
          </cell>
          <cell r="P80">
            <v>50680</v>
          </cell>
        </row>
        <row r="81">
          <cell r="B81">
            <v>7</v>
          </cell>
          <cell r="C81" t="str">
            <v>크레인(트럭10ton)</v>
          </cell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>
            <v>57414</v>
          </cell>
          <cell r="P81">
            <v>31747</v>
          </cell>
          <cell r="Q81">
            <v>4457</v>
          </cell>
          <cell r="R81">
            <v>21210</v>
          </cell>
        </row>
        <row r="82">
          <cell r="I82" t="str">
            <v xml:space="preserve"> (원수:관경별적용)/본당</v>
          </cell>
        </row>
        <row r="83">
          <cell r="B83" t="str">
            <v>공    종</v>
          </cell>
          <cell r="C83"/>
          <cell r="D83"/>
          <cell r="E83" t="str">
            <v>원수</v>
          </cell>
          <cell r="F83" t="str">
            <v>총  계</v>
          </cell>
          <cell r="G83"/>
          <cell r="H83" t="str">
            <v>노무비</v>
          </cell>
          <cell r="I83"/>
          <cell r="J83" t="str">
            <v>재료비</v>
          </cell>
          <cell r="K83"/>
          <cell r="L83" t="str">
            <v>경  비</v>
          </cell>
        </row>
        <row r="84">
          <cell r="B84" t="str">
            <v>흄관.고무링</v>
          </cell>
          <cell r="C84"/>
          <cell r="D84"/>
          <cell r="E84"/>
          <cell r="F84"/>
          <cell r="G84"/>
          <cell r="H84"/>
          <cell r="I84"/>
          <cell r="J84" t="str">
            <v>별</v>
          </cell>
          <cell r="K84" t="str">
            <v>산</v>
          </cell>
        </row>
        <row r="85">
          <cell r="B85" t="str">
            <v>레미콘</v>
          </cell>
          <cell r="C85"/>
          <cell r="D85"/>
          <cell r="E85"/>
          <cell r="F85"/>
          <cell r="G85"/>
          <cell r="H85"/>
          <cell r="I85"/>
          <cell r="J85" t="str">
            <v>별</v>
          </cell>
          <cell r="K85" t="str">
            <v>산</v>
          </cell>
        </row>
        <row r="86">
          <cell r="B86" t="str">
            <v>레미콘 타설</v>
          </cell>
          <cell r="C86"/>
          <cell r="D86"/>
          <cell r="E86"/>
          <cell r="F86">
            <v>27189</v>
          </cell>
          <cell r="G86"/>
          <cell r="H86">
            <v>27189</v>
          </cell>
        </row>
        <row r="87">
          <cell r="B87" t="str">
            <v>합판거푸집</v>
          </cell>
          <cell r="C87"/>
          <cell r="D87"/>
          <cell r="E87"/>
          <cell r="F87">
            <v>16235</v>
          </cell>
          <cell r="G87"/>
          <cell r="H87">
            <v>12845</v>
          </cell>
          <cell r="I87"/>
          <cell r="J87">
            <v>3390</v>
          </cell>
        </row>
        <row r="88">
          <cell r="B88" t="str">
            <v>모르터</v>
          </cell>
          <cell r="C88"/>
          <cell r="D88"/>
          <cell r="E88"/>
          <cell r="F88">
            <v>121452</v>
          </cell>
          <cell r="G88"/>
          <cell r="H88">
            <v>52377</v>
          </cell>
          <cell r="I88"/>
          <cell r="J88">
            <v>59832</v>
          </cell>
          <cell r="K88"/>
          <cell r="L88">
            <v>9243</v>
          </cell>
        </row>
        <row r="89">
          <cell r="B89" t="str">
            <v>배관공</v>
          </cell>
          <cell r="C89"/>
          <cell r="D89"/>
          <cell r="E89"/>
          <cell r="F89">
            <v>76820</v>
          </cell>
          <cell r="G89"/>
          <cell r="H89">
            <v>76820</v>
          </cell>
        </row>
        <row r="90">
          <cell r="B90" t="str">
            <v>보통인부</v>
          </cell>
          <cell r="C90"/>
          <cell r="D90"/>
          <cell r="E90"/>
          <cell r="F90">
            <v>50680</v>
          </cell>
          <cell r="G90"/>
          <cell r="H90">
            <v>50680</v>
          </cell>
        </row>
        <row r="91">
          <cell r="B91" t="str">
            <v>크레인10ton</v>
          </cell>
          <cell r="C91"/>
          <cell r="D91"/>
          <cell r="E91"/>
          <cell r="F91">
            <v>57414</v>
          </cell>
          <cell r="G91"/>
          <cell r="H91">
            <v>31747</v>
          </cell>
          <cell r="I91"/>
          <cell r="J91">
            <v>4457</v>
          </cell>
          <cell r="K91"/>
          <cell r="L91">
            <v>21210</v>
          </cell>
        </row>
        <row r="92">
          <cell r="A92" t="str">
            <v>`99건설표준품셈 제19-4장 참조(P595)</v>
          </cell>
        </row>
        <row r="93">
          <cell r="A93" t="str">
            <v>관</v>
          </cell>
          <cell r="B93" t="str">
            <v>경</v>
          </cell>
          <cell r="C93" t="str">
            <v>레미콘</v>
          </cell>
          <cell r="D93"/>
          <cell r="E93" t="str">
            <v>거푸집</v>
          </cell>
          <cell r="F93"/>
          <cell r="G93" t="str">
            <v>모르터</v>
          </cell>
          <cell r="H93"/>
          <cell r="I93" t="str">
            <v>배관공</v>
          </cell>
          <cell r="J93"/>
          <cell r="K93" t="str">
            <v>보통인부</v>
          </cell>
          <cell r="L93"/>
          <cell r="M93" t="str">
            <v>크레인</v>
          </cell>
          <cell r="N93"/>
          <cell r="O93" t="str">
            <v>관 경별 부설접합비/본당(2.5M)</v>
          </cell>
        </row>
        <row r="94">
          <cell r="A94" t="str">
            <v>단</v>
          </cell>
          <cell r="B94" t="str">
            <v>위</v>
          </cell>
          <cell r="C94" t="str">
            <v>( ㎥ )</v>
          </cell>
          <cell r="D94"/>
          <cell r="E94" t="str">
            <v>( ㎡ )</v>
          </cell>
          <cell r="F94"/>
          <cell r="G94" t="str">
            <v>( ㎥ )</v>
          </cell>
          <cell r="H94"/>
          <cell r="I94" t="str">
            <v>( 인 )</v>
          </cell>
          <cell r="J94"/>
          <cell r="K94" t="str">
            <v>( 인 )</v>
          </cell>
          <cell r="L94"/>
          <cell r="M94" t="str">
            <v>( hr )</v>
          </cell>
          <cell r="N94"/>
          <cell r="O94" t="str">
            <v>계</v>
          </cell>
          <cell r="P94" t="str">
            <v>노 무 비</v>
          </cell>
          <cell r="Q94" t="str">
            <v>재 료 비</v>
          </cell>
          <cell r="R94" t="str">
            <v>경   비</v>
          </cell>
        </row>
        <row r="95">
          <cell r="A95">
            <v>300</v>
          </cell>
          <cell r="B95"/>
          <cell r="C95">
            <v>0.14699999999999999</v>
          </cell>
          <cell r="D95"/>
          <cell r="E95">
            <v>0.76500000000000001</v>
          </cell>
          <cell r="F95"/>
          <cell r="G95">
            <v>5.7999999999999996E-3</v>
          </cell>
          <cell r="H95"/>
          <cell r="I95">
            <v>0.18</v>
          </cell>
          <cell r="J95"/>
          <cell r="K95">
            <v>0.95</v>
          </cell>
          <cell r="L95"/>
          <cell r="M95"/>
          <cell r="N95"/>
          <cell r="O95">
            <v>79093</v>
          </cell>
          <cell r="P95">
            <v>76100</v>
          </cell>
          <cell r="Q95">
            <v>2940</v>
          </cell>
          <cell r="R95">
            <v>53</v>
          </cell>
        </row>
        <row r="96">
          <cell r="A96">
            <v>400</v>
          </cell>
          <cell r="B96"/>
          <cell r="C96">
            <v>0.192</v>
          </cell>
          <cell r="D96"/>
          <cell r="E96">
            <v>0.84499999999999997</v>
          </cell>
          <cell r="F96"/>
          <cell r="G96">
            <v>7.7999999999999996E-3</v>
          </cell>
          <cell r="H96"/>
          <cell r="I96">
            <v>0.2</v>
          </cell>
          <cell r="J96"/>
          <cell r="K96">
            <v>0.43</v>
          </cell>
          <cell r="L96"/>
          <cell r="M96">
            <v>0.45</v>
          </cell>
          <cell r="N96"/>
          <cell r="O96">
            <v>82877.11559999999</v>
          </cell>
          <cell r="P96">
            <v>67925.11559999999</v>
          </cell>
          <cell r="Q96">
            <v>5336</v>
          </cell>
          <cell r="R96">
            <v>9616</v>
          </cell>
        </row>
        <row r="97">
          <cell r="A97">
            <v>450</v>
          </cell>
          <cell r="B97"/>
          <cell r="C97">
            <v>0.215</v>
          </cell>
          <cell r="D97"/>
          <cell r="E97">
            <v>0.88500000000000001</v>
          </cell>
          <cell r="F97"/>
          <cell r="G97">
            <v>8.9999999999999993E-3</v>
          </cell>
          <cell r="H97"/>
          <cell r="I97">
            <v>0.23</v>
          </cell>
          <cell r="J97"/>
          <cell r="K97">
            <v>0.55000000000000004</v>
          </cell>
          <cell r="L97"/>
          <cell r="M97">
            <v>0.5</v>
          </cell>
          <cell r="N97"/>
          <cell r="O97">
            <v>95555</v>
          </cell>
          <cell r="P97">
            <v>79100</v>
          </cell>
          <cell r="Q97">
            <v>5767</v>
          </cell>
          <cell r="R97">
            <v>10688</v>
          </cell>
        </row>
        <row r="98">
          <cell r="A98">
            <v>500</v>
          </cell>
          <cell r="B98"/>
          <cell r="C98">
            <v>0.32200000000000001</v>
          </cell>
          <cell r="D98"/>
          <cell r="E98">
            <v>1.175</v>
          </cell>
          <cell r="F98"/>
          <cell r="G98">
            <v>0.01</v>
          </cell>
          <cell r="H98"/>
          <cell r="I98">
            <v>0.25</v>
          </cell>
          <cell r="J98"/>
          <cell r="K98">
            <v>0.98</v>
          </cell>
          <cell r="L98"/>
          <cell r="M98">
            <v>0.57999999999999996</v>
          </cell>
          <cell r="N98"/>
          <cell r="O98">
            <v>131216</v>
          </cell>
          <cell r="P98">
            <v>111656</v>
          </cell>
          <cell r="Q98">
            <v>7166</v>
          </cell>
          <cell r="R98">
            <v>12394</v>
          </cell>
        </row>
        <row r="99">
          <cell r="A99">
            <v>600</v>
          </cell>
          <cell r="B99"/>
          <cell r="C99">
            <v>0.38500000000000001</v>
          </cell>
          <cell r="D99"/>
          <cell r="E99">
            <v>1.26</v>
          </cell>
          <cell r="F99"/>
          <cell r="G99">
            <v>1.2E-2</v>
          </cell>
          <cell r="H99"/>
          <cell r="I99">
            <v>0.33</v>
          </cell>
          <cell r="J99"/>
          <cell r="K99">
            <v>1.03</v>
          </cell>
          <cell r="L99"/>
          <cell r="M99">
            <v>0.68</v>
          </cell>
          <cell r="N99"/>
          <cell r="O99">
            <v>148972</v>
          </cell>
          <cell r="P99">
            <v>126419</v>
          </cell>
          <cell r="Q99">
            <v>8020</v>
          </cell>
          <cell r="R99">
            <v>14533</v>
          </cell>
        </row>
        <row r="100">
          <cell r="A100">
            <v>700</v>
          </cell>
          <cell r="B100"/>
          <cell r="C100">
            <v>0.48699999999999999</v>
          </cell>
          <cell r="D100"/>
          <cell r="E100">
            <v>1.345</v>
          </cell>
          <cell r="F100"/>
          <cell r="G100">
            <v>1.4E-2</v>
          </cell>
          <cell r="H100"/>
          <cell r="I100">
            <v>0.38</v>
          </cell>
          <cell r="J100"/>
          <cell r="K100">
            <v>1.75</v>
          </cell>
          <cell r="L100"/>
          <cell r="M100">
            <v>0.8</v>
          </cell>
          <cell r="N100"/>
          <cell r="O100">
            <v>200589</v>
          </cell>
          <cell r="P100">
            <v>174530</v>
          </cell>
          <cell r="Q100">
            <v>8962</v>
          </cell>
          <cell r="R100">
            <v>17097</v>
          </cell>
        </row>
        <row r="101">
          <cell r="A101">
            <v>800</v>
          </cell>
          <cell r="B101"/>
          <cell r="C101">
            <v>0.68500000000000005</v>
          </cell>
          <cell r="D101"/>
          <cell r="E101">
            <v>1.68</v>
          </cell>
          <cell r="F101"/>
          <cell r="G101">
            <v>1.6E-2</v>
          </cell>
          <cell r="H101"/>
          <cell r="I101">
            <v>0.45</v>
          </cell>
          <cell r="J101"/>
          <cell r="K101">
            <v>2.21</v>
          </cell>
          <cell r="L101"/>
          <cell r="M101">
            <v>0.9</v>
          </cell>
          <cell r="N101"/>
          <cell r="O101">
            <v>246085</v>
          </cell>
          <cell r="P101">
            <v>216186</v>
          </cell>
          <cell r="Q101">
            <v>10663</v>
          </cell>
          <cell r="R101">
            <v>19236</v>
          </cell>
        </row>
        <row r="102">
          <cell r="A102">
            <v>900</v>
          </cell>
          <cell r="B102"/>
          <cell r="C102">
            <v>0.79500000000000004</v>
          </cell>
          <cell r="D102"/>
          <cell r="E102">
            <v>1.7649999999999999</v>
          </cell>
          <cell r="F102"/>
          <cell r="G102">
            <v>1.7999999999999999E-2</v>
          </cell>
          <cell r="H102"/>
          <cell r="I102">
            <v>0.53</v>
          </cell>
          <cell r="J102"/>
          <cell r="K102">
            <v>2.71</v>
          </cell>
          <cell r="L102"/>
          <cell r="M102">
            <v>1.03</v>
          </cell>
          <cell r="N102"/>
          <cell r="O102">
            <v>289649</v>
          </cell>
          <cell r="P102">
            <v>255986</v>
          </cell>
          <cell r="Q102">
            <v>11651</v>
          </cell>
          <cell r="R102">
            <v>22012</v>
          </cell>
        </row>
        <row r="103">
          <cell r="A103">
            <v>1000</v>
          </cell>
          <cell r="B103"/>
          <cell r="C103">
            <v>0.91500000000000004</v>
          </cell>
          <cell r="D103"/>
          <cell r="E103">
            <v>1.85</v>
          </cell>
          <cell r="F103"/>
          <cell r="G103">
            <v>2.98E-2</v>
          </cell>
          <cell r="H103"/>
          <cell r="I103">
            <v>0.6</v>
          </cell>
          <cell r="J103"/>
          <cell r="K103">
            <v>3.2</v>
          </cell>
          <cell r="L103"/>
          <cell r="M103">
            <v>1.1499999999999999</v>
          </cell>
          <cell r="N103"/>
          <cell r="O103">
            <v>332825</v>
          </cell>
          <cell r="P103">
            <v>294979</v>
          </cell>
          <cell r="Q103">
            <v>13180</v>
          </cell>
          <cell r="R103">
            <v>24666</v>
          </cell>
        </row>
        <row r="104">
          <cell r="A104">
            <v>1100</v>
          </cell>
          <cell r="B104"/>
          <cell r="C104">
            <v>1.1819999999999999</v>
          </cell>
          <cell r="D104"/>
          <cell r="E104">
            <v>2.1800000000000002</v>
          </cell>
          <cell r="F104"/>
          <cell r="G104">
            <v>3.2500000000000001E-2</v>
          </cell>
          <cell r="H104"/>
          <cell r="I104">
            <v>0.68</v>
          </cell>
          <cell r="J104"/>
          <cell r="K104">
            <v>3.93</v>
          </cell>
          <cell r="L104"/>
          <cell r="M104">
            <v>1.25</v>
          </cell>
          <cell r="N104"/>
          <cell r="O104">
            <v>394652</v>
          </cell>
          <cell r="P104">
            <v>352935</v>
          </cell>
          <cell r="Q104">
            <v>14905</v>
          </cell>
          <cell r="R104">
            <v>26812</v>
          </cell>
        </row>
        <row r="105">
          <cell r="A105">
            <v>1200</v>
          </cell>
          <cell r="B105"/>
          <cell r="C105">
            <v>1.355</v>
          </cell>
          <cell r="D105"/>
          <cell r="E105">
            <v>2.2650000000000001</v>
          </cell>
          <cell r="F105"/>
          <cell r="G105">
            <v>3.5499999999999997E-2</v>
          </cell>
          <cell r="H105"/>
          <cell r="I105">
            <v>0.78</v>
          </cell>
          <cell r="J105"/>
          <cell r="K105">
            <v>4.9400000000000004</v>
          </cell>
          <cell r="L105"/>
          <cell r="M105">
            <v>1.38</v>
          </cell>
          <cell r="N105"/>
          <cell r="O105">
            <v>467434</v>
          </cell>
          <cell r="P105">
            <v>421884</v>
          </cell>
          <cell r="Q105">
            <v>15953</v>
          </cell>
          <cell r="R105">
            <v>29597</v>
          </cell>
        </row>
        <row r="106">
          <cell r="A106">
            <v>-1003</v>
          </cell>
          <cell r="B106">
            <v>-1002.99</v>
          </cell>
          <cell r="C106">
            <v>-1002.98</v>
          </cell>
          <cell r="D106">
            <v>-1002.97</v>
          </cell>
          <cell r="E106">
            <v>-1002.96</v>
          </cell>
          <cell r="F106">
            <v>-1002.95</v>
          </cell>
          <cell r="G106">
            <v>-1002.94</v>
          </cell>
          <cell r="H106">
            <v>-1002.9300000000001</v>
          </cell>
          <cell r="I106">
            <v>-1002.9200000000001</v>
          </cell>
          <cell r="J106">
            <v>-1002.9100000000001</v>
          </cell>
          <cell r="K106">
            <v>-1002.9000000000001</v>
          </cell>
          <cell r="L106">
            <v>-1002.8900000000001</v>
          </cell>
          <cell r="M106">
            <v>-1002.8800000000001</v>
          </cell>
          <cell r="N106">
            <v>-1002.8700000000001</v>
          </cell>
          <cell r="O106">
            <v>-1002.8600000000001</v>
          </cell>
          <cell r="P106">
            <v>-1002.8500000000001</v>
          </cell>
          <cell r="Q106">
            <v>-1002.8400000000001</v>
          </cell>
          <cell r="R106">
            <v>-1002.8300000000002</v>
          </cell>
        </row>
        <row r="107">
          <cell r="E107" t="str">
            <v>산</v>
          </cell>
          <cell r="F107"/>
          <cell r="G107" t="str">
            <v>출</v>
          </cell>
          <cell r="H107"/>
          <cell r="I107" t="str">
            <v>내</v>
          </cell>
          <cell r="J107"/>
          <cell r="K107" t="str">
            <v>역</v>
          </cell>
          <cell r="L107"/>
          <cell r="M107"/>
          <cell r="N107"/>
          <cell r="O107" t="str">
            <v>계</v>
          </cell>
          <cell r="P107" t="str">
            <v>노무비</v>
          </cell>
          <cell r="Q107" t="str">
            <v>재료비</v>
          </cell>
          <cell r="R107" t="str">
            <v>경  비</v>
          </cell>
        </row>
        <row r="109">
          <cell r="A109" t="str">
            <v>철근콘크리트 수로관설치</v>
          </cell>
          <cell r="B109"/>
          <cell r="C109"/>
          <cell r="D109"/>
          <cell r="E109"/>
          <cell r="F109"/>
          <cell r="G109" t="str">
            <v>(2m, 300C - 1500B)본당</v>
          </cell>
          <cell r="H109"/>
          <cell r="I109"/>
          <cell r="J109"/>
          <cell r="K109"/>
          <cell r="L109"/>
          <cell r="M109"/>
          <cell r="N109"/>
          <cell r="O109">
            <v>3.5</v>
          </cell>
          <cell r="P109">
            <v>7</v>
          </cell>
        </row>
        <row r="110">
          <cell r="O110">
            <v>2</v>
          </cell>
        </row>
        <row r="111">
          <cell r="B111">
            <v>1</v>
          </cell>
          <cell r="C111" t="str">
            <v>재료비(수로관.모래별도)</v>
          </cell>
        </row>
        <row r="112">
          <cell r="B112">
            <v>2</v>
          </cell>
          <cell r="C112" t="str">
            <v>특별인부</v>
          </cell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>
            <v>65730</v>
          </cell>
          <cell r="P112">
            <v>65730</v>
          </cell>
        </row>
        <row r="113">
          <cell r="B113">
            <v>3</v>
          </cell>
          <cell r="C113" t="str">
            <v>보통인부</v>
          </cell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>
            <v>50680</v>
          </cell>
          <cell r="P113">
            <v>50680</v>
          </cell>
        </row>
        <row r="114">
          <cell r="B114">
            <v>4</v>
          </cell>
          <cell r="C114" t="str">
            <v>크레인(시간)</v>
          </cell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>
            <v>57414</v>
          </cell>
          <cell r="P114">
            <v>31747</v>
          </cell>
          <cell r="Q114">
            <v>4457</v>
          </cell>
          <cell r="R114">
            <v>21210</v>
          </cell>
        </row>
        <row r="115">
          <cell r="B115">
            <v>5</v>
          </cell>
          <cell r="C115" t="str">
            <v>기구손료 및 이음 모르터르(노력비의 2%)</v>
          </cell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>
            <v>634</v>
          </cell>
          <cell r="P115"/>
          <cell r="Q115"/>
          <cell r="R115">
            <v>634</v>
          </cell>
        </row>
        <row r="116">
          <cell r="B116">
            <v>6</v>
          </cell>
          <cell r="C116" t="str">
            <v>운반비(아래표 참조)</v>
          </cell>
        </row>
        <row r="117">
          <cell r="A117" t="str">
            <v>코
드</v>
          </cell>
          <cell r="B117"/>
          <cell r="C117" t="str">
            <v>수  로  관  제  원</v>
          </cell>
          <cell r="D117"/>
          <cell r="E117"/>
          <cell r="F117"/>
          <cell r="G117"/>
          <cell r="H117"/>
          <cell r="I117" t="str">
            <v>특별
인부</v>
          </cell>
          <cell r="J117" t="str">
            <v>보통
인부</v>
          </cell>
          <cell r="K117" t="str">
            <v>크레인</v>
          </cell>
          <cell r="L117"/>
          <cell r="M117" t="str">
            <v>수로관
운반비</v>
          </cell>
          <cell r="N117"/>
          <cell r="O117" t="str">
            <v>제  원  별  부  설  단  가</v>
          </cell>
        </row>
        <row r="118">
          <cell r="C118" t="str">
            <v>길이</v>
          </cell>
          <cell r="D118" t="str">
            <v>규격</v>
          </cell>
          <cell r="E118"/>
          <cell r="F118" t="str">
            <v>중량(KG)</v>
          </cell>
          <cell r="G118"/>
          <cell r="H118" t="str">
            <v>명칭</v>
          </cell>
          <cell r="I118"/>
          <cell r="J118"/>
          <cell r="K118"/>
          <cell r="L118"/>
          <cell r="M118"/>
          <cell r="N118"/>
          <cell r="O118" t="str">
            <v>계</v>
          </cell>
          <cell r="P118" t="str">
            <v>노무비</v>
          </cell>
          <cell r="Q118" t="str">
            <v>재료비</v>
          </cell>
          <cell r="R118" t="str">
            <v>경  비</v>
          </cell>
        </row>
        <row r="119">
          <cell r="A119">
            <v>-1120</v>
          </cell>
          <cell r="B119"/>
          <cell r="C119">
            <v>2</v>
          </cell>
          <cell r="D119" t="str">
            <v>300*300*50</v>
          </cell>
          <cell r="E119"/>
          <cell r="F119">
            <v>280</v>
          </cell>
          <cell r="G119"/>
          <cell r="H119" t="str">
            <v>300C</v>
          </cell>
          <cell r="I119">
            <v>0.04</v>
          </cell>
          <cell r="J119">
            <v>0.08</v>
          </cell>
          <cell r="K119">
            <v>0.26</v>
          </cell>
          <cell r="L119"/>
          <cell r="M119"/>
          <cell r="N119"/>
          <cell r="O119">
            <v>21908</v>
          </cell>
          <cell r="P119">
            <v>14937</v>
          </cell>
          <cell r="Q119">
            <v>1158</v>
          </cell>
          <cell r="R119">
            <v>5813</v>
          </cell>
        </row>
        <row r="120">
          <cell r="A120">
            <v>-1121</v>
          </cell>
          <cell r="B120"/>
          <cell r="C120">
            <v>2</v>
          </cell>
          <cell r="D120" t="str">
            <v>400*400*60</v>
          </cell>
          <cell r="E120"/>
          <cell r="F120">
            <v>415</v>
          </cell>
          <cell r="G120"/>
          <cell r="H120" t="str">
            <v>400C</v>
          </cell>
          <cell r="I120">
            <v>0.06</v>
          </cell>
          <cell r="J120">
            <v>0.14000000000000001</v>
          </cell>
          <cell r="K120">
            <v>0.3</v>
          </cell>
          <cell r="L120"/>
          <cell r="M120"/>
          <cell r="N120"/>
          <cell r="O120">
            <v>28674</v>
          </cell>
          <cell r="P120">
            <v>20563</v>
          </cell>
          <cell r="Q120">
            <v>1337</v>
          </cell>
          <cell r="R120">
            <v>6774</v>
          </cell>
        </row>
        <row r="121">
          <cell r="A121">
            <v>-1122</v>
          </cell>
          <cell r="B121"/>
          <cell r="C121">
            <v>2</v>
          </cell>
          <cell r="D121" t="str">
            <v>500*400*60</v>
          </cell>
          <cell r="E121"/>
          <cell r="F121">
            <v>434</v>
          </cell>
          <cell r="G121"/>
          <cell r="H121" t="str">
            <v>500A</v>
          </cell>
          <cell r="I121">
            <v>0.06</v>
          </cell>
          <cell r="J121">
            <v>0.14000000000000001</v>
          </cell>
          <cell r="K121">
            <v>0.3</v>
          </cell>
          <cell r="L121"/>
          <cell r="M121"/>
          <cell r="N121"/>
          <cell r="O121">
            <v>28674</v>
          </cell>
          <cell r="P121">
            <v>20563</v>
          </cell>
          <cell r="Q121">
            <v>1337</v>
          </cell>
          <cell r="R121">
            <v>6774</v>
          </cell>
        </row>
        <row r="122">
          <cell r="A122">
            <v>-1123</v>
          </cell>
          <cell r="B122"/>
          <cell r="C122">
            <v>2</v>
          </cell>
          <cell r="D122" t="str">
            <v>500*450*65</v>
          </cell>
          <cell r="E122"/>
          <cell r="F122">
            <v>476</v>
          </cell>
          <cell r="G122"/>
          <cell r="H122" t="str">
            <v>500B</v>
          </cell>
          <cell r="I122">
            <v>0.06</v>
          </cell>
          <cell r="J122">
            <v>0.14000000000000001</v>
          </cell>
          <cell r="K122">
            <v>0.3</v>
          </cell>
          <cell r="L122"/>
          <cell r="M122"/>
          <cell r="N122"/>
          <cell r="O122">
            <v>28674</v>
          </cell>
          <cell r="P122">
            <v>20563</v>
          </cell>
          <cell r="Q122">
            <v>1337</v>
          </cell>
          <cell r="R122">
            <v>6774</v>
          </cell>
        </row>
        <row r="123">
          <cell r="A123">
            <v>-1124</v>
          </cell>
          <cell r="B123"/>
          <cell r="C123">
            <v>2</v>
          </cell>
          <cell r="D123" t="str">
            <v>500*500*70</v>
          </cell>
          <cell r="E123"/>
          <cell r="F123">
            <v>570</v>
          </cell>
          <cell r="G123"/>
          <cell r="H123" t="str">
            <v>500C</v>
          </cell>
          <cell r="I123">
            <v>0.08</v>
          </cell>
          <cell r="J123">
            <v>0.22</v>
          </cell>
          <cell r="K123">
            <v>0.34</v>
          </cell>
          <cell r="L123"/>
          <cell r="M123"/>
          <cell r="N123"/>
          <cell r="O123">
            <v>36471</v>
          </cell>
          <cell r="P123">
            <v>27201</v>
          </cell>
          <cell r="Q123">
            <v>1515</v>
          </cell>
          <cell r="R123">
            <v>7755</v>
          </cell>
        </row>
        <row r="124">
          <cell r="A124">
            <v>-1125</v>
          </cell>
          <cell r="B124"/>
          <cell r="C124">
            <v>2</v>
          </cell>
          <cell r="D124" t="str">
            <v>600*500*70</v>
          </cell>
          <cell r="E124"/>
          <cell r="F124">
            <v>680</v>
          </cell>
          <cell r="G124"/>
          <cell r="H124" t="str">
            <v>600B</v>
          </cell>
          <cell r="I124">
            <v>0.08</v>
          </cell>
          <cell r="J124">
            <v>0.22</v>
          </cell>
          <cell r="K124">
            <v>0.34</v>
          </cell>
          <cell r="L124"/>
          <cell r="M124"/>
          <cell r="N124"/>
          <cell r="O124">
            <v>36471</v>
          </cell>
          <cell r="P124">
            <v>27201</v>
          </cell>
          <cell r="Q124">
            <v>1515</v>
          </cell>
          <cell r="R124">
            <v>7755</v>
          </cell>
        </row>
        <row r="125">
          <cell r="A125">
            <v>-1126</v>
          </cell>
          <cell r="B125"/>
          <cell r="C125">
            <v>2</v>
          </cell>
          <cell r="D125" t="str">
            <v>600*600*75</v>
          </cell>
          <cell r="E125"/>
          <cell r="F125">
            <v>755</v>
          </cell>
          <cell r="G125"/>
          <cell r="H125" t="str">
            <v>600C</v>
          </cell>
          <cell r="I125">
            <v>0.08</v>
          </cell>
          <cell r="J125">
            <v>0.22</v>
          </cell>
          <cell r="K125">
            <v>0.34</v>
          </cell>
          <cell r="L125"/>
          <cell r="M125"/>
          <cell r="N125"/>
          <cell r="O125">
            <v>36471</v>
          </cell>
          <cell r="P125">
            <v>27201</v>
          </cell>
          <cell r="Q125">
            <v>1515</v>
          </cell>
          <cell r="R125">
            <v>7755</v>
          </cell>
        </row>
        <row r="126">
          <cell r="A126">
            <v>-1127</v>
          </cell>
          <cell r="B126"/>
          <cell r="C126">
            <v>2</v>
          </cell>
          <cell r="D126" t="str">
            <v>700*600*75</v>
          </cell>
          <cell r="E126"/>
          <cell r="F126">
            <v>790</v>
          </cell>
          <cell r="G126"/>
          <cell r="H126">
            <v>700</v>
          </cell>
          <cell r="I126">
            <v>0.08</v>
          </cell>
          <cell r="J126">
            <v>0.22</v>
          </cell>
          <cell r="K126">
            <v>0.34</v>
          </cell>
          <cell r="L126"/>
          <cell r="M126"/>
          <cell r="N126"/>
          <cell r="O126">
            <v>36471</v>
          </cell>
          <cell r="P126">
            <v>27201</v>
          </cell>
          <cell r="Q126">
            <v>1515</v>
          </cell>
          <cell r="R126">
            <v>7755</v>
          </cell>
        </row>
        <row r="127">
          <cell r="A127">
            <v>-1128</v>
          </cell>
          <cell r="B127"/>
          <cell r="C127">
            <v>2</v>
          </cell>
          <cell r="D127" t="str">
            <v>1000*1000*90</v>
          </cell>
          <cell r="E127"/>
          <cell r="F127">
            <v>1500</v>
          </cell>
          <cell r="G127"/>
          <cell r="H127" t="str">
            <v>1000C</v>
          </cell>
          <cell r="I127">
            <v>0.09</v>
          </cell>
          <cell r="J127">
            <v>0.3</v>
          </cell>
          <cell r="K127">
            <v>0.96</v>
          </cell>
          <cell r="L127"/>
          <cell r="M127"/>
          <cell r="N127"/>
          <cell r="O127">
            <v>77267</v>
          </cell>
          <cell r="P127">
            <v>51596</v>
          </cell>
          <cell r="Q127">
            <v>4278</v>
          </cell>
          <cell r="R127">
            <v>21393</v>
          </cell>
        </row>
        <row r="128">
          <cell r="A128">
            <v>-1129</v>
          </cell>
          <cell r="B128"/>
          <cell r="C128">
            <v>3</v>
          </cell>
          <cell r="D128" t="str">
            <v>1000*1000*90</v>
          </cell>
          <cell r="E128"/>
          <cell r="F128">
            <v>2100</v>
          </cell>
          <cell r="G128"/>
          <cell r="H128" t="str">
            <v>1500B</v>
          </cell>
          <cell r="I128">
            <v>0.11</v>
          </cell>
          <cell r="J128">
            <v>0.38</v>
          </cell>
          <cell r="K128">
            <v>1.2</v>
          </cell>
          <cell r="L128"/>
          <cell r="M128"/>
          <cell r="N128"/>
          <cell r="O128">
            <v>96676</v>
          </cell>
          <cell r="P128">
            <v>64585</v>
          </cell>
          <cell r="Q128">
            <v>5348</v>
          </cell>
          <cell r="R128">
            <v>26743</v>
          </cell>
        </row>
        <row r="141">
          <cell r="B141">
            <v>0.01</v>
          </cell>
          <cell r="C141">
            <v>0.02</v>
          </cell>
          <cell r="D141">
            <v>0.03</v>
          </cell>
          <cell r="E141">
            <v>0.04</v>
          </cell>
          <cell r="F141">
            <v>0.05</v>
          </cell>
          <cell r="G141">
            <v>6.0000000000000005E-2</v>
          </cell>
          <cell r="H141">
            <v>7.0000000000000007E-2</v>
          </cell>
          <cell r="I141">
            <v>0.08</v>
          </cell>
          <cell r="J141">
            <v>0.09</v>
          </cell>
          <cell r="K141">
            <v>9.9999999999999992E-2</v>
          </cell>
          <cell r="L141">
            <v>0.10999999999999999</v>
          </cell>
          <cell r="M141">
            <v>0.11999999999999998</v>
          </cell>
          <cell r="N141">
            <v>0.12999999999999998</v>
          </cell>
          <cell r="O141">
            <v>0.13999999999999999</v>
          </cell>
          <cell r="P141">
            <v>0.15</v>
          </cell>
          <cell r="Q141">
            <v>0.16</v>
          </cell>
          <cell r="R141">
            <v>0.17</v>
          </cell>
        </row>
        <row r="142">
          <cell r="E142" t="str">
            <v>산</v>
          </cell>
          <cell r="F142"/>
          <cell r="G142" t="str">
            <v>출</v>
          </cell>
          <cell r="H142"/>
          <cell r="I142" t="str">
            <v>내</v>
          </cell>
          <cell r="J142"/>
          <cell r="K142" t="str">
            <v>역</v>
          </cell>
          <cell r="L142"/>
          <cell r="M142"/>
          <cell r="N142"/>
          <cell r="O142" t="str">
            <v>계</v>
          </cell>
          <cell r="P142" t="str">
            <v>노무비</v>
          </cell>
          <cell r="Q142" t="str">
            <v>재료비</v>
          </cell>
          <cell r="R142" t="str">
            <v>경  비</v>
          </cell>
        </row>
        <row r="144">
          <cell r="A144" t="str">
            <v>하수관수밀시험 / 개소당</v>
          </cell>
        </row>
        <row r="146">
          <cell r="B146">
            <v>1</v>
          </cell>
          <cell r="C146" t="str">
            <v>기계사용료 / ㎥</v>
          </cell>
        </row>
        <row r="147">
          <cell r="C147" t="str">
            <v>가  공기압축기(3.5㎥/mm)</v>
          </cell>
        </row>
        <row r="148">
          <cell r="C148" t="str">
            <v>노 무 비</v>
          </cell>
          <cell r="D148"/>
          <cell r="E148">
            <v>12437</v>
          </cell>
          <cell r="F148"/>
          <cell r="G148" t="str">
            <v>*</v>
          </cell>
          <cell r="H148">
            <v>3.5000000000000003E-2</v>
          </cell>
          <cell r="I148"/>
          <cell r="J148" t="str">
            <v>=</v>
          </cell>
          <cell r="K148">
            <v>435</v>
          </cell>
          <cell r="L148"/>
          <cell r="M148"/>
          <cell r="N148"/>
          <cell r="O148">
            <v>435</v>
          </cell>
          <cell r="P148">
            <v>435</v>
          </cell>
        </row>
        <row r="149">
          <cell r="C149" t="str">
            <v>재 료 비</v>
          </cell>
          <cell r="D149"/>
          <cell r="E149">
            <v>4926</v>
          </cell>
          <cell r="F149"/>
          <cell r="G149" t="str">
            <v>*</v>
          </cell>
          <cell r="H149">
            <v>3.5000000000000003E-2</v>
          </cell>
          <cell r="I149"/>
          <cell r="J149" t="str">
            <v>=</v>
          </cell>
          <cell r="K149">
            <v>172</v>
          </cell>
          <cell r="L149"/>
          <cell r="M149"/>
          <cell r="N149"/>
          <cell r="O149">
            <v>172</v>
          </cell>
          <cell r="P149"/>
          <cell r="Q149">
            <v>172</v>
          </cell>
        </row>
        <row r="150">
          <cell r="C150" t="str">
            <v>경    비</v>
          </cell>
          <cell r="D150"/>
          <cell r="E150">
            <v>2175</v>
          </cell>
          <cell r="F150"/>
          <cell r="G150" t="str">
            <v>*</v>
          </cell>
          <cell r="H150">
            <v>3.5000000000000003E-2</v>
          </cell>
          <cell r="I150"/>
          <cell r="J150" t="str">
            <v>=</v>
          </cell>
          <cell r="K150">
            <v>76</v>
          </cell>
          <cell r="L150"/>
          <cell r="M150"/>
          <cell r="N150"/>
          <cell r="O150">
            <v>76</v>
          </cell>
          <cell r="P150"/>
          <cell r="Q150"/>
          <cell r="R150">
            <v>76</v>
          </cell>
        </row>
        <row r="151">
          <cell r="C151" t="str">
            <v>소계</v>
          </cell>
          <cell r="D151"/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>
            <v>683</v>
          </cell>
          <cell r="P151">
            <v>435</v>
          </cell>
          <cell r="Q151">
            <v>172</v>
          </cell>
          <cell r="R151">
            <v>76</v>
          </cell>
        </row>
        <row r="152">
          <cell r="C152" t="str">
            <v>나  물탱크(5500L)</v>
          </cell>
        </row>
        <row r="153">
          <cell r="C153" t="str">
            <v>q =</v>
          </cell>
          <cell r="D153">
            <v>5.5</v>
          </cell>
          <cell r="E153"/>
          <cell r="F153" t="str">
            <v>f =</v>
          </cell>
          <cell r="G153">
            <v>1</v>
          </cell>
          <cell r="H153"/>
          <cell r="I153" t="str">
            <v>E =</v>
          </cell>
          <cell r="J153">
            <v>0.9</v>
          </cell>
        </row>
        <row r="154">
          <cell r="C154" t="str">
            <v>t1(급수시간)</v>
          </cell>
          <cell r="D154"/>
          <cell r="E154"/>
          <cell r="F154" t="str">
            <v>=</v>
          </cell>
          <cell r="G154">
            <v>15</v>
          </cell>
          <cell r="H154" t="str">
            <v>분</v>
          </cell>
        </row>
        <row r="155">
          <cell r="C155" t="str">
            <v>t2(물체움시간)</v>
          </cell>
          <cell r="D155"/>
          <cell r="E155"/>
          <cell r="F155" t="str">
            <v>=</v>
          </cell>
          <cell r="G155">
            <v>6</v>
          </cell>
          <cell r="H155" t="str">
            <v>분</v>
          </cell>
        </row>
        <row r="156">
          <cell r="C156" t="str">
            <v>t3(운반)=</v>
          </cell>
          <cell r="D156"/>
          <cell r="E156">
            <v>2</v>
          </cell>
          <cell r="F156" t="str">
            <v>/</v>
          </cell>
          <cell r="G156">
            <v>20</v>
          </cell>
          <cell r="H156" t="str">
            <v>*</v>
          </cell>
          <cell r="I156">
            <v>2</v>
          </cell>
          <cell r="J156" t="str">
            <v>*</v>
          </cell>
          <cell r="K156">
            <v>60</v>
          </cell>
          <cell r="L156" t="str">
            <v>=</v>
          </cell>
          <cell r="M156">
            <v>12</v>
          </cell>
        </row>
        <row r="157">
          <cell r="C157" t="str">
            <v>CM =</v>
          </cell>
          <cell r="D157" t="str">
            <v xml:space="preserve"> T1 + T2 + T3 =</v>
          </cell>
          <cell r="E157"/>
          <cell r="F157"/>
          <cell r="G157"/>
          <cell r="H157">
            <v>33</v>
          </cell>
        </row>
        <row r="158">
          <cell r="C158" t="str">
            <v>Q =</v>
          </cell>
          <cell r="D158" t="str">
            <v>60 * q * f * E / CM =</v>
          </cell>
          <cell r="E158"/>
          <cell r="F158"/>
          <cell r="G158"/>
          <cell r="H158"/>
          <cell r="I158">
            <v>9</v>
          </cell>
        </row>
        <row r="159">
          <cell r="C159" t="str">
            <v>노무비</v>
          </cell>
          <cell r="D159"/>
          <cell r="E159">
            <v>12885</v>
          </cell>
          <cell r="F159"/>
          <cell r="G159" t="str">
            <v>/</v>
          </cell>
          <cell r="H159" t="str">
            <v>Q</v>
          </cell>
          <cell r="I159" t="str">
            <v>=</v>
          </cell>
          <cell r="J159">
            <v>1431</v>
          </cell>
          <cell r="K159"/>
          <cell r="L159"/>
          <cell r="M159"/>
          <cell r="N159"/>
          <cell r="O159">
            <v>1431</v>
          </cell>
          <cell r="P159">
            <v>1431</v>
          </cell>
        </row>
        <row r="160">
          <cell r="C160" t="str">
            <v>재료비</v>
          </cell>
          <cell r="D160"/>
          <cell r="E160">
            <v>9129</v>
          </cell>
          <cell r="F160"/>
          <cell r="G160" t="str">
            <v>/</v>
          </cell>
          <cell r="H160" t="str">
            <v>Q</v>
          </cell>
          <cell r="I160" t="str">
            <v>=</v>
          </cell>
          <cell r="J160">
            <v>1014</v>
          </cell>
          <cell r="K160"/>
          <cell r="L160"/>
          <cell r="M160"/>
          <cell r="N160"/>
          <cell r="O160">
            <v>1014</v>
          </cell>
          <cell r="P160"/>
          <cell r="Q160">
            <v>1014</v>
          </cell>
        </row>
        <row r="161">
          <cell r="C161" t="str">
            <v>경  비</v>
          </cell>
          <cell r="D161"/>
          <cell r="E161">
            <v>9690</v>
          </cell>
          <cell r="F161"/>
          <cell r="G161" t="str">
            <v>/</v>
          </cell>
          <cell r="H161" t="str">
            <v>Q</v>
          </cell>
          <cell r="I161" t="str">
            <v>=</v>
          </cell>
          <cell r="J161">
            <v>1076</v>
          </cell>
          <cell r="K161"/>
          <cell r="L161"/>
          <cell r="M161"/>
          <cell r="N161"/>
          <cell r="O161">
            <v>1076</v>
          </cell>
          <cell r="P161"/>
          <cell r="Q161"/>
          <cell r="R161">
            <v>1076</v>
          </cell>
        </row>
        <row r="162">
          <cell r="C162" t="str">
            <v>소계</v>
          </cell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>
            <v>3521</v>
          </cell>
          <cell r="P162">
            <v>1431</v>
          </cell>
          <cell r="Q162">
            <v>1014</v>
          </cell>
          <cell r="R162">
            <v>1076</v>
          </cell>
        </row>
        <row r="163">
          <cell r="C163" t="str">
            <v>계 :</v>
          </cell>
          <cell r="D163" t="str">
            <v>수밈시험 사용물량</v>
          </cell>
          <cell r="E163"/>
          <cell r="F163"/>
          <cell r="G163"/>
          <cell r="H163">
            <v>1</v>
          </cell>
          <cell r="I163"/>
          <cell r="J163" t="str">
            <v>ton</v>
          </cell>
          <cell r="K163"/>
          <cell r="L163"/>
          <cell r="M163"/>
          <cell r="N163"/>
          <cell r="O163">
            <v>4204</v>
          </cell>
          <cell r="P163">
            <v>1866</v>
          </cell>
          <cell r="Q163">
            <v>1186</v>
          </cell>
          <cell r="R163">
            <v>1152</v>
          </cell>
        </row>
        <row r="165">
          <cell r="B165">
            <v>2</v>
          </cell>
          <cell r="C165" t="str">
            <v>시험기구 손료(대원산업 손료표 참조T.0343-54-4111)/개소당</v>
          </cell>
        </row>
        <row r="166">
          <cell r="B166" t="str">
            <v>가</v>
          </cell>
          <cell r="C166" t="str">
            <v>시험기기</v>
          </cell>
        </row>
        <row r="167">
          <cell r="A167" t="str">
            <v>구분</v>
          </cell>
          <cell r="B167"/>
          <cell r="C167" t="str">
            <v>CYLINDER TYPE</v>
          </cell>
          <cell r="D167"/>
          <cell r="E167"/>
          <cell r="F167" t="str">
            <v>AIR RELEASE TYPE</v>
          </cell>
          <cell r="G167"/>
          <cell r="H167"/>
          <cell r="I167"/>
          <cell r="J167" t="str">
            <v>사용회수</v>
          </cell>
          <cell r="K167"/>
          <cell r="L167" t="str">
            <v>손   료</v>
          </cell>
          <cell r="M167"/>
          <cell r="N167" t="str">
            <v>개소</v>
          </cell>
          <cell r="O167" t="str">
            <v>계</v>
          </cell>
          <cell r="P167" t="str">
            <v>노무비</v>
          </cell>
          <cell r="Q167" t="str">
            <v>재료비</v>
          </cell>
          <cell r="R167" t="str">
            <v>경  비</v>
          </cell>
        </row>
        <row r="168">
          <cell r="A168">
            <v>300</v>
          </cell>
          <cell r="B168"/>
          <cell r="C168">
            <v>144000</v>
          </cell>
          <cell r="D168"/>
          <cell r="E168"/>
          <cell r="F168">
            <v>240000</v>
          </cell>
          <cell r="G168"/>
          <cell r="H168"/>
          <cell r="I168"/>
          <cell r="J168">
            <v>15</v>
          </cell>
          <cell r="K168"/>
          <cell r="L168">
            <v>25600</v>
          </cell>
          <cell r="M168"/>
          <cell r="N168">
            <v>1</v>
          </cell>
          <cell r="O168"/>
          <cell r="P168"/>
          <cell r="Q168">
            <v>25600</v>
          </cell>
        </row>
        <row r="169">
          <cell r="A169">
            <v>400</v>
          </cell>
          <cell r="B169"/>
          <cell r="C169">
            <v>336000</v>
          </cell>
          <cell r="D169"/>
          <cell r="E169"/>
          <cell r="F169">
            <v>384000</v>
          </cell>
          <cell r="G169"/>
          <cell r="H169"/>
          <cell r="I169"/>
          <cell r="J169">
            <v>15</v>
          </cell>
          <cell r="K169"/>
          <cell r="L169">
            <v>48000</v>
          </cell>
          <cell r="M169"/>
          <cell r="N169">
            <v>1</v>
          </cell>
          <cell r="O169"/>
          <cell r="P169"/>
          <cell r="Q169">
            <v>48000</v>
          </cell>
        </row>
        <row r="170">
          <cell r="A170">
            <v>450</v>
          </cell>
          <cell r="B170"/>
          <cell r="C170">
            <v>456000</v>
          </cell>
          <cell r="D170"/>
          <cell r="E170"/>
          <cell r="F170">
            <v>462000</v>
          </cell>
          <cell r="G170"/>
          <cell r="H170"/>
          <cell r="I170"/>
          <cell r="J170">
            <v>10</v>
          </cell>
          <cell r="K170"/>
          <cell r="L170">
            <v>91800</v>
          </cell>
          <cell r="M170"/>
          <cell r="N170">
            <v>1</v>
          </cell>
          <cell r="O170"/>
          <cell r="P170"/>
          <cell r="Q170">
            <v>91800</v>
          </cell>
        </row>
        <row r="171">
          <cell r="A171">
            <v>500</v>
          </cell>
          <cell r="B171"/>
          <cell r="C171">
            <v>540000</v>
          </cell>
          <cell r="D171"/>
          <cell r="E171"/>
          <cell r="F171">
            <v>576000</v>
          </cell>
          <cell r="G171"/>
          <cell r="H171"/>
          <cell r="I171"/>
          <cell r="J171">
            <v>10</v>
          </cell>
          <cell r="K171"/>
          <cell r="L171">
            <v>111600</v>
          </cell>
          <cell r="M171"/>
          <cell r="N171">
            <v>1</v>
          </cell>
          <cell r="O171"/>
          <cell r="P171"/>
          <cell r="Q171">
            <v>111600</v>
          </cell>
        </row>
        <row r="172">
          <cell r="A172">
            <v>600</v>
          </cell>
          <cell r="B172"/>
          <cell r="C172">
            <v>696000</v>
          </cell>
          <cell r="D172"/>
          <cell r="E172"/>
          <cell r="F172">
            <v>720000</v>
          </cell>
          <cell r="G172"/>
          <cell r="H172"/>
          <cell r="I172"/>
          <cell r="J172">
            <v>10</v>
          </cell>
          <cell r="K172"/>
          <cell r="L172">
            <v>141600</v>
          </cell>
          <cell r="M172"/>
          <cell r="N172">
            <v>1</v>
          </cell>
          <cell r="O172"/>
          <cell r="P172"/>
          <cell r="Q172">
            <v>141600</v>
          </cell>
        </row>
        <row r="173">
          <cell r="A173">
            <v>700</v>
          </cell>
          <cell r="B173"/>
          <cell r="C173">
            <v>1056000</v>
          </cell>
          <cell r="D173"/>
          <cell r="E173"/>
          <cell r="F173">
            <v>1152000</v>
          </cell>
          <cell r="G173"/>
          <cell r="H173"/>
          <cell r="I173"/>
          <cell r="J173">
            <v>10</v>
          </cell>
          <cell r="K173"/>
          <cell r="L173">
            <v>220800</v>
          </cell>
          <cell r="M173"/>
          <cell r="N173">
            <v>1</v>
          </cell>
          <cell r="O173"/>
          <cell r="P173"/>
          <cell r="Q173">
            <v>220800</v>
          </cell>
        </row>
        <row r="174">
          <cell r="A174">
            <v>800</v>
          </cell>
          <cell r="B174"/>
          <cell r="C174">
            <v>1056000</v>
          </cell>
          <cell r="D174"/>
          <cell r="E174"/>
          <cell r="F174">
            <v>1344000</v>
          </cell>
          <cell r="G174"/>
          <cell r="H174"/>
          <cell r="I174"/>
          <cell r="J174">
            <v>10</v>
          </cell>
          <cell r="K174"/>
          <cell r="L174">
            <v>240000</v>
          </cell>
          <cell r="M174"/>
          <cell r="N174">
            <v>1</v>
          </cell>
          <cell r="O174"/>
          <cell r="P174"/>
          <cell r="Q174">
            <v>240000</v>
          </cell>
        </row>
        <row r="176">
          <cell r="A176">
            <v>84</v>
          </cell>
          <cell r="B176">
            <v>84.01</v>
          </cell>
          <cell r="C176">
            <v>84.02000000000001</v>
          </cell>
          <cell r="D176">
            <v>84.030000000000015</v>
          </cell>
          <cell r="E176">
            <v>84.04000000000002</v>
          </cell>
          <cell r="F176">
            <v>84.050000000000026</v>
          </cell>
          <cell r="G176">
            <v>84.060000000000031</v>
          </cell>
          <cell r="H176">
            <v>84.070000000000036</v>
          </cell>
          <cell r="I176">
            <v>84.080000000000041</v>
          </cell>
          <cell r="J176">
            <v>84.090000000000046</v>
          </cell>
          <cell r="K176">
            <v>84.100000000000051</v>
          </cell>
          <cell r="L176">
            <v>84.110000000000056</v>
          </cell>
          <cell r="M176">
            <v>84.120000000000061</v>
          </cell>
          <cell r="N176">
            <v>84.130000000000067</v>
          </cell>
          <cell r="O176">
            <v>84.140000000000072</v>
          </cell>
          <cell r="P176">
            <v>84.150000000000077</v>
          </cell>
          <cell r="Q176">
            <v>84.160000000000082</v>
          </cell>
          <cell r="R176">
            <v>84.170000000000087</v>
          </cell>
        </row>
        <row r="177">
          <cell r="E177" t="str">
            <v>산</v>
          </cell>
          <cell r="F177"/>
          <cell r="G177" t="str">
            <v>출</v>
          </cell>
          <cell r="H177"/>
          <cell r="I177" t="str">
            <v>내</v>
          </cell>
          <cell r="J177"/>
          <cell r="K177" t="str">
            <v>역</v>
          </cell>
          <cell r="L177"/>
          <cell r="M177"/>
          <cell r="N177"/>
          <cell r="O177" t="str">
            <v>계</v>
          </cell>
          <cell r="P177" t="str">
            <v>노무비</v>
          </cell>
          <cell r="Q177" t="str">
            <v>재료비</v>
          </cell>
          <cell r="R177" t="str">
            <v>경  비</v>
          </cell>
        </row>
        <row r="179">
          <cell r="B179" t="str">
            <v xml:space="preserve">나 </v>
          </cell>
          <cell r="C179" t="str">
            <v>주변기기</v>
          </cell>
        </row>
        <row r="180">
          <cell r="C180" t="str">
            <v>구         분</v>
          </cell>
          <cell r="D180"/>
          <cell r="E180"/>
          <cell r="F180"/>
          <cell r="G180"/>
          <cell r="H180"/>
          <cell r="I180"/>
          <cell r="J180"/>
          <cell r="K180"/>
          <cell r="L180" t="str">
            <v xml:space="preserve">손  료 </v>
          </cell>
          <cell r="M180"/>
          <cell r="N180" t="str">
            <v>개소</v>
          </cell>
        </row>
        <row r="181">
          <cell r="C181" t="str">
            <v>공기주입기(콤프레샤연결)</v>
          </cell>
          <cell r="D181"/>
          <cell r="E181"/>
          <cell r="F181"/>
          <cell r="G181"/>
          <cell r="H181">
            <v>30000</v>
          </cell>
          <cell r="I181"/>
          <cell r="J181">
            <v>30</v>
          </cell>
          <cell r="K181"/>
          <cell r="L181">
            <v>1000</v>
          </cell>
          <cell r="M181"/>
          <cell r="N181">
            <v>1</v>
          </cell>
          <cell r="O181"/>
          <cell r="P181"/>
          <cell r="Q181">
            <v>1000</v>
          </cell>
        </row>
        <row r="182">
          <cell r="C182" t="str">
            <v>공기호스(Φ13mm * 3m)</v>
          </cell>
          <cell r="D182"/>
          <cell r="E182"/>
          <cell r="F182"/>
          <cell r="G182"/>
          <cell r="H182">
            <v>24000</v>
          </cell>
          <cell r="I182"/>
          <cell r="J182">
            <v>30</v>
          </cell>
          <cell r="K182"/>
          <cell r="L182">
            <v>800</v>
          </cell>
          <cell r="M182"/>
          <cell r="N182">
            <v>1</v>
          </cell>
          <cell r="O182"/>
          <cell r="P182"/>
          <cell r="Q182">
            <v>800</v>
          </cell>
        </row>
        <row r="183">
          <cell r="C183" t="str">
            <v>급수호스( 2" * 10m)</v>
          </cell>
          <cell r="D183"/>
          <cell r="E183"/>
          <cell r="F183"/>
          <cell r="G183"/>
          <cell r="H183">
            <v>18000</v>
          </cell>
          <cell r="I183"/>
          <cell r="J183">
            <v>30</v>
          </cell>
          <cell r="K183"/>
          <cell r="L183">
            <v>600</v>
          </cell>
          <cell r="M183"/>
          <cell r="N183">
            <v>1</v>
          </cell>
          <cell r="O183"/>
          <cell r="P183"/>
          <cell r="Q183">
            <v>600</v>
          </cell>
        </row>
        <row r="184">
          <cell r="C184" t="str">
            <v>급수호스(1/2" * 10m)</v>
          </cell>
          <cell r="D184"/>
          <cell r="E184"/>
          <cell r="F184"/>
          <cell r="G184"/>
          <cell r="H184">
            <v>24000</v>
          </cell>
          <cell r="I184"/>
          <cell r="J184">
            <v>30</v>
          </cell>
          <cell r="K184"/>
          <cell r="L184">
            <v>800</v>
          </cell>
          <cell r="M184"/>
          <cell r="N184">
            <v>1</v>
          </cell>
          <cell r="O184"/>
          <cell r="P184"/>
          <cell r="Q184">
            <v>800</v>
          </cell>
        </row>
        <row r="185">
          <cell r="C185" t="str">
            <v>수직시험관</v>
          </cell>
          <cell r="D185"/>
          <cell r="E185"/>
          <cell r="F185"/>
          <cell r="G185"/>
          <cell r="H185">
            <v>60000</v>
          </cell>
          <cell r="I185"/>
          <cell r="J185">
            <v>30</v>
          </cell>
          <cell r="K185"/>
          <cell r="L185">
            <v>2000</v>
          </cell>
          <cell r="M185"/>
          <cell r="N185">
            <v>1</v>
          </cell>
          <cell r="O185"/>
          <cell r="P185"/>
          <cell r="Q185">
            <v>2000</v>
          </cell>
        </row>
        <row r="186">
          <cell r="C186" t="str">
            <v>수직시험관호스(1/2"* 3m)</v>
          </cell>
          <cell r="D186"/>
          <cell r="E186"/>
          <cell r="F186"/>
          <cell r="G186"/>
          <cell r="H186">
            <v>6000</v>
          </cell>
          <cell r="I186"/>
          <cell r="J186">
            <v>30</v>
          </cell>
          <cell r="K186"/>
          <cell r="L186">
            <v>200</v>
          </cell>
          <cell r="M186"/>
          <cell r="N186">
            <v>1</v>
          </cell>
          <cell r="O186"/>
          <cell r="P186"/>
          <cell r="Q186">
            <v>200</v>
          </cell>
        </row>
        <row r="187">
          <cell r="C187" t="str">
            <v>계</v>
          </cell>
          <cell r="D187"/>
          <cell r="E187"/>
          <cell r="F187"/>
          <cell r="G187"/>
          <cell r="H187">
            <v>162000</v>
          </cell>
          <cell r="I187"/>
          <cell r="J187">
            <v>30</v>
          </cell>
          <cell r="K187"/>
          <cell r="L187">
            <v>5400</v>
          </cell>
          <cell r="M187"/>
          <cell r="N187">
            <v>1</v>
          </cell>
          <cell r="O187"/>
          <cell r="P187"/>
          <cell r="Q187">
            <v>5400</v>
          </cell>
        </row>
        <row r="189">
          <cell r="B189">
            <v>3</v>
          </cell>
          <cell r="C189" t="str">
            <v>하수관 수밀시험 / 개소당</v>
          </cell>
        </row>
        <row r="190">
          <cell r="A190" t="str">
            <v>구</v>
          </cell>
          <cell r="B190"/>
          <cell r="C190"/>
          <cell r="D190" t="str">
            <v>기   계   사   용   료</v>
          </cell>
          <cell r="E190"/>
          <cell r="F190"/>
          <cell r="G190"/>
          <cell r="H190"/>
          <cell r="I190"/>
          <cell r="J190"/>
          <cell r="K190" t="str">
            <v>시험기기사용료</v>
          </cell>
          <cell r="L190"/>
          <cell r="M190"/>
          <cell r="N190"/>
          <cell r="O190" t="str">
            <v>총  계</v>
          </cell>
          <cell r="P190" t="str">
            <v>노 무 비</v>
          </cell>
          <cell r="Q190" t="str">
            <v>재료비</v>
          </cell>
          <cell r="R190" t="str">
            <v>경  비</v>
          </cell>
        </row>
        <row r="191">
          <cell r="A191" t="str">
            <v>분</v>
          </cell>
          <cell r="B191"/>
          <cell r="C191" t="str">
            <v>총   계</v>
          </cell>
          <cell r="D191"/>
          <cell r="E191" t="str">
            <v>노무비</v>
          </cell>
          <cell r="F191"/>
          <cell r="G191" t="str">
            <v>재료비</v>
          </cell>
          <cell r="H191"/>
          <cell r="I191" t="str">
            <v>경  비</v>
          </cell>
          <cell r="J191"/>
          <cell r="K191" t="str">
            <v>시험기기</v>
          </cell>
          <cell r="L191"/>
          <cell r="M191" t="str">
            <v>주변기기</v>
          </cell>
        </row>
        <row r="192">
          <cell r="A192">
            <v>300</v>
          </cell>
          <cell r="B192"/>
          <cell r="C192">
            <v>4204</v>
          </cell>
          <cell r="D192"/>
          <cell r="E192">
            <v>1866</v>
          </cell>
          <cell r="F192"/>
          <cell r="G192">
            <v>1186</v>
          </cell>
          <cell r="H192"/>
          <cell r="I192">
            <v>1152</v>
          </cell>
          <cell r="J192"/>
          <cell r="K192">
            <v>25600</v>
          </cell>
          <cell r="L192"/>
          <cell r="M192">
            <v>5400</v>
          </cell>
          <cell r="N192"/>
          <cell r="O192">
            <v>35204</v>
          </cell>
          <cell r="P192">
            <v>1866</v>
          </cell>
          <cell r="Q192">
            <v>32186</v>
          </cell>
          <cell r="R192">
            <v>1152</v>
          </cell>
        </row>
        <row r="193">
          <cell r="A193">
            <v>400</v>
          </cell>
          <cell r="B193"/>
          <cell r="C193">
            <v>4204</v>
          </cell>
          <cell r="D193"/>
          <cell r="E193">
            <v>1866</v>
          </cell>
          <cell r="F193"/>
          <cell r="G193">
            <v>1186</v>
          </cell>
          <cell r="H193"/>
          <cell r="I193">
            <v>1152</v>
          </cell>
          <cell r="J193"/>
          <cell r="K193">
            <v>48000</v>
          </cell>
          <cell r="L193"/>
          <cell r="M193">
            <v>5400</v>
          </cell>
          <cell r="N193"/>
          <cell r="O193">
            <v>57604</v>
          </cell>
          <cell r="P193">
            <v>1866</v>
          </cell>
          <cell r="Q193">
            <v>54586</v>
          </cell>
          <cell r="R193">
            <v>1152</v>
          </cell>
        </row>
        <row r="194">
          <cell r="A194">
            <v>450</v>
          </cell>
          <cell r="B194"/>
          <cell r="C194">
            <v>4204</v>
          </cell>
          <cell r="D194"/>
          <cell r="E194">
            <v>1866</v>
          </cell>
          <cell r="F194"/>
          <cell r="G194">
            <v>1186</v>
          </cell>
          <cell r="H194"/>
          <cell r="I194">
            <v>1152</v>
          </cell>
          <cell r="J194"/>
          <cell r="K194">
            <v>91800</v>
          </cell>
          <cell r="L194"/>
          <cell r="M194">
            <v>5400</v>
          </cell>
          <cell r="N194"/>
          <cell r="O194">
            <v>101404</v>
          </cell>
          <cell r="P194">
            <v>1866</v>
          </cell>
          <cell r="Q194">
            <v>98386</v>
          </cell>
          <cell r="R194">
            <v>1152</v>
          </cell>
        </row>
        <row r="195">
          <cell r="A195">
            <v>500</v>
          </cell>
          <cell r="B195"/>
          <cell r="C195">
            <v>4204</v>
          </cell>
          <cell r="D195"/>
          <cell r="E195">
            <v>1866</v>
          </cell>
          <cell r="F195"/>
          <cell r="G195">
            <v>1186</v>
          </cell>
          <cell r="H195"/>
          <cell r="I195">
            <v>1152</v>
          </cell>
          <cell r="J195"/>
          <cell r="K195">
            <v>111600</v>
          </cell>
          <cell r="L195"/>
          <cell r="M195">
            <v>5400</v>
          </cell>
          <cell r="N195"/>
          <cell r="O195">
            <v>121204</v>
          </cell>
          <cell r="P195">
            <v>1866</v>
          </cell>
          <cell r="Q195">
            <v>118186</v>
          </cell>
          <cell r="R195">
            <v>1152</v>
          </cell>
        </row>
        <row r="196">
          <cell r="A196">
            <v>600</v>
          </cell>
          <cell r="B196"/>
          <cell r="C196">
            <v>4204</v>
          </cell>
          <cell r="D196"/>
          <cell r="E196">
            <v>1866</v>
          </cell>
          <cell r="F196"/>
          <cell r="G196">
            <v>1186</v>
          </cell>
          <cell r="H196"/>
          <cell r="I196">
            <v>1152</v>
          </cell>
          <cell r="J196"/>
          <cell r="K196">
            <v>141600</v>
          </cell>
          <cell r="L196"/>
          <cell r="M196">
            <v>5400</v>
          </cell>
          <cell r="N196"/>
          <cell r="O196">
            <v>151204</v>
          </cell>
          <cell r="P196">
            <v>1866</v>
          </cell>
          <cell r="Q196">
            <v>148186</v>
          </cell>
          <cell r="R196">
            <v>1152</v>
          </cell>
        </row>
        <row r="197">
          <cell r="A197">
            <v>700</v>
          </cell>
          <cell r="B197"/>
          <cell r="C197">
            <v>4204</v>
          </cell>
          <cell r="D197"/>
          <cell r="E197">
            <v>1866</v>
          </cell>
          <cell r="F197"/>
          <cell r="G197">
            <v>1186</v>
          </cell>
          <cell r="H197"/>
          <cell r="I197">
            <v>1152</v>
          </cell>
          <cell r="J197"/>
          <cell r="K197">
            <v>220800</v>
          </cell>
          <cell r="L197"/>
          <cell r="M197">
            <v>5400</v>
          </cell>
          <cell r="N197"/>
          <cell r="O197">
            <v>230404</v>
          </cell>
          <cell r="P197">
            <v>1866</v>
          </cell>
          <cell r="Q197">
            <v>227386</v>
          </cell>
          <cell r="R197">
            <v>1152</v>
          </cell>
        </row>
        <row r="198">
          <cell r="A198">
            <v>800</v>
          </cell>
          <cell r="B198"/>
          <cell r="C198">
            <v>4204</v>
          </cell>
          <cell r="D198"/>
          <cell r="E198">
            <v>1866</v>
          </cell>
          <cell r="F198"/>
          <cell r="G198">
            <v>1186</v>
          </cell>
          <cell r="H198"/>
          <cell r="I198">
            <v>1152</v>
          </cell>
          <cell r="J198"/>
          <cell r="K198">
            <v>240000</v>
          </cell>
          <cell r="L198"/>
          <cell r="M198">
            <v>5400</v>
          </cell>
          <cell r="N198"/>
          <cell r="O198">
            <v>249604</v>
          </cell>
          <cell r="P198">
            <v>1866</v>
          </cell>
          <cell r="Q198">
            <v>246586</v>
          </cell>
          <cell r="R198">
            <v>1152</v>
          </cell>
        </row>
        <row r="211">
          <cell r="A211">
            <v>-1005</v>
          </cell>
          <cell r="B211">
            <v>-1004.99</v>
          </cell>
          <cell r="C211">
            <v>-1004.98</v>
          </cell>
          <cell r="D211">
            <v>-1004.97</v>
          </cell>
          <cell r="E211">
            <v>-1004.96</v>
          </cell>
          <cell r="F211">
            <v>-1004.95</v>
          </cell>
          <cell r="G211">
            <v>-1004.94</v>
          </cell>
          <cell r="H211">
            <v>-1004.9300000000001</v>
          </cell>
          <cell r="I211">
            <v>-1004.9200000000001</v>
          </cell>
          <cell r="J211">
            <v>-1004.9100000000001</v>
          </cell>
          <cell r="K211">
            <v>-1004.9000000000001</v>
          </cell>
          <cell r="L211">
            <v>-1004.8900000000001</v>
          </cell>
          <cell r="M211">
            <v>-1004.8800000000001</v>
          </cell>
          <cell r="N211">
            <v>-1004.8700000000001</v>
          </cell>
          <cell r="O211">
            <v>-1004.8600000000001</v>
          </cell>
          <cell r="P211">
            <v>-1004.8500000000001</v>
          </cell>
          <cell r="Q211">
            <v>-1004.8400000000001</v>
          </cell>
          <cell r="R211">
            <v>-1004.8300000000002</v>
          </cell>
        </row>
        <row r="212">
          <cell r="E212" t="str">
            <v>산</v>
          </cell>
          <cell r="F212"/>
          <cell r="G212" t="str">
            <v>출</v>
          </cell>
          <cell r="H212"/>
          <cell r="I212" t="str">
            <v>내</v>
          </cell>
          <cell r="J212"/>
          <cell r="K212" t="str">
            <v>역</v>
          </cell>
          <cell r="L212"/>
          <cell r="M212"/>
          <cell r="N212"/>
          <cell r="O212" t="str">
            <v>계</v>
          </cell>
          <cell r="P212" t="str">
            <v>노무비</v>
          </cell>
          <cell r="Q212" t="str">
            <v>재료비</v>
          </cell>
          <cell r="R212" t="str">
            <v>경  비</v>
          </cell>
        </row>
        <row r="214">
          <cell r="A214" t="str">
            <v>파형강관 부설및 접합(본당6/M)</v>
          </cell>
        </row>
        <row r="215">
          <cell r="B215">
            <v>1</v>
          </cell>
          <cell r="C215" t="str">
            <v>재료비(관.기초모래.접합관)별산</v>
          </cell>
        </row>
        <row r="216">
          <cell r="B216">
            <v>2</v>
          </cell>
          <cell r="C216" t="str">
            <v xml:space="preserve">크레인(트럭10ton) / 본당 </v>
          </cell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>
            <v>57414</v>
          </cell>
          <cell r="P216">
            <v>31747</v>
          </cell>
          <cell r="Q216">
            <v>4457</v>
          </cell>
          <cell r="R216">
            <v>21210</v>
          </cell>
        </row>
        <row r="217">
          <cell r="B217">
            <v>3</v>
          </cell>
          <cell r="C217" t="str">
            <v>보통인부</v>
          </cell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>
            <v>50680</v>
          </cell>
          <cell r="P217">
            <v>50680</v>
          </cell>
        </row>
        <row r="218">
          <cell r="B218">
            <v>4</v>
          </cell>
          <cell r="C218" t="str">
            <v>배관공</v>
          </cell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>
            <v>76820</v>
          </cell>
          <cell r="P218">
            <v>76820</v>
          </cell>
        </row>
        <row r="219">
          <cell r="I219" t="str">
            <v>(원수:관경별적용)/본당</v>
          </cell>
        </row>
        <row r="220">
          <cell r="B220" t="str">
            <v>공    종</v>
          </cell>
          <cell r="C220"/>
          <cell r="D220"/>
          <cell r="E220" t="str">
            <v>원수</v>
          </cell>
          <cell r="F220" t="str">
            <v>총  계</v>
          </cell>
          <cell r="G220"/>
          <cell r="H220" t="str">
            <v>노무비</v>
          </cell>
          <cell r="I220"/>
          <cell r="J220" t="str">
            <v>재료비</v>
          </cell>
          <cell r="K220"/>
          <cell r="L220" t="str">
            <v>경  비</v>
          </cell>
        </row>
        <row r="221">
          <cell r="B221" t="str">
            <v>본관.이음관</v>
          </cell>
          <cell r="C221"/>
          <cell r="D221"/>
          <cell r="E221"/>
          <cell r="F221"/>
          <cell r="G221"/>
          <cell r="H221"/>
          <cell r="I221"/>
          <cell r="J221" t="str">
            <v>별</v>
          </cell>
          <cell r="K221" t="str">
            <v>산</v>
          </cell>
        </row>
        <row r="222">
          <cell r="B222" t="str">
            <v>기 초 자 재</v>
          </cell>
          <cell r="C222"/>
          <cell r="D222"/>
          <cell r="E222"/>
          <cell r="F222"/>
          <cell r="G222"/>
          <cell r="H222"/>
          <cell r="I222"/>
          <cell r="J222" t="str">
            <v>별</v>
          </cell>
          <cell r="K222" t="str">
            <v>산</v>
          </cell>
        </row>
        <row r="223">
          <cell r="B223" t="str">
            <v>크레인10ton</v>
          </cell>
          <cell r="C223"/>
          <cell r="D223"/>
          <cell r="E223"/>
          <cell r="F223">
            <v>57414</v>
          </cell>
          <cell r="G223"/>
          <cell r="H223">
            <v>31747</v>
          </cell>
          <cell r="I223"/>
          <cell r="J223">
            <v>4457</v>
          </cell>
          <cell r="K223"/>
          <cell r="L223">
            <v>21210</v>
          </cell>
        </row>
        <row r="224">
          <cell r="B224" t="str">
            <v>보 통 인 부</v>
          </cell>
          <cell r="C224"/>
          <cell r="D224"/>
          <cell r="E224"/>
          <cell r="F224">
            <v>50680</v>
          </cell>
          <cell r="G224"/>
          <cell r="H224">
            <v>50680</v>
          </cell>
        </row>
        <row r="225">
          <cell r="B225" t="str">
            <v>배  관  공</v>
          </cell>
          <cell r="C225"/>
          <cell r="D225"/>
          <cell r="E225"/>
          <cell r="F225">
            <v>76820</v>
          </cell>
          <cell r="G225"/>
          <cell r="H225">
            <v>76820</v>
          </cell>
        </row>
        <row r="226">
          <cell r="B226" t="str">
            <v>`99 건설표준품셈 제19-23장 참조(P630)</v>
          </cell>
        </row>
        <row r="227">
          <cell r="A227" t="str">
            <v>코
드</v>
          </cell>
          <cell r="B227" t="str">
            <v>관   경</v>
          </cell>
          <cell r="C227"/>
          <cell r="D227"/>
          <cell r="E227" t="str">
            <v>배관공</v>
          </cell>
          <cell r="F227"/>
          <cell r="G227" t="str">
            <v>보통인부</v>
          </cell>
          <cell r="H227"/>
          <cell r="I227" t="str">
            <v>크레인</v>
          </cell>
          <cell r="J227"/>
          <cell r="K227"/>
          <cell r="L227"/>
          <cell r="M227"/>
          <cell r="N227"/>
          <cell r="O227" t="str">
            <v>관 경별 부설접합비/본당(6M)</v>
          </cell>
        </row>
        <row r="228">
          <cell r="A228">
            <v>-10</v>
          </cell>
          <cell r="B228" t="str">
            <v>Φ200mm</v>
          </cell>
          <cell r="C228"/>
          <cell r="D228"/>
          <cell r="E228">
            <v>5.5E-2</v>
          </cell>
          <cell r="F228" t="str">
            <v>인</v>
          </cell>
          <cell r="G228">
            <v>5.5E-2</v>
          </cell>
          <cell r="H228" t="str">
            <v>인</v>
          </cell>
          <cell r="I228"/>
          <cell r="J228"/>
          <cell r="K228"/>
          <cell r="L228"/>
          <cell r="M228"/>
          <cell r="N228"/>
          <cell r="O228">
            <v>7012</v>
          </cell>
          <cell r="P228">
            <v>7012</v>
          </cell>
        </row>
        <row r="229">
          <cell r="A229">
            <v>-11</v>
          </cell>
          <cell r="B229" t="str">
            <v>Φ250mm</v>
          </cell>
          <cell r="C229"/>
          <cell r="D229"/>
          <cell r="E229">
            <v>7.5999999999999998E-2</v>
          </cell>
          <cell r="F229" t="str">
            <v>인</v>
          </cell>
          <cell r="G229">
            <v>7.5999999999999998E-2</v>
          </cell>
          <cell r="H229" t="str">
            <v>인</v>
          </cell>
          <cell r="I229"/>
          <cell r="J229"/>
          <cell r="K229"/>
          <cell r="L229"/>
          <cell r="M229"/>
          <cell r="N229"/>
          <cell r="O229">
            <v>9690</v>
          </cell>
          <cell r="P229">
            <v>9690</v>
          </cell>
        </row>
        <row r="230">
          <cell r="A230">
            <v>-12</v>
          </cell>
          <cell r="B230" t="str">
            <v>Φ300mm</v>
          </cell>
          <cell r="C230"/>
          <cell r="D230"/>
          <cell r="E230">
            <v>9.6000000000000002E-2</v>
          </cell>
          <cell r="F230" t="str">
            <v>인</v>
          </cell>
          <cell r="G230">
            <v>9.6000000000000002E-2</v>
          </cell>
          <cell r="H230" t="str">
            <v>인</v>
          </cell>
          <cell r="I230"/>
          <cell r="J230"/>
          <cell r="K230"/>
          <cell r="L230"/>
          <cell r="M230"/>
          <cell r="N230"/>
          <cell r="O230">
            <v>12240</v>
          </cell>
          <cell r="P230">
            <v>12240</v>
          </cell>
        </row>
        <row r="231">
          <cell r="A231">
            <v>-14</v>
          </cell>
          <cell r="B231" t="str">
            <v>Φ400mm</v>
          </cell>
          <cell r="C231"/>
          <cell r="D231"/>
          <cell r="E231">
            <v>0.13500000000000001</v>
          </cell>
          <cell r="F231" t="str">
            <v>인</v>
          </cell>
          <cell r="G231">
            <v>0.13500000000000001</v>
          </cell>
          <cell r="H231" t="str">
            <v>인</v>
          </cell>
          <cell r="I231"/>
          <cell r="J231"/>
          <cell r="K231"/>
          <cell r="L231"/>
          <cell r="M231"/>
          <cell r="N231"/>
          <cell r="O231">
            <v>17212</v>
          </cell>
          <cell r="P231">
            <v>17212</v>
          </cell>
        </row>
        <row r="232">
          <cell r="A232">
            <v>-15</v>
          </cell>
          <cell r="B232" t="str">
            <v>Φ450mm</v>
          </cell>
          <cell r="C232"/>
          <cell r="D232"/>
          <cell r="E232">
            <v>0.157</v>
          </cell>
          <cell r="F232" t="str">
            <v>인</v>
          </cell>
          <cell r="G232">
            <v>0.157</v>
          </cell>
          <cell r="H232" t="str">
            <v>인</v>
          </cell>
          <cell r="I232"/>
          <cell r="J232"/>
          <cell r="K232"/>
          <cell r="L232"/>
          <cell r="M232"/>
          <cell r="N232"/>
          <cell r="O232">
            <v>20017</v>
          </cell>
          <cell r="P232">
            <v>20017</v>
          </cell>
        </row>
        <row r="233">
          <cell r="A233">
            <v>-16</v>
          </cell>
          <cell r="B233" t="str">
            <v>Φ500m</v>
          </cell>
          <cell r="C233"/>
          <cell r="D233"/>
          <cell r="E233">
            <v>0.13</v>
          </cell>
          <cell r="F233" t="str">
            <v>인</v>
          </cell>
          <cell r="G233">
            <v>6.5000000000000002E-2</v>
          </cell>
          <cell r="H233" t="str">
            <v>인</v>
          </cell>
          <cell r="I233">
            <v>0.21</v>
          </cell>
          <cell r="J233" t="str">
            <v>hr</v>
          </cell>
          <cell r="K233"/>
          <cell r="L233"/>
          <cell r="M233"/>
          <cell r="N233"/>
          <cell r="O233">
            <v>25336</v>
          </cell>
          <cell r="P233">
            <v>19947</v>
          </cell>
          <cell r="Q233">
            <v>935</v>
          </cell>
          <cell r="R233">
            <v>4454</v>
          </cell>
        </row>
        <row r="234">
          <cell r="A234">
            <v>-17</v>
          </cell>
          <cell r="B234" t="str">
            <v>Φ600mm</v>
          </cell>
          <cell r="C234"/>
          <cell r="D234"/>
          <cell r="E234">
            <v>0.17799999999999999</v>
          </cell>
          <cell r="F234" t="str">
            <v>인</v>
          </cell>
          <cell r="G234">
            <v>8.8999999999999996E-2</v>
          </cell>
          <cell r="H234" t="str">
            <v>인</v>
          </cell>
          <cell r="I234">
            <v>0.28999999999999998</v>
          </cell>
          <cell r="J234" t="str">
            <v>hr</v>
          </cell>
          <cell r="K234"/>
          <cell r="L234"/>
          <cell r="M234"/>
          <cell r="N234"/>
          <cell r="O234">
            <v>34833</v>
          </cell>
          <cell r="P234">
            <v>27391</v>
          </cell>
          <cell r="Q234">
            <v>1292</v>
          </cell>
          <cell r="R234">
            <v>6150</v>
          </cell>
        </row>
        <row r="235">
          <cell r="A235">
            <v>-18</v>
          </cell>
          <cell r="B235" t="str">
            <v>Φ700mm</v>
          </cell>
          <cell r="C235"/>
          <cell r="D235"/>
          <cell r="E235">
            <v>0.23599999999999999</v>
          </cell>
          <cell r="F235" t="str">
            <v>인</v>
          </cell>
          <cell r="G235">
            <v>0.11799999999999999</v>
          </cell>
          <cell r="H235" t="str">
            <v>인</v>
          </cell>
          <cell r="I235">
            <v>0.38100000000000001</v>
          </cell>
          <cell r="J235" t="str">
            <v>hr</v>
          </cell>
          <cell r="K235"/>
          <cell r="L235"/>
          <cell r="M235"/>
          <cell r="N235"/>
          <cell r="O235">
            <v>45984</v>
          </cell>
          <cell r="P235">
            <v>36205</v>
          </cell>
          <cell r="Q235">
            <v>1698</v>
          </cell>
          <cell r="R235">
            <v>8081</v>
          </cell>
        </row>
        <row r="236">
          <cell r="A236">
            <v>-19</v>
          </cell>
          <cell r="B236" t="str">
            <v>Φ800mm</v>
          </cell>
          <cell r="C236"/>
          <cell r="D236"/>
          <cell r="E236">
            <v>0.32</v>
          </cell>
          <cell r="F236" t="str">
            <v>인</v>
          </cell>
          <cell r="G236">
            <v>0.155</v>
          </cell>
          <cell r="H236" t="str">
            <v>인</v>
          </cell>
          <cell r="I236">
            <v>0.47099999999999997</v>
          </cell>
          <cell r="J236" t="str">
            <v>hr</v>
          </cell>
          <cell r="K236"/>
          <cell r="L236"/>
          <cell r="M236"/>
          <cell r="N236"/>
          <cell r="O236">
            <v>59478</v>
          </cell>
          <cell r="P236">
            <v>47390</v>
          </cell>
          <cell r="Q236">
            <v>2099</v>
          </cell>
          <cell r="R236">
            <v>9989</v>
          </cell>
        </row>
        <row r="237">
          <cell r="A237">
            <v>-20</v>
          </cell>
          <cell r="B237" t="str">
            <v>Φ900mm</v>
          </cell>
          <cell r="C237"/>
          <cell r="D237"/>
          <cell r="E237">
            <v>0.376</v>
          </cell>
          <cell r="F237" t="str">
            <v>인</v>
          </cell>
          <cell r="G237">
            <v>0.188</v>
          </cell>
          <cell r="H237" t="str">
            <v>인</v>
          </cell>
          <cell r="I237">
            <v>0.5</v>
          </cell>
          <cell r="J237" t="str">
            <v>hr</v>
          </cell>
          <cell r="K237"/>
          <cell r="L237"/>
          <cell r="M237"/>
          <cell r="N237"/>
          <cell r="O237">
            <v>67118</v>
          </cell>
          <cell r="P237">
            <v>54285</v>
          </cell>
          <cell r="Q237">
            <v>2228</v>
          </cell>
          <cell r="R237">
            <v>10605</v>
          </cell>
        </row>
        <row r="238">
          <cell r="A238">
            <v>-21</v>
          </cell>
          <cell r="B238" t="str">
            <v>Φ1000mm</v>
          </cell>
          <cell r="C238"/>
          <cell r="D238"/>
          <cell r="E238">
            <v>0.432</v>
          </cell>
          <cell r="F238" t="str">
            <v>인</v>
          </cell>
          <cell r="G238">
            <v>0.216</v>
          </cell>
          <cell r="H238" t="str">
            <v>인</v>
          </cell>
          <cell r="I238">
            <v>0.53</v>
          </cell>
          <cell r="J238" t="str">
            <v>hr</v>
          </cell>
          <cell r="K238"/>
          <cell r="L238"/>
          <cell r="M238"/>
          <cell r="N238"/>
          <cell r="O238">
            <v>74562</v>
          </cell>
          <cell r="P238">
            <v>60959</v>
          </cell>
          <cell r="Q238">
            <v>2362</v>
          </cell>
          <cell r="R238">
            <v>11241</v>
          </cell>
        </row>
        <row r="239">
          <cell r="A239">
            <v>-22</v>
          </cell>
          <cell r="B239" t="str">
            <v>Φ1200mm</v>
          </cell>
          <cell r="C239"/>
          <cell r="D239"/>
          <cell r="E239">
            <v>0.55200000000000005</v>
          </cell>
          <cell r="F239" t="str">
            <v>인</v>
          </cell>
          <cell r="G239">
            <v>0.27500000000000002</v>
          </cell>
          <cell r="H239" t="str">
            <v>인</v>
          </cell>
          <cell r="I239">
            <v>0.61299999999999999</v>
          </cell>
          <cell r="J239" t="str">
            <v>hr</v>
          </cell>
          <cell r="K239"/>
          <cell r="L239"/>
          <cell r="M239"/>
          <cell r="N239"/>
          <cell r="O239">
            <v>91535</v>
          </cell>
          <cell r="P239">
            <v>75802</v>
          </cell>
          <cell r="Q239">
            <v>2732</v>
          </cell>
          <cell r="R239">
            <v>13001</v>
          </cell>
        </row>
        <row r="240">
          <cell r="A240">
            <v>-23</v>
          </cell>
          <cell r="B240" t="str">
            <v>Φ1350mm</v>
          </cell>
          <cell r="C240"/>
          <cell r="D240"/>
          <cell r="E240">
            <v>0.60099999999999998</v>
          </cell>
          <cell r="F240" t="str">
            <v>인</v>
          </cell>
          <cell r="G240">
            <v>0.3</v>
          </cell>
          <cell r="H240" t="str">
            <v>인</v>
          </cell>
          <cell r="I240">
            <v>0.69</v>
          </cell>
          <cell r="J240" t="str">
            <v>hr</v>
          </cell>
          <cell r="K240"/>
          <cell r="L240"/>
          <cell r="M240"/>
          <cell r="N240"/>
          <cell r="O240">
            <v>103521</v>
          </cell>
          <cell r="P240">
            <v>85812</v>
          </cell>
          <cell r="Q240">
            <v>3075</v>
          </cell>
          <cell r="R240">
            <v>14634</v>
          </cell>
        </row>
        <row r="241">
          <cell r="A241">
            <v>-23</v>
          </cell>
          <cell r="B241" t="str">
            <v>Φ1500mm</v>
          </cell>
          <cell r="C241"/>
          <cell r="D241"/>
          <cell r="E241">
            <v>0.69</v>
          </cell>
          <cell r="F241" t="str">
            <v>인</v>
          </cell>
          <cell r="G241">
            <v>0.35</v>
          </cell>
          <cell r="H241" t="str">
            <v>인</v>
          </cell>
          <cell r="I241">
            <v>0.69</v>
          </cell>
          <cell r="J241" t="str">
            <v>hr</v>
          </cell>
          <cell r="K241"/>
          <cell r="L241"/>
          <cell r="M241"/>
          <cell r="N241"/>
          <cell r="O241">
            <v>110358</v>
          </cell>
          <cell r="P241">
            <v>92649</v>
          </cell>
          <cell r="Q241">
            <v>3075</v>
          </cell>
          <cell r="R241">
            <v>14634</v>
          </cell>
        </row>
      </sheetData>
      <sheetData sheetId="8" refreshError="1"/>
      <sheetData sheetId="9" refreshError="1"/>
      <sheetData sheetId="10" refreshError="1">
        <row r="1">
          <cell r="A1" t="str">
            <v>노      임      단      가</v>
          </cell>
        </row>
        <row r="2">
          <cell r="A2" t="str">
            <v>직  종  명</v>
          </cell>
          <cell r="B2" t="str">
            <v>금    액</v>
          </cell>
          <cell r="C2" t="str">
            <v>비  고</v>
          </cell>
          <cell r="D2" t="str">
            <v>직  종  명</v>
          </cell>
          <cell r="E2" t="str">
            <v>금    액</v>
          </cell>
          <cell r="F2" t="str">
            <v>비  고</v>
          </cell>
          <cell r="G2" t="str">
            <v>직  종  명</v>
          </cell>
          <cell r="H2" t="str">
            <v>금    액</v>
          </cell>
          <cell r="I2" t="str">
            <v>비  고</v>
          </cell>
        </row>
        <row r="3">
          <cell r="A3" t="str">
            <v>보통인부</v>
          </cell>
          <cell r="B3">
            <v>50680</v>
          </cell>
          <cell r="C3"/>
          <cell r="D3" t="str">
            <v>특별인부</v>
          </cell>
          <cell r="E3">
            <v>65730</v>
          </cell>
          <cell r="F3"/>
          <cell r="G3" t="str">
            <v>콘크리트공</v>
          </cell>
          <cell r="H3">
            <v>90040</v>
          </cell>
        </row>
        <row r="4">
          <cell r="A4" t="str">
            <v>배관공</v>
          </cell>
          <cell r="B4">
            <v>76820</v>
          </cell>
          <cell r="C4"/>
          <cell r="D4" t="str">
            <v>포장공</v>
          </cell>
          <cell r="E4">
            <v>75110</v>
          </cell>
          <cell r="F4"/>
          <cell r="G4" t="str">
            <v>포설공</v>
          </cell>
          <cell r="H4">
            <v>69330</v>
          </cell>
        </row>
        <row r="5">
          <cell r="A5" t="str">
            <v>중기운전사</v>
          </cell>
          <cell r="B5">
            <v>81240</v>
          </cell>
          <cell r="C5"/>
          <cell r="D5" t="str">
            <v>중기조장</v>
          </cell>
          <cell r="E5">
            <v>87210</v>
          </cell>
          <cell r="F5"/>
          <cell r="G5" t="str">
            <v>운전사(운반차)</v>
          </cell>
          <cell r="H5">
            <v>61850</v>
          </cell>
        </row>
        <row r="6">
          <cell r="A6" t="str">
            <v>운전사(기계)</v>
          </cell>
          <cell r="B6">
            <v>59700</v>
          </cell>
          <cell r="C6"/>
          <cell r="D6" t="str">
            <v>중기 운전조수</v>
          </cell>
          <cell r="E6">
            <v>53710</v>
          </cell>
          <cell r="F6"/>
          <cell r="G6" t="str">
            <v>목도</v>
          </cell>
          <cell r="H6">
            <v>77070</v>
          </cell>
        </row>
        <row r="7">
          <cell r="A7" t="str">
            <v>형틀목공</v>
          </cell>
          <cell r="B7">
            <v>91570</v>
          </cell>
          <cell r="C7"/>
          <cell r="D7" t="str">
            <v>철골공</v>
          </cell>
          <cell r="E7">
            <v>79070</v>
          </cell>
          <cell r="F7"/>
          <cell r="G7" t="str">
            <v>철공</v>
          </cell>
          <cell r="H7">
            <v>85750</v>
          </cell>
        </row>
        <row r="8">
          <cell r="A8" t="str">
            <v>철근공</v>
          </cell>
          <cell r="B8">
            <v>93850</v>
          </cell>
          <cell r="C8"/>
          <cell r="D8" t="str">
            <v>철판공</v>
          </cell>
          <cell r="E8">
            <v>81990</v>
          </cell>
          <cell r="F8"/>
          <cell r="G8" t="str">
            <v>절단공</v>
          </cell>
          <cell r="H8">
            <v>75060</v>
          </cell>
        </row>
        <row r="9">
          <cell r="A9" t="str">
            <v>착암공</v>
          </cell>
          <cell r="B9">
            <v>62420</v>
          </cell>
          <cell r="C9"/>
          <cell r="D9" t="str">
            <v>조경공</v>
          </cell>
          <cell r="E9">
            <v>68990</v>
          </cell>
          <cell r="F9"/>
          <cell r="G9" t="str">
            <v>벌목공</v>
          </cell>
          <cell r="H9">
            <v>70220</v>
          </cell>
        </row>
        <row r="10">
          <cell r="A10" t="str">
            <v>용접공</v>
          </cell>
          <cell r="B10">
            <v>78630</v>
          </cell>
          <cell r="C10"/>
          <cell r="D10" t="str">
            <v>내장공</v>
          </cell>
          <cell r="E10">
            <v>82330</v>
          </cell>
          <cell r="F10"/>
          <cell r="G10" t="str">
            <v>방수공</v>
          </cell>
          <cell r="H10">
            <v>69660</v>
          </cell>
        </row>
        <row r="11">
          <cell r="A11" t="str">
            <v>닥트공</v>
          </cell>
          <cell r="B11">
            <v>70030</v>
          </cell>
          <cell r="C11"/>
          <cell r="D11" t="str">
            <v>조적공</v>
          </cell>
          <cell r="E11">
            <v>83650</v>
          </cell>
          <cell r="F11"/>
          <cell r="G11" t="str">
            <v>도장공</v>
          </cell>
          <cell r="H11">
            <v>79950</v>
          </cell>
        </row>
        <row r="12">
          <cell r="A12" t="str">
            <v>비계공</v>
          </cell>
          <cell r="B12">
            <v>93650</v>
          </cell>
          <cell r="C12"/>
          <cell r="D12" t="str">
            <v>줄눈공</v>
          </cell>
          <cell r="E12">
            <v>75110</v>
          </cell>
          <cell r="F12"/>
          <cell r="G12" t="str">
            <v>미장공</v>
          </cell>
          <cell r="H12">
            <v>89050</v>
          </cell>
        </row>
        <row r="13">
          <cell r="A13" t="str">
            <v>석공</v>
          </cell>
          <cell r="B13">
            <v>94150</v>
          </cell>
          <cell r="C13"/>
          <cell r="D13" t="str">
            <v>건축목공</v>
          </cell>
          <cell r="E13">
            <v>86870</v>
          </cell>
          <cell r="F13"/>
          <cell r="G13" t="str">
            <v xml:space="preserve"> </v>
          </cell>
        </row>
      </sheetData>
      <sheetData sheetId="11" refreshError="1">
        <row r="1">
          <cell r="C1" t="str">
            <v>건 설 기 계 가 격 표</v>
          </cell>
          <cell r="D1"/>
          <cell r="E1"/>
          <cell r="F1"/>
          <cell r="G1" t="str">
            <v>단위:천원</v>
          </cell>
          <cell r="H1">
            <v>1187.8</v>
          </cell>
        </row>
        <row r="2">
          <cell r="A2" t="str">
            <v>기         종</v>
          </cell>
          <cell r="B2" t="str">
            <v>규   격</v>
          </cell>
          <cell r="C2" t="str">
            <v>가   격</v>
          </cell>
          <cell r="D2" t="str">
            <v>비고</v>
          </cell>
          <cell r="E2" t="str">
            <v>기         종</v>
          </cell>
          <cell r="F2" t="str">
            <v>규   격</v>
          </cell>
          <cell r="G2" t="str">
            <v>가   격</v>
          </cell>
          <cell r="H2" t="str">
            <v>비고</v>
          </cell>
        </row>
        <row r="3">
          <cell r="A3" t="str">
            <v>블도저(무한궤도)</v>
          </cell>
          <cell r="B3" t="str">
            <v>19ton</v>
          </cell>
          <cell r="C3">
            <v>108424</v>
          </cell>
          <cell r="D3"/>
          <cell r="E3" t="str">
            <v>트레일러</v>
          </cell>
          <cell r="F3" t="str">
            <v>20ton</v>
          </cell>
          <cell r="G3">
            <v>47125</v>
          </cell>
          <cell r="H3">
            <v>39675</v>
          </cell>
        </row>
        <row r="4">
          <cell r="A4" t="str">
            <v>블도저(무한궤도)</v>
          </cell>
          <cell r="B4" t="str">
            <v>32ton</v>
          </cell>
          <cell r="C4">
            <v>144000</v>
          </cell>
          <cell r="D4"/>
          <cell r="E4" t="str">
            <v>착암기(래그해머)</v>
          </cell>
          <cell r="F4" t="str">
            <v>2.7㎥/mm</v>
          </cell>
          <cell r="G4">
            <v>2291</v>
          </cell>
          <cell r="H4">
            <v>1929</v>
          </cell>
        </row>
        <row r="5">
          <cell r="A5" t="str">
            <v>유압식백호우</v>
          </cell>
          <cell r="B5" t="str">
            <v>0.4㎥</v>
          </cell>
          <cell r="C5">
            <v>50922</v>
          </cell>
          <cell r="D5"/>
          <cell r="E5" t="str">
            <v>램머</v>
          </cell>
          <cell r="F5" t="str">
            <v>80kg</v>
          </cell>
          <cell r="G5">
            <v>900</v>
          </cell>
        </row>
        <row r="6">
          <cell r="A6" t="str">
            <v>유압식백호우</v>
          </cell>
          <cell r="B6" t="str">
            <v>0.7㎥</v>
          </cell>
          <cell r="C6">
            <v>77535</v>
          </cell>
          <cell r="D6"/>
          <cell r="E6" t="str">
            <v>모터그레이드</v>
          </cell>
          <cell r="F6" t="str">
            <v>3.6m</v>
          </cell>
          <cell r="G6">
            <v>133033</v>
          </cell>
          <cell r="H6">
            <v>112000</v>
          </cell>
        </row>
        <row r="7">
          <cell r="A7" t="str">
            <v>덤프트럭</v>
          </cell>
          <cell r="B7" t="str">
            <v>4.5ton</v>
          </cell>
          <cell r="C7">
            <v>15317</v>
          </cell>
          <cell r="D7"/>
          <cell r="E7" t="str">
            <v>공기압축기</v>
          </cell>
          <cell r="F7" t="str">
            <v>3.5㎥/mm</v>
          </cell>
          <cell r="G7">
            <v>10500</v>
          </cell>
        </row>
        <row r="8">
          <cell r="A8" t="str">
            <v>덤프트럭</v>
          </cell>
          <cell r="B8" t="str">
            <v>10.5ton</v>
          </cell>
          <cell r="C8">
            <v>31531</v>
          </cell>
          <cell r="D8"/>
          <cell r="E8" t="str">
            <v>물탱크</v>
          </cell>
          <cell r="F8" t="str">
            <v>5500L</v>
          </cell>
          <cell r="G8">
            <v>38257</v>
          </cell>
          <cell r="H8" t="str">
            <v xml:space="preserve"> </v>
          </cell>
        </row>
        <row r="9">
          <cell r="A9" t="str">
            <v>덤프트럭</v>
          </cell>
          <cell r="B9" t="str">
            <v>15ton</v>
          </cell>
          <cell r="C9">
            <v>51583</v>
          </cell>
          <cell r="D9"/>
          <cell r="E9" t="str">
            <v>융착기</v>
          </cell>
          <cell r="F9" t="str">
            <v>75mm</v>
          </cell>
          <cell r="G9">
            <v>2300</v>
          </cell>
        </row>
        <row r="10">
          <cell r="A10" t="str">
            <v>탠덤롤러</v>
          </cell>
          <cell r="B10" t="str">
            <v>5~8ton</v>
          </cell>
          <cell r="C10">
            <v>30850</v>
          </cell>
          <cell r="D10">
            <v>25973</v>
          </cell>
          <cell r="E10" t="str">
            <v>콘크리트믹서</v>
          </cell>
          <cell r="F10" t="str">
            <v>0.45㎥</v>
          </cell>
          <cell r="G10">
            <v>14046</v>
          </cell>
          <cell r="H10">
            <v>11826</v>
          </cell>
        </row>
        <row r="11">
          <cell r="A11" t="str">
            <v>탠덤롤러</v>
          </cell>
          <cell r="B11" t="str">
            <v>8~10ton</v>
          </cell>
          <cell r="C11">
            <v>37219</v>
          </cell>
          <cell r="D11">
            <v>31335</v>
          </cell>
          <cell r="E11" t="str">
            <v>콘크리트펌프</v>
          </cell>
          <cell r="F11" t="str">
            <v>12-15㎥/hr</v>
          </cell>
          <cell r="G11">
            <v>39533</v>
          </cell>
          <cell r="H11">
            <v>33283</v>
          </cell>
        </row>
        <row r="12">
          <cell r="A12" t="str">
            <v>탠덤롤러</v>
          </cell>
          <cell r="B12" t="str">
            <v>10~14ton</v>
          </cell>
          <cell r="C12">
            <v>42923</v>
          </cell>
          <cell r="D12">
            <v>36137</v>
          </cell>
          <cell r="E12" t="str">
            <v>콘크리트캇타</v>
          </cell>
          <cell r="F12" t="str">
            <v>320-400mm</v>
          </cell>
          <cell r="G12">
            <v>1850</v>
          </cell>
        </row>
        <row r="13">
          <cell r="A13" t="str">
            <v>타이어롤러</v>
          </cell>
          <cell r="B13" t="str">
            <v>5~8ton</v>
          </cell>
          <cell r="C13">
            <v>37875</v>
          </cell>
          <cell r="D13">
            <v>31887</v>
          </cell>
          <cell r="E13" t="str">
            <v>콘크리트펌프카</v>
          </cell>
          <cell r="F13" t="str">
            <v>80㎥/Hr</v>
          </cell>
          <cell r="G13">
            <v>247500</v>
          </cell>
        </row>
        <row r="14">
          <cell r="A14" t="str">
            <v>타이어롤러</v>
          </cell>
          <cell r="B14" t="str">
            <v>8~15ton</v>
          </cell>
          <cell r="C14">
            <v>59262</v>
          </cell>
          <cell r="D14">
            <v>49893</v>
          </cell>
          <cell r="E14" t="str">
            <v>콘크리트진동기</v>
          </cell>
          <cell r="F14" t="str">
            <v>3.5hp</v>
          </cell>
          <cell r="G14">
            <v>250</v>
          </cell>
        </row>
        <row r="15">
          <cell r="A15" t="str">
            <v>타이어롤러</v>
          </cell>
          <cell r="B15" t="str">
            <v>15~25ton</v>
          </cell>
          <cell r="C15">
            <v>83584</v>
          </cell>
          <cell r="D15">
            <v>70369</v>
          </cell>
          <cell r="E15" t="str">
            <v>송수호수(콘크리트)</v>
          </cell>
          <cell r="F15" t="str">
            <v>150mm*1m</v>
          </cell>
          <cell r="G15">
            <v>21</v>
          </cell>
          <cell r="H15">
            <v>18</v>
          </cell>
        </row>
        <row r="16">
          <cell r="A16" t="str">
            <v>매캐덤럴라</v>
          </cell>
          <cell r="B16" t="str">
            <v>8-10ton</v>
          </cell>
          <cell r="C16">
            <v>37086</v>
          </cell>
          <cell r="D16">
            <v>31223</v>
          </cell>
          <cell r="E16" t="str">
            <v>송수호수(콘크리트)</v>
          </cell>
          <cell r="F16" t="str">
            <v>150mm*2m</v>
          </cell>
          <cell r="G16">
            <v>32</v>
          </cell>
          <cell r="H16">
            <v>27</v>
          </cell>
        </row>
        <row r="17">
          <cell r="A17" t="str">
            <v>매캐덤롤라</v>
          </cell>
          <cell r="B17" t="str">
            <v>10~12ton</v>
          </cell>
          <cell r="C17">
            <v>46302</v>
          </cell>
          <cell r="D17">
            <v>38982</v>
          </cell>
          <cell r="E17" t="str">
            <v>송수호수(콘크리트)</v>
          </cell>
          <cell r="F17" t="str">
            <v>150mm*3m</v>
          </cell>
          <cell r="G17">
            <v>40</v>
          </cell>
          <cell r="H17">
            <v>34</v>
          </cell>
        </row>
        <row r="18">
          <cell r="A18" t="str">
            <v>진동로라(핸드)</v>
          </cell>
          <cell r="B18" t="str">
            <v>0.7ton</v>
          </cell>
          <cell r="C18">
            <v>4500</v>
          </cell>
          <cell r="D18"/>
          <cell r="E18" t="str">
            <v>콘크리트펌프용파이프곡관</v>
          </cell>
          <cell r="F18" t="str">
            <v>150*90˚</v>
          </cell>
          <cell r="G18">
            <v>89</v>
          </cell>
          <cell r="H18">
            <v>75</v>
          </cell>
        </row>
        <row r="19">
          <cell r="A19" t="str">
            <v>진동로라</v>
          </cell>
          <cell r="B19" t="str">
            <v>2.5ton</v>
          </cell>
          <cell r="C19">
            <v>12096</v>
          </cell>
          <cell r="D19"/>
          <cell r="E19" t="str">
            <v>에어호스</v>
          </cell>
          <cell r="F19" t="str">
            <v>3/4"(19mm)</v>
          </cell>
          <cell r="G19">
            <v>77</v>
          </cell>
        </row>
        <row r="20">
          <cell r="A20" t="str">
            <v>진동로라</v>
          </cell>
          <cell r="B20" t="str">
            <v>4.4ton</v>
          </cell>
          <cell r="C20">
            <v>14153</v>
          </cell>
          <cell r="D20"/>
          <cell r="E20" t="str">
            <v>대형브레이카</v>
          </cell>
          <cell r="F20" t="str">
            <v>0.4㎥</v>
          </cell>
          <cell r="G20">
            <v>6333</v>
          </cell>
        </row>
        <row r="21">
          <cell r="A21" t="str">
            <v>진동로라</v>
          </cell>
          <cell r="B21" t="str">
            <v>6.0ton</v>
          </cell>
          <cell r="C21">
            <v>49887</v>
          </cell>
          <cell r="D21">
            <v>42000</v>
          </cell>
          <cell r="E21" t="str">
            <v>대형브레이카</v>
          </cell>
          <cell r="F21" t="str">
            <v>0.7㎥</v>
          </cell>
          <cell r="G21">
            <v>12500</v>
          </cell>
        </row>
        <row r="22">
          <cell r="A22" t="str">
            <v>진동로라</v>
          </cell>
          <cell r="B22" t="str">
            <v>10ton</v>
          </cell>
          <cell r="C22">
            <v>64022</v>
          </cell>
          <cell r="D22">
            <v>53900</v>
          </cell>
          <cell r="E22" t="str">
            <v>대형브레이카용 치즐</v>
          </cell>
          <cell r="F22" t="str">
            <v>0.4㎥</v>
          </cell>
          <cell r="G22">
            <v>50</v>
          </cell>
        </row>
        <row r="23">
          <cell r="A23" t="str">
            <v>크레인(트럭)</v>
          </cell>
          <cell r="B23" t="str">
            <v>10ton</v>
          </cell>
          <cell r="C23">
            <v>84000</v>
          </cell>
          <cell r="D23"/>
          <cell r="E23" t="str">
            <v>대형브레이카용 치즐</v>
          </cell>
          <cell r="F23" t="str">
            <v>0.7㎥</v>
          </cell>
          <cell r="G23">
            <v>200</v>
          </cell>
        </row>
        <row r="24">
          <cell r="A24" t="str">
            <v>크레인(트럭)</v>
          </cell>
          <cell r="B24" t="str">
            <v>15ton</v>
          </cell>
          <cell r="C24">
            <v>124000</v>
          </cell>
          <cell r="D24"/>
          <cell r="E24" t="str">
            <v>바이브레이다봉상</v>
          </cell>
          <cell r="F24"/>
          <cell r="G24">
            <v>70</v>
          </cell>
        </row>
        <row r="25">
          <cell r="A25" t="str">
            <v>로우더(타이어)</v>
          </cell>
          <cell r="B25" t="str">
            <v>0.25㎥</v>
          </cell>
          <cell r="C25">
            <v>16115</v>
          </cell>
          <cell r="D25"/>
          <cell r="E25" t="str">
            <v>가솔린엔진</v>
          </cell>
          <cell r="F25" t="str">
            <v>12hp</v>
          </cell>
          <cell r="G25">
            <v>913</v>
          </cell>
          <cell r="H25">
            <v>769</v>
          </cell>
        </row>
        <row r="26">
          <cell r="A26" t="str">
            <v>로우더(타이어)</v>
          </cell>
          <cell r="B26" t="str">
            <v>1.34㎥</v>
          </cell>
          <cell r="C26">
            <v>63153</v>
          </cell>
          <cell r="D26"/>
          <cell r="E26" t="str">
            <v>디젤엔진</v>
          </cell>
          <cell r="F26" t="str">
            <v>9HP</v>
          </cell>
          <cell r="G26">
            <v>362</v>
          </cell>
        </row>
        <row r="27">
          <cell r="A27" t="str">
            <v>로우더(타이어)</v>
          </cell>
          <cell r="B27" t="str">
            <v>2.29㎥</v>
          </cell>
          <cell r="C27">
            <v>89150</v>
          </cell>
          <cell r="D27"/>
          <cell r="E27" t="str">
            <v>디젤엔진</v>
          </cell>
          <cell r="F27" t="str">
            <v>15HP</v>
          </cell>
          <cell r="G27">
            <v>947</v>
          </cell>
        </row>
        <row r="28">
          <cell r="A28" t="str">
            <v>아스팔트 페이버</v>
          </cell>
          <cell r="B28" t="str">
            <v>3m</v>
          </cell>
          <cell r="C28">
            <v>74952</v>
          </cell>
          <cell r="D28">
            <v>63102</v>
          </cell>
          <cell r="E28" t="str">
            <v>디젤엔진</v>
          </cell>
          <cell r="F28" t="str">
            <v>20HP</v>
          </cell>
          <cell r="G28">
            <v>2573</v>
          </cell>
        </row>
        <row r="29">
          <cell r="A29" t="str">
            <v>아스팔트 디스트리뷰터</v>
          </cell>
          <cell r="B29" t="str">
            <v>3000L</v>
          </cell>
          <cell r="C29">
            <v>28529</v>
          </cell>
          <cell r="D29">
            <v>24019</v>
          </cell>
          <cell r="E29" t="str">
            <v>발전기</v>
          </cell>
          <cell r="F29" t="str">
            <v>25KW</v>
          </cell>
          <cell r="G29">
            <v>11800</v>
          </cell>
        </row>
        <row r="30">
          <cell r="A30" t="str">
            <v>아스팔트 디스트리뷰터</v>
          </cell>
          <cell r="B30" t="str">
            <v>3800L</v>
          </cell>
          <cell r="C30">
            <v>34475</v>
          </cell>
          <cell r="D30">
            <v>29025</v>
          </cell>
          <cell r="E30" t="str">
            <v>발전기</v>
          </cell>
          <cell r="F30" t="str">
            <v>125kw</v>
          </cell>
          <cell r="G30">
            <v>24600</v>
          </cell>
        </row>
        <row r="31">
          <cell r="A31" t="str">
            <v>아스팔트 디스트리뷰터</v>
          </cell>
          <cell r="B31" t="str">
            <v>5700L</v>
          </cell>
          <cell r="C31">
            <v>49612</v>
          </cell>
          <cell r="D31">
            <v>41768</v>
          </cell>
          <cell r="E31" t="str">
            <v>발전기</v>
          </cell>
          <cell r="F31" t="str">
            <v>150kw</v>
          </cell>
          <cell r="G31">
            <v>25250</v>
          </cell>
        </row>
        <row r="32">
          <cell r="A32" t="str">
            <v>라인마아커</v>
          </cell>
          <cell r="B32" t="str">
            <v>10Km/Hr</v>
          </cell>
          <cell r="C32">
            <v>54585</v>
          </cell>
          <cell r="D32"/>
          <cell r="E32" t="str">
            <v>발전기</v>
          </cell>
          <cell r="F32" t="str">
            <v>200kw</v>
          </cell>
          <cell r="G32">
            <v>33116</v>
          </cell>
        </row>
        <row r="33">
          <cell r="A33" t="str">
            <v>페이브먼트브레이카</v>
          </cell>
          <cell r="B33" t="str">
            <v>15.9Kg</v>
          </cell>
          <cell r="C33">
            <v>1360</v>
          </cell>
          <cell r="D33">
            <v>1145</v>
          </cell>
          <cell r="E33" t="str">
            <v>건설용펌프</v>
          </cell>
          <cell r="F33" t="str">
            <v>150mm</v>
          </cell>
          <cell r="G33">
            <v>724</v>
          </cell>
        </row>
        <row r="34">
          <cell r="A34" t="str">
            <v>경운기</v>
          </cell>
          <cell r="B34" t="str">
            <v>1000kg</v>
          </cell>
          <cell r="C34">
            <v>1301</v>
          </cell>
          <cell r="D34"/>
          <cell r="E34" t="str">
            <v>모우터</v>
          </cell>
          <cell r="F34" t="str">
            <v>40hp</v>
          </cell>
          <cell r="G34">
            <v>1425</v>
          </cell>
          <cell r="H34">
            <v>1200</v>
          </cell>
        </row>
        <row r="35">
          <cell r="A35" t="str">
            <v>구역화물(10km이내)</v>
          </cell>
          <cell r="B35" t="str">
            <v>10.5ton</v>
          </cell>
          <cell r="C35">
            <v>87720</v>
          </cell>
          <cell r="D35"/>
          <cell r="E35" t="str">
            <v>플레이드 콤팩트</v>
          </cell>
          <cell r="F35" t="str">
            <v>1.5ton</v>
          </cell>
          <cell r="G35">
            <v>1242</v>
          </cell>
          <cell r="H35">
            <v>1046</v>
          </cell>
        </row>
        <row r="36">
          <cell r="A36" t="str">
            <v>구역화물(100km이내)</v>
          </cell>
          <cell r="B36" t="str">
            <v>10.5ton</v>
          </cell>
          <cell r="C36">
            <v>224090</v>
          </cell>
          <cell r="D36"/>
          <cell r="E36" t="str">
            <v>양수기</v>
          </cell>
          <cell r="F36" t="str">
            <v>150mm</v>
          </cell>
          <cell r="G36">
            <v>724</v>
          </cell>
        </row>
        <row r="37">
          <cell r="A37" t="str">
            <v>구역화물(20km이내)</v>
          </cell>
          <cell r="B37" t="str">
            <v>11ton</v>
          </cell>
          <cell r="C37">
            <v>116040</v>
          </cell>
          <cell r="D37"/>
          <cell r="E37" t="str">
            <v>양수기</v>
          </cell>
          <cell r="F37" t="str">
            <v>100mm</v>
          </cell>
          <cell r="G37">
            <v>230</v>
          </cell>
        </row>
        <row r="38">
          <cell r="A38" t="str">
            <v>구역화물(100km이내)</v>
          </cell>
          <cell r="B38" t="str">
            <v>12ton</v>
          </cell>
          <cell r="C38">
            <v>231780</v>
          </cell>
          <cell r="D38"/>
          <cell r="E38" t="str">
            <v>상차비</v>
          </cell>
          <cell r="F38" t="str">
            <v>1식</v>
          </cell>
          <cell r="G38">
            <v>2112</v>
          </cell>
        </row>
        <row r="39">
          <cell r="A39" t="str">
            <v>구역화물(60Km이내)</v>
          </cell>
          <cell r="B39" t="str">
            <v>2.50ton</v>
          </cell>
          <cell r="C39">
            <v>76550</v>
          </cell>
          <cell r="D39"/>
          <cell r="E39" t="str">
            <v>하차비</v>
          </cell>
          <cell r="F39" t="str">
            <v>1식</v>
          </cell>
          <cell r="G39">
            <v>1916</v>
          </cell>
        </row>
        <row r="40">
          <cell r="A40" t="str">
            <v>구역화물(100Km이내)</v>
          </cell>
          <cell r="B40" t="str">
            <v>11ton</v>
          </cell>
          <cell r="C40">
            <v>231780</v>
          </cell>
        </row>
        <row r="41">
          <cell r="A41" t="str">
            <v>구역화물(70Km이내)</v>
          </cell>
          <cell r="B41" t="str">
            <v>11ton</v>
          </cell>
          <cell r="C41">
            <v>184018</v>
          </cell>
        </row>
        <row r="42">
          <cell r="A42" t="str">
            <v>구역화물(50Km이내)</v>
          </cell>
          <cell r="B42" t="str">
            <v>11ton</v>
          </cell>
          <cell r="C42">
            <v>172260</v>
          </cell>
        </row>
      </sheetData>
      <sheetData sheetId="12" refreshError="1">
        <row r="1">
          <cell r="A1" t="str">
            <v>자  재  조  사  표</v>
          </cell>
        </row>
        <row r="2">
          <cell r="B2" t="str">
            <v>(조사조건: 조사지점2003년 1월)</v>
          </cell>
        </row>
        <row r="3">
          <cell r="A3" t="str">
            <v>코드</v>
          </cell>
          <cell r="B3" t="str">
            <v>품      명</v>
          </cell>
          <cell r="C3" t="str">
            <v>규   격</v>
          </cell>
          <cell r="D3" t="str">
            <v>단위</v>
          </cell>
          <cell r="E3" t="str">
            <v>가격(가격은 관급)</v>
          </cell>
          <cell r="F3"/>
          <cell r="G3" t="str">
            <v>조   사   자   료</v>
          </cell>
        </row>
        <row r="4">
          <cell r="A4">
            <v>1</v>
          </cell>
          <cell r="B4" t="str">
            <v>강관동바리</v>
          </cell>
          <cell r="C4" t="str">
            <v>L=3.17m</v>
          </cell>
          <cell r="D4" t="str">
            <v>공</v>
          </cell>
          <cell r="E4"/>
          <cell r="F4">
            <v>6800</v>
          </cell>
          <cell r="G4" t="str">
            <v>물가</v>
          </cell>
          <cell r="H4">
            <v>143</v>
          </cell>
          <cell r="I4" t="str">
            <v>점포상차도</v>
          </cell>
        </row>
        <row r="5">
          <cell r="A5">
            <v>2</v>
          </cell>
          <cell r="B5" t="str">
            <v>강관비계</v>
          </cell>
          <cell r="C5" t="str">
            <v>48.6mm*2.3mm</v>
          </cell>
          <cell r="D5" t="str">
            <v>m</v>
          </cell>
          <cell r="E5"/>
          <cell r="F5">
            <v>1440</v>
          </cell>
          <cell r="G5" t="str">
            <v>물가1</v>
          </cell>
          <cell r="H5">
            <v>143</v>
          </cell>
        </row>
        <row r="6">
          <cell r="A6">
            <v>3</v>
          </cell>
          <cell r="B6" t="str">
            <v>결속선</v>
          </cell>
          <cell r="C6" t="str">
            <v xml:space="preserve">#20*0.9mm </v>
          </cell>
          <cell r="D6" t="str">
            <v>Kg</v>
          </cell>
          <cell r="E6"/>
          <cell r="F6">
            <v>671</v>
          </cell>
          <cell r="G6" t="str">
            <v>물가1</v>
          </cell>
          <cell r="H6">
            <v>66</v>
          </cell>
          <cell r="I6" t="str">
            <v>점포상차도</v>
          </cell>
        </row>
        <row r="7">
          <cell r="A7">
            <v>4</v>
          </cell>
          <cell r="B7" t="str">
            <v>공드럼</v>
          </cell>
          <cell r="C7" t="str">
            <v>핏치용기류</v>
          </cell>
          <cell r="D7" t="str">
            <v>MD</v>
          </cell>
          <cell r="E7"/>
          <cell r="F7">
            <v>4500</v>
          </cell>
          <cell r="G7" t="str">
            <v>물가</v>
          </cell>
          <cell r="H7">
            <v>1176</v>
          </cell>
          <cell r="I7" t="str">
            <v>수집상차도</v>
          </cell>
        </row>
        <row r="8">
          <cell r="A8">
            <v>5</v>
          </cell>
          <cell r="B8" t="str">
            <v>마대(45*70cm)</v>
          </cell>
          <cell r="C8" t="str">
            <v>45*70cm</v>
          </cell>
          <cell r="D8" t="str">
            <v>개</v>
          </cell>
          <cell r="E8"/>
          <cell r="F8">
            <v>130</v>
          </cell>
          <cell r="G8" t="str">
            <v>물가1</v>
          </cell>
          <cell r="H8">
            <v>1171</v>
          </cell>
          <cell r="I8" t="str">
            <v>생산자상차도</v>
          </cell>
        </row>
        <row r="9">
          <cell r="A9">
            <v>6</v>
          </cell>
          <cell r="B9" t="str">
            <v>말목</v>
          </cell>
          <cell r="C9"/>
          <cell r="D9" t="str">
            <v>㎥</v>
          </cell>
          <cell r="E9"/>
          <cell r="F9">
            <v>176919</v>
          </cell>
          <cell r="G9" t="str">
            <v>견적서</v>
          </cell>
          <cell r="H9"/>
          <cell r="I9" t="str">
            <v xml:space="preserve"> </v>
          </cell>
        </row>
        <row r="10">
          <cell r="A10">
            <v>7</v>
          </cell>
          <cell r="B10" t="str">
            <v>모래</v>
          </cell>
          <cell r="C10"/>
          <cell r="D10" t="str">
            <v>㎥</v>
          </cell>
          <cell r="E10"/>
          <cell r="F10">
            <v>8000</v>
          </cell>
          <cell r="G10" t="str">
            <v>견적서</v>
          </cell>
        </row>
        <row r="11">
          <cell r="A11">
            <v>8</v>
          </cell>
          <cell r="B11" t="str">
            <v>못</v>
          </cell>
          <cell r="C11" t="str">
            <v>75mm</v>
          </cell>
          <cell r="D11" t="str">
            <v>kg</v>
          </cell>
          <cell r="E11"/>
          <cell r="F11">
            <v>620</v>
          </cell>
          <cell r="G11" t="str">
            <v>물가1</v>
          </cell>
          <cell r="H11">
            <v>70</v>
          </cell>
          <cell r="I11" t="str">
            <v>점포상차도</v>
          </cell>
        </row>
        <row r="12">
          <cell r="A12">
            <v>9</v>
          </cell>
          <cell r="B12" t="str">
            <v>받침철물</v>
          </cell>
          <cell r="C12"/>
          <cell r="D12" t="str">
            <v>개</v>
          </cell>
          <cell r="E12"/>
          <cell r="F12">
            <v>1100</v>
          </cell>
          <cell r="G12" t="str">
            <v>물가</v>
          </cell>
          <cell r="H12">
            <v>143</v>
          </cell>
        </row>
        <row r="13">
          <cell r="A13">
            <v>10</v>
          </cell>
          <cell r="B13" t="str">
            <v>부직포</v>
          </cell>
          <cell r="C13" t="str">
            <v>civilon filter</v>
          </cell>
          <cell r="D13" t="str">
            <v>㎡</v>
          </cell>
          <cell r="E13"/>
          <cell r="F13">
            <v>900</v>
          </cell>
          <cell r="G13" t="str">
            <v>물가1</v>
          </cell>
        </row>
        <row r="14">
          <cell r="A14">
            <v>11</v>
          </cell>
          <cell r="B14" t="str">
            <v>블레이드</v>
          </cell>
          <cell r="C14" t="str">
            <v>D320-400.T=3.0</v>
          </cell>
          <cell r="D14" t="str">
            <v>개</v>
          </cell>
          <cell r="E14"/>
          <cell r="F14">
            <v>196000</v>
          </cell>
          <cell r="G14" t="str">
            <v>물가</v>
          </cell>
          <cell r="H14">
            <v>1111</v>
          </cell>
          <cell r="I14" t="str">
            <v>점포상차도</v>
          </cell>
        </row>
        <row r="15">
          <cell r="A15">
            <v>12</v>
          </cell>
          <cell r="B15" t="str">
            <v>산소</v>
          </cell>
          <cell r="C15" t="str">
            <v>6000L(기체)40L</v>
          </cell>
          <cell r="D15" t="str">
            <v>L</v>
          </cell>
          <cell r="E15"/>
          <cell r="F15">
            <v>1.83</v>
          </cell>
          <cell r="G15" t="str">
            <v>물가1</v>
          </cell>
          <cell r="H15">
            <v>1107</v>
          </cell>
          <cell r="I15" t="str">
            <v>점포상차도</v>
          </cell>
        </row>
        <row r="16">
          <cell r="A16">
            <v>13</v>
          </cell>
          <cell r="B16" t="str">
            <v>시멘트</v>
          </cell>
          <cell r="C16" t="str">
            <v>40Kg</v>
          </cell>
          <cell r="D16" t="str">
            <v>대</v>
          </cell>
          <cell r="E16"/>
          <cell r="F16">
            <v>2930</v>
          </cell>
          <cell r="G16" t="str">
            <v>물가1</v>
          </cell>
          <cell r="H16">
            <v>97</v>
          </cell>
          <cell r="I16" t="str">
            <v>점포상차도</v>
          </cell>
        </row>
        <row r="17">
          <cell r="A17">
            <v>14</v>
          </cell>
          <cell r="B17" t="str">
            <v>신나</v>
          </cell>
          <cell r="C17" t="str">
            <v>도로용도료회석</v>
          </cell>
          <cell r="D17" t="str">
            <v>L</v>
          </cell>
          <cell r="E17"/>
          <cell r="F17">
            <v>1672</v>
          </cell>
          <cell r="G17" t="str">
            <v>물가1</v>
          </cell>
          <cell r="H17">
            <v>292</v>
          </cell>
          <cell r="I17" t="str">
            <v>생산자상차도</v>
          </cell>
        </row>
        <row r="18">
          <cell r="A18">
            <v>15</v>
          </cell>
          <cell r="B18" t="str">
            <v>쇄석골재</v>
          </cell>
          <cell r="C18" t="str">
            <v>25mm이하</v>
          </cell>
          <cell r="D18" t="str">
            <v>㎥</v>
          </cell>
          <cell r="E18"/>
          <cell r="F18">
            <v>8700</v>
          </cell>
          <cell r="G18" t="str">
            <v>견적</v>
          </cell>
          <cell r="H18"/>
          <cell r="I18" t="str">
            <v>생산자상차도</v>
          </cell>
        </row>
        <row r="19">
          <cell r="A19">
            <v>16</v>
          </cell>
          <cell r="B19" t="str">
            <v>쇄석골재</v>
          </cell>
          <cell r="C19" t="str">
            <v>40mm이하</v>
          </cell>
          <cell r="D19" t="str">
            <v>㎥</v>
          </cell>
          <cell r="E19"/>
          <cell r="F19">
            <v>8700</v>
          </cell>
          <cell r="G19" t="str">
            <v>견적</v>
          </cell>
          <cell r="H19"/>
          <cell r="I19" t="str">
            <v>생산자상차도</v>
          </cell>
        </row>
        <row r="20">
          <cell r="A20">
            <v>17</v>
          </cell>
          <cell r="B20" t="str">
            <v>혼합골재</v>
          </cell>
          <cell r="C20" t="str">
            <v>40mm이하</v>
          </cell>
          <cell r="D20" t="str">
            <v>㎥</v>
          </cell>
          <cell r="E20"/>
          <cell r="F20">
            <v>7800</v>
          </cell>
          <cell r="G20" t="str">
            <v>견적</v>
          </cell>
          <cell r="H20"/>
          <cell r="I20" t="str">
            <v>생산자상차도</v>
          </cell>
        </row>
        <row r="21">
          <cell r="A21">
            <v>18</v>
          </cell>
          <cell r="B21" t="str">
            <v>혼합골재</v>
          </cell>
          <cell r="C21" t="str">
            <v>75mm이하</v>
          </cell>
          <cell r="D21" t="str">
            <v>㎥</v>
          </cell>
          <cell r="E21"/>
          <cell r="F21">
            <v>6800</v>
          </cell>
          <cell r="G21" t="str">
            <v>견적</v>
          </cell>
          <cell r="H21"/>
          <cell r="I21" t="str">
            <v>생산자상차도</v>
          </cell>
        </row>
        <row r="22">
          <cell r="A22">
            <v>19</v>
          </cell>
          <cell r="B22" t="str">
            <v>아세틸렌</v>
          </cell>
          <cell r="C22"/>
          <cell r="D22" t="str">
            <v>Kg</v>
          </cell>
          <cell r="E22"/>
          <cell r="F22">
            <v>9000</v>
          </cell>
          <cell r="G22" t="str">
            <v>물가1</v>
          </cell>
          <cell r="H22">
            <v>1107</v>
          </cell>
          <cell r="I22" t="str">
            <v>점포상차도</v>
          </cell>
        </row>
        <row r="23">
          <cell r="A23">
            <v>20</v>
          </cell>
          <cell r="B23" t="str">
            <v>아연도철선</v>
          </cell>
          <cell r="C23" t="str">
            <v>#8</v>
          </cell>
          <cell r="D23" t="str">
            <v>kg</v>
          </cell>
          <cell r="E23"/>
          <cell r="F23">
            <v>671</v>
          </cell>
          <cell r="G23" t="str">
            <v>물가</v>
          </cell>
          <cell r="H23"/>
          <cell r="I23" t="str">
            <v>납품장소하차</v>
          </cell>
        </row>
        <row r="24">
          <cell r="A24">
            <v>21</v>
          </cell>
          <cell r="B24" t="str">
            <v>차단박(비닐)</v>
          </cell>
          <cell r="C24" t="str">
            <v>0.1*360cm*45m</v>
          </cell>
          <cell r="D24" t="str">
            <v>a</v>
          </cell>
          <cell r="E24"/>
          <cell r="F24">
            <v>29300</v>
          </cell>
          <cell r="G24" t="str">
            <v>물가</v>
          </cell>
          <cell r="H24">
            <v>1173</v>
          </cell>
          <cell r="I24" t="str">
            <v>점포상차도</v>
          </cell>
        </row>
        <row r="25">
          <cell r="A25">
            <v>22</v>
          </cell>
          <cell r="B25" t="str">
            <v>용접봉</v>
          </cell>
          <cell r="C25" t="str">
            <v>산소Φ3.2mm</v>
          </cell>
          <cell r="D25" t="str">
            <v>Kg</v>
          </cell>
          <cell r="E25"/>
          <cell r="F25">
            <v>1520</v>
          </cell>
          <cell r="G25" t="str">
            <v>물가</v>
          </cell>
          <cell r="H25">
            <v>815</v>
          </cell>
          <cell r="I25" t="str">
            <v>점포상차도</v>
          </cell>
        </row>
        <row r="26">
          <cell r="A26">
            <v>23</v>
          </cell>
          <cell r="B26" t="str">
            <v>유리알(비드)</v>
          </cell>
          <cell r="C26" t="str">
            <v>KSC 2521</v>
          </cell>
          <cell r="D26" t="str">
            <v>kg</v>
          </cell>
          <cell r="E26"/>
          <cell r="F26">
            <v>218</v>
          </cell>
          <cell r="G26" t="str">
            <v>물가</v>
          </cell>
          <cell r="H26">
            <v>173</v>
          </cell>
          <cell r="I26" t="str">
            <v>생산자상차도</v>
          </cell>
        </row>
        <row r="27">
          <cell r="A27">
            <v>24</v>
          </cell>
          <cell r="B27" t="str">
            <v>육송각재(미송)</v>
          </cell>
          <cell r="C27" t="str">
            <v>1154*300재/㎥</v>
          </cell>
          <cell r="D27" t="str">
            <v>㎥</v>
          </cell>
          <cell r="E27"/>
          <cell r="F27">
            <v>210000</v>
          </cell>
          <cell r="G27" t="str">
            <v>물가</v>
          </cell>
          <cell r="H27">
            <v>1059</v>
          </cell>
          <cell r="I27" t="str">
            <v>하차장상차도</v>
          </cell>
        </row>
        <row r="28">
          <cell r="A28">
            <v>25</v>
          </cell>
          <cell r="B28" t="str">
            <v>이음철물</v>
          </cell>
          <cell r="C28"/>
          <cell r="D28" t="str">
            <v>개</v>
          </cell>
          <cell r="E28"/>
          <cell r="F28">
            <v>500</v>
          </cell>
          <cell r="G28" t="str">
            <v>물가</v>
          </cell>
          <cell r="H28">
            <v>143</v>
          </cell>
        </row>
        <row r="29">
          <cell r="A29">
            <v>26</v>
          </cell>
          <cell r="B29" t="str">
            <v>조임철물</v>
          </cell>
          <cell r="C29"/>
          <cell r="D29" t="str">
            <v>개</v>
          </cell>
          <cell r="E29"/>
          <cell r="F29">
            <v>800</v>
          </cell>
          <cell r="G29" t="str">
            <v>물가</v>
          </cell>
          <cell r="H29">
            <v>143</v>
          </cell>
        </row>
        <row r="30">
          <cell r="A30">
            <v>27</v>
          </cell>
          <cell r="B30" t="str">
            <v>철물(앙카용)</v>
          </cell>
          <cell r="C30"/>
          <cell r="D30" t="str">
            <v>개</v>
          </cell>
          <cell r="E30"/>
          <cell r="F30">
            <v>927</v>
          </cell>
          <cell r="G30" t="str">
            <v>물가</v>
          </cell>
          <cell r="H30">
            <v>143</v>
          </cell>
        </row>
        <row r="31">
          <cell r="A31">
            <v>28</v>
          </cell>
          <cell r="B31" t="str">
            <v>철선</v>
          </cell>
          <cell r="C31" t="str">
            <v>#8</v>
          </cell>
          <cell r="D31" t="str">
            <v>kg</v>
          </cell>
          <cell r="E31"/>
          <cell r="F31">
            <v>510</v>
          </cell>
          <cell r="G31" t="str">
            <v>물가1</v>
          </cell>
        </row>
        <row r="32">
          <cell r="A32">
            <v>29</v>
          </cell>
          <cell r="B32" t="str">
            <v>치즐(0.4㎥)</v>
          </cell>
          <cell r="C32" t="str">
            <v>0.4㎥</v>
          </cell>
          <cell r="D32" t="str">
            <v>개</v>
          </cell>
          <cell r="E32"/>
          <cell r="F32">
            <v>50000</v>
          </cell>
          <cell r="G32" t="str">
            <v>품셈</v>
          </cell>
          <cell r="H32">
            <v>1113</v>
          </cell>
        </row>
        <row r="33">
          <cell r="A33">
            <v>30</v>
          </cell>
          <cell r="B33" t="str">
            <v>치즐(0.7㎥)</v>
          </cell>
          <cell r="C33" t="str">
            <v xml:space="preserve"> 0.7㎥</v>
          </cell>
          <cell r="D33" t="str">
            <v>개</v>
          </cell>
          <cell r="E33"/>
          <cell r="F33">
            <v>200000</v>
          </cell>
          <cell r="G33" t="str">
            <v>품셈</v>
          </cell>
          <cell r="H33">
            <v>1113</v>
          </cell>
        </row>
        <row r="34">
          <cell r="A34">
            <v>31</v>
          </cell>
          <cell r="B34" t="str">
            <v>페인트(백색가열)</v>
          </cell>
          <cell r="C34" t="str">
            <v>백색가열</v>
          </cell>
          <cell r="D34" t="str">
            <v>L</v>
          </cell>
          <cell r="E34"/>
          <cell r="F34">
            <v>2655</v>
          </cell>
          <cell r="G34" t="str">
            <v>물가1</v>
          </cell>
          <cell r="H34">
            <v>175</v>
          </cell>
          <cell r="I34" t="str">
            <v>생산자상차도</v>
          </cell>
        </row>
        <row r="35">
          <cell r="A35">
            <v>32</v>
          </cell>
          <cell r="B35" t="str">
            <v>페인트(황색가열)</v>
          </cell>
          <cell r="C35" t="str">
            <v>황색가열</v>
          </cell>
          <cell r="D35" t="str">
            <v>L</v>
          </cell>
          <cell r="E35"/>
          <cell r="F35">
            <v>2930</v>
          </cell>
          <cell r="G35" t="str">
            <v>물가1</v>
          </cell>
          <cell r="H35">
            <v>175</v>
          </cell>
          <cell r="I35" t="str">
            <v>생산자상차도</v>
          </cell>
        </row>
        <row r="36">
          <cell r="A36">
            <v>33</v>
          </cell>
          <cell r="B36" t="str">
            <v>페인트(백색상온)</v>
          </cell>
          <cell r="C36" t="str">
            <v>백색상온</v>
          </cell>
          <cell r="D36" t="str">
            <v>L</v>
          </cell>
          <cell r="E36"/>
          <cell r="F36">
            <v>2616</v>
          </cell>
          <cell r="G36" t="str">
            <v>물가1</v>
          </cell>
          <cell r="H36">
            <v>175</v>
          </cell>
          <cell r="I36" t="str">
            <v>생산자상차도</v>
          </cell>
        </row>
        <row r="37">
          <cell r="A37">
            <v>34</v>
          </cell>
          <cell r="B37" t="str">
            <v>페인트(황색상온)</v>
          </cell>
          <cell r="C37" t="str">
            <v>황색상온</v>
          </cell>
          <cell r="D37" t="str">
            <v>L</v>
          </cell>
          <cell r="E37"/>
          <cell r="F37">
            <v>2790</v>
          </cell>
          <cell r="G37" t="str">
            <v>물가1</v>
          </cell>
          <cell r="H37">
            <v>175</v>
          </cell>
          <cell r="I37" t="str">
            <v>생산자상차도</v>
          </cell>
        </row>
        <row r="38">
          <cell r="A38">
            <v>35</v>
          </cell>
          <cell r="B38" t="str">
            <v>페인트(융착식)</v>
          </cell>
          <cell r="C38" t="str">
            <v>백색</v>
          </cell>
          <cell r="D38" t="str">
            <v>kg</v>
          </cell>
          <cell r="E38"/>
          <cell r="F38">
            <v>1208</v>
          </cell>
          <cell r="G38" t="str">
            <v>물가</v>
          </cell>
          <cell r="H38">
            <v>175</v>
          </cell>
          <cell r="I38" t="str">
            <v>생산자상차도</v>
          </cell>
        </row>
        <row r="39">
          <cell r="A39">
            <v>36</v>
          </cell>
          <cell r="B39" t="str">
            <v>페인트(융착식)</v>
          </cell>
          <cell r="C39" t="str">
            <v>황색</v>
          </cell>
          <cell r="D39" t="str">
            <v>kg</v>
          </cell>
          <cell r="E39"/>
          <cell r="F39">
            <v>1208</v>
          </cell>
          <cell r="G39" t="str">
            <v>물가</v>
          </cell>
          <cell r="H39">
            <v>175</v>
          </cell>
          <cell r="I39" t="str">
            <v>생산자상차도</v>
          </cell>
        </row>
        <row r="40">
          <cell r="A40">
            <v>37</v>
          </cell>
          <cell r="B40" t="str">
            <v>프라이머</v>
          </cell>
          <cell r="C40" t="str">
            <v>융착식도료접착</v>
          </cell>
          <cell r="D40" t="str">
            <v>kg</v>
          </cell>
          <cell r="E40"/>
          <cell r="F40">
            <v>2454</v>
          </cell>
          <cell r="G40" t="str">
            <v>물가</v>
          </cell>
          <cell r="H40">
            <v>1079</v>
          </cell>
          <cell r="I40" t="str">
            <v>생산자상차도</v>
          </cell>
        </row>
        <row r="41">
          <cell r="A41">
            <v>38</v>
          </cell>
          <cell r="B41" t="str">
            <v>프로판가스</v>
          </cell>
          <cell r="C41" t="str">
            <v>일반</v>
          </cell>
          <cell r="D41" t="str">
            <v>kg</v>
          </cell>
          <cell r="E41"/>
          <cell r="F41">
            <v>984</v>
          </cell>
          <cell r="G41" t="str">
            <v>물가1</v>
          </cell>
          <cell r="H41">
            <v>1042</v>
          </cell>
          <cell r="I41" t="str">
            <v>생산자상차도</v>
          </cell>
        </row>
        <row r="42">
          <cell r="A42">
            <v>39</v>
          </cell>
          <cell r="B42" t="str">
            <v>합판1급(12mm내수)</v>
          </cell>
          <cell r="C42" t="str">
            <v>t=12mm.1.21*2.42</v>
          </cell>
          <cell r="D42" t="str">
            <v>㎡</v>
          </cell>
          <cell r="E42"/>
          <cell r="F42">
            <v>5341</v>
          </cell>
          <cell r="G42" t="str">
            <v>물가1</v>
          </cell>
          <cell r="H42">
            <v>415</v>
          </cell>
          <cell r="I42" t="str">
            <v>점포상차도</v>
          </cell>
        </row>
        <row r="43">
          <cell r="A43">
            <v>40</v>
          </cell>
          <cell r="B43" t="str">
            <v>합판1급(9mm보통)</v>
          </cell>
          <cell r="C43" t="str">
            <v>t=9mm.1.21*2.42</v>
          </cell>
          <cell r="D43" t="str">
            <v>㎡</v>
          </cell>
          <cell r="E43"/>
          <cell r="F43">
            <v>3927</v>
          </cell>
          <cell r="G43" t="str">
            <v>물가1</v>
          </cell>
          <cell r="H43">
            <v>353</v>
          </cell>
          <cell r="I43" t="str">
            <v>점포상차도</v>
          </cell>
        </row>
        <row r="44">
          <cell r="A44">
            <v>41</v>
          </cell>
          <cell r="B44" t="str">
            <v>L  N  G</v>
          </cell>
          <cell r="C44"/>
          <cell r="D44" t="str">
            <v>kg</v>
          </cell>
          <cell r="E44"/>
          <cell r="F44">
            <v>517</v>
          </cell>
          <cell r="G44" t="str">
            <v>물가1</v>
          </cell>
          <cell r="H44">
            <v>1042</v>
          </cell>
          <cell r="I44" t="str">
            <v>점포상차도</v>
          </cell>
        </row>
        <row r="45">
          <cell r="A45">
            <v>42</v>
          </cell>
          <cell r="B45" t="str">
            <v>PVC PIPE</v>
          </cell>
          <cell r="C45" t="str">
            <v>Φ50mm</v>
          </cell>
          <cell r="D45" t="str">
            <v>m</v>
          </cell>
          <cell r="E45"/>
          <cell r="F45">
            <v>1290</v>
          </cell>
          <cell r="G45" t="str">
            <v>물가1</v>
          </cell>
          <cell r="H45">
            <v>517</v>
          </cell>
          <cell r="I45" t="str">
            <v>점포상차도</v>
          </cell>
        </row>
        <row r="46">
          <cell r="A46">
            <v>43</v>
          </cell>
          <cell r="B46" t="str">
            <v>PVC용접봉</v>
          </cell>
          <cell r="C46"/>
          <cell r="D46" t="str">
            <v>Kg</v>
          </cell>
          <cell r="E46"/>
          <cell r="F46">
            <v>4000</v>
          </cell>
          <cell r="G46" t="str">
            <v>물가1</v>
          </cell>
          <cell r="H46">
            <v>766</v>
          </cell>
          <cell r="I46" t="str">
            <v>점포상차도</v>
          </cell>
        </row>
        <row r="47">
          <cell r="A47">
            <v>44</v>
          </cell>
          <cell r="B47" t="str">
            <v>PVC지수판</v>
          </cell>
          <cell r="C47" t="str">
            <v>200*5t</v>
          </cell>
          <cell r="D47" t="str">
            <v>m</v>
          </cell>
          <cell r="E47"/>
          <cell r="F47">
            <v>3500</v>
          </cell>
          <cell r="G47" t="str">
            <v>물가1</v>
          </cell>
          <cell r="H47">
            <v>136</v>
          </cell>
          <cell r="I47" t="str">
            <v>공장상차</v>
          </cell>
        </row>
        <row r="49">
          <cell r="A49">
            <v>45</v>
          </cell>
          <cell r="B49" t="str">
            <v>레미콘</v>
          </cell>
          <cell r="C49" t="str">
            <v>25-210-8</v>
          </cell>
          <cell r="D49" t="str">
            <v>㎥</v>
          </cell>
          <cell r="E49">
            <v>45118</v>
          </cell>
          <cell r="F49">
            <v>49630</v>
          </cell>
          <cell r="G49" t="str">
            <v>가격3</v>
          </cell>
          <cell r="H49">
            <v>193</v>
          </cell>
          <cell r="I49" t="str">
            <v>하차도</v>
          </cell>
        </row>
        <row r="50">
          <cell r="A50">
            <v>46</v>
          </cell>
          <cell r="B50" t="str">
            <v>레미콘</v>
          </cell>
          <cell r="C50" t="str">
            <v>25-160-8</v>
          </cell>
          <cell r="D50" t="str">
            <v>㎥</v>
          </cell>
          <cell r="E50">
            <v>41645</v>
          </cell>
          <cell r="F50">
            <v>45810</v>
          </cell>
          <cell r="G50" t="str">
            <v>가격3</v>
          </cell>
          <cell r="H50">
            <v>287</v>
          </cell>
          <cell r="I50" t="str">
            <v>하차도</v>
          </cell>
        </row>
        <row r="51">
          <cell r="A51">
            <v>47</v>
          </cell>
          <cell r="B51" t="str">
            <v>아스콘</v>
          </cell>
          <cell r="C51" t="str">
            <v>#78</v>
          </cell>
          <cell r="D51" t="str">
            <v>TON</v>
          </cell>
          <cell r="E51">
            <v>32000</v>
          </cell>
          <cell r="F51">
            <v>35200</v>
          </cell>
          <cell r="G51" t="str">
            <v>가격3</v>
          </cell>
          <cell r="H51">
            <v>86</v>
          </cell>
          <cell r="I51" t="str">
            <v>하차도</v>
          </cell>
        </row>
        <row r="52">
          <cell r="A52">
            <v>48</v>
          </cell>
          <cell r="B52" t="str">
            <v>와이어매쉬</v>
          </cell>
          <cell r="C52" t="str">
            <v>#6 100*100</v>
          </cell>
          <cell r="D52" t="str">
            <v>㎡</v>
          </cell>
          <cell r="E52">
            <v>1427</v>
          </cell>
          <cell r="F52">
            <v>1570</v>
          </cell>
          <cell r="G52" t="str">
            <v>가격3</v>
          </cell>
          <cell r="H52">
            <v>3</v>
          </cell>
          <cell r="I52" t="str">
            <v>하차도</v>
          </cell>
        </row>
        <row r="53">
          <cell r="A53">
            <v>49</v>
          </cell>
          <cell r="B53" t="str">
            <v>비닐</v>
          </cell>
          <cell r="C53" t="str">
            <v>0.01mm</v>
          </cell>
          <cell r="D53" t="str">
            <v>a</v>
          </cell>
          <cell r="E53"/>
          <cell r="F53">
            <v>3700</v>
          </cell>
          <cell r="G53" t="str">
            <v>물가1</v>
          </cell>
          <cell r="H53">
            <v>1173</v>
          </cell>
          <cell r="I53" t="str">
            <v>하차도</v>
          </cell>
        </row>
        <row r="54">
          <cell r="A54">
            <v>50</v>
          </cell>
          <cell r="B54" t="str">
            <v>철근콘크리트벤치플륨관</v>
          </cell>
          <cell r="C54" t="str">
            <v>500c(3종, 소켓식)</v>
          </cell>
          <cell r="D54" t="str">
            <v>본</v>
          </cell>
          <cell r="E54">
            <v>47890</v>
          </cell>
          <cell r="F54">
            <v>52680</v>
          </cell>
          <cell r="G54" t="str">
            <v>가격3</v>
          </cell>
          <cell r="H54">
            <v>111</v>
          </cell>
          <cell r="I54" t="str">
            <v>하차도</v>
          </cell>
        </row>
        <row r="55">
          <cell r="A55">
            <v>51</v>
          </cell>
          <cell r="B55" t="str">
            <v>이중벽관(2종)</v>
          </cell>
          <cell r="C55" t="str">
            <v>Φ500mm</v>
          </cell>
          <cell r="D55" t="str">
            <v>본</v>
          </cell>
          <cell r="E55">
            <v>157090</v>
          </cell>
          <cell r="F55">
            <v>172800</v>
          </cell>
          <cell r="G55" t="str">
            <v>가격3</v>
          </cell>
          <cell r="H55">
            <v>176</v>
          </cell>
          <cell r="I55" t="str">
            <v>하차도</v>
          </cell>
        </row>
        <row r="56">
          <cell r="A56">
            <v>52</v>
          </cell>
          <cell r="B56" t="str">
            <v>이중벽관(2종)</v>
          </cell>
          <cell r="C56" t="str">
            <v>Φ800mm</v>
          </cell>
          <cell r="D56" t="str">
            <v>본</v>
          </cell>
          <cell r="E56">
            <v>479836</v>
          </cell>
          <cell r="F56">
            <v>527820</v>
          </cell>
          <cell r="G56" t="str">
            <v>가격3</v>
          </cell>
          <cell r="H56">
            <v>177</v>
          </cell>
          <cell r="I56" t="str">
            <v>하차도</v>
          </cell>
        </row>
        <row r="57">
          <cell r="A57">
            <v>53</v>
          </cell>
          <cell r="B57" t="str">
            <v>철근콘크리트벤치플륨관</v>
          </cell>
          <cell r="C57" t="str">
            <v>1000*1000(3종, 소켓식)</v>
          </cell>
          <cell r="D57" t="str">
            <v>본</v>
          </cell>
          <cell r="E57">
            <v>118154</v>
          </cell>
          <cell r="F57">
            <v>129970</v>
          </cell>
          <cell r="G57" t="str">
            <v>가격3</v>
          </cell>
          <cell r="H57">
            <v>119</v>
          </cell>
          <cell r="I57" t="str">
            <v>하차도</v>
          </cell>
        </row>
        <row r="58">
          <cell r="A58">
            <v>54</v>
          </cell>
          <cell r="B58" t="str">
            <v>이중벽관(2종)</v>
          </cell>
          <cell r="C58" t="str">
            <v>Φ300mm</v>
          </cell>
          <cell r="D58" t="str">
            <v>본</v>
          </cell>
          <cell r="E58">
            <v>12590</v>
          </cell>
          <cell r="F58">
            <v>75540</v>
          </cell>
          <cell r="G58" t="str">
            <v>가격3</v>
          </cell>
          <cell r="H58">
            <v>176</v>
          </cell>
          <cell r="I58" t="str">
            <v>하차도</v>
          </cell>
        </row>
        <row r="59">
          <cell r="A59">
            <v>55</v>
          </cell>
          <cell r="B59" t="str">
            <v>철근콘크리트벤치플륨관</v>
          </cell>
          <cell r="C59" t="str">
            <v>700(3종, 소켓식)</v>
          </cell>
          <cell r="D59" t="str">
            <v>본</v>
          </cell>
          <cell r="E59">
            <v>70145</v>
          </cell>
          <cell r="F59">
            <v>77160</v>
          </cell>
          <cell r="G59" t="str">
            <v>가격3</v>
          </cell>
          <cell r="H59">
            <v>114</v>
          </cell>
          <cell r="I59" t="str">
            <v>하차도</v>
          </cell>
        </row>
        <row r="60">
          <cell r="A60">
            <v>56</v>
          </cell>
          <cell r="B60" t="str">
            <v>철근콘크리트벤치플륨관</v>
          </cell>
          <cell r="C60" t="str">
            <v>300c(3종, 소켓식)</v>
          </cell>
          <cell r="D60" t="str">
            <v>본</v>
          </cell>
          <cell r="E60">
            <v>26981</v>
          </cell>
          <cell r="F60">
            <v>29680</v>
          </cell>
          <cell r="G60" t="str">
            <v>가격3</v>
          </cell>
          <cell r="H60">
            <v>106</v>
          </cell>
          <cell r="I60" t="str">
            <v>하차도</v>
          </cell>
        </row>
        <row r="61">
          <cell r="A61">
            <v>57</v>
          </cell>
          <cell r="B61" t="str">
            <v>맨홀뚜껑</v>
          </cell>
          <cell r="C61" t="str">
            <v>600*600(각형)</v>
          </cell>
          <cell r="D61" t="str">
            <v>조</v>
          </cell>
          <cell r="E61"/>
          <cell r="F61">
            <v>80000</v>
          </cell>
          <cell r="G61" t="str">
            <v>물가1</v>
          </cell>
          <cell r="H61">
            <v>188</v>
          </cell>
          <cell r="I61" t="str">
            <v>부가세별도</v>
          </cell>
        </row>
        <row r="62">
          <cell r="A62">
            <v>58</v>
          </cell>
          <cell r="B62" t="str">
            <v>철근</v>
          </cell>
          <cell r="C62" t="str">
            <v>D16mm</v>
          </cell>
          <cell r="D62" t="str">
            <v>ton</v>
          </cell>
          <cell r="E62">
            <v>325845</v>
          </cell>
          <cell r="F62">
            <v>358430</v>
          </cell>
          <cell r="G62" t="str">
            <v>가격3</v>
          </cell>
          <cell r="H62">
            <v>5</v>
          </cell>
          <cell r="I62" t="str">
            <v>공장상차</v>
          </cell>
        </row>
        <row r="63">
          <cell r="A63">
            <v>59</v>
          </cell>
          <cell r="B63" t="str">
            <v>이중벽관(2종)</v>
          </cell>
          <cell r="C63" t="str">
            <v>Φ200mm</v>
          </cell>
          <cell r="D63" t="str">
            <v>본</v>
          </cell>
          <cell r="E63">
            <v>7720</v>
          </cell>
          <cell r="F63">
            <v>0</v>
          </cell>
          <cell r="G63" t="str">
            <v>가격3</v>
          </cell>
          <cell r="H63">
            <v>171</v>
          </cell>
          <cell r="I63" t="str">
            <v>하차도</v>
          </cell>
        </row>
        <row r="64">
          <cell r="A64">
            <v>60</v>
          </cell>
          <cell r="B64" t="str">
            <v>이중벽관(이음관)</v>
          </cell>
          <cell r="C64" t="str">
            <v>Φ200mm</v>
          </cell>
          <cell r="D64" t="str">
            <v>조</v>
          </cell>
          <cell r="E64">
            <v>7854</v>
          </cell>
          <cell r="F64">
            <v>8640</v>
          </cell>
          <cell r="G64" t="str">
            <v>가격3</v>
          </cell>
          <cell r="H64">
            <v>212</v>
          </cell>
          <cell r="I64" t="str">
            <v>하차도</v>
          </cell>
        </row>
        <row r="65">
          <cell r="A65">
            <v>61</v>
          </cell>
          <cell r="B65" t="str">
            <v>이중벽관(이음관)</v>
          </cell>
          <cell r="C65" t="str">
            <v>Φ300mm</v>
          </cell>
          <cell r="D65" t="str">
            <v>조</v>
          </cell>
          <cell r="E65">
            <v>9427</v>
          </cell>
          <cell r="F65">
            <v>10370</v>
          </cell>
          <cell r="G65" t="str">
            <v>가격3</v>
          </cell>
          <cell r="H65">
            <v>214</v>
          </cell>
          <cell r="I65" t="str">
            <v>하차도</v>
          </cell>
        </row>
        <row r="66">
          <cell r="A66">
            <v>62</v>
          </cell>
          <cell r="B66" t="str">
            <v>아스팔트유제</v>
          </cell>
          <cell r="C66" t="str">
            <v>RSC-4</v>
          </cell>
          <cell r="D66" t="str">
            <v>D/M</v>
          </cell>
          <cell r="E66"/>
          <cell r="F66">
            <v>62000</v>
          </cell>
          <cell r="G66" t="str">
            <v>물가1</v>
          </cell>
          <cell r="H66">
            <v>171</v>
          </cell>
          <cell r="I66" t="str">
            <v>상차도</v>
          </cell>
        </row>
        <row r="67">
          <cell r="A67">
            <v>63</v>
          </cell>
          <cell r="B67" t="str">
            <v>PE빗물받이</v>
          </cell>
          <cell r="C67" t="str">
            <v>510*410*940</v>
          </cell>
          <cell r="D67" t="str">
            <v>조</v>
          </cell>
          <cell r="E67"/>
          <cell r="F67">
            <v>35000</v>
          </cell>
          <cell r="G67" t="str">
            <v>물가1</v>
          </cell>
          <cell r="H67">
            <v>186</v>
          </cell>
          <cell r="I67" t="str">
            <v>상차도</v>
          </cell>
        </row>
        <row r="68">
          <cell r="A68">
            <v>64</v>
          </cell>
          <cell r="B68" t="str">
            <v>맨홀뚜껑</v>
          </cell>
          <cell r="C68" t="str">
            <v>800*800(각형)</v>
          </cell>
          <cell r="D68" t="str">
            <v>조</v>
          </cell>
          <cell r="E68"/>
          <cell r="F68">
            <v>148000</v>
          </cell>
          <cell r="G68" t="str">
            <v>물가1</v>
          </cell>
          <cell r="H68">
            <v>188</v>
          </cell>
          <cell r="I68" t="str">
            <v>부가세별도</v>
          </cell>
        </row>
        <row r="69">
          <cell r="A69">
            <v>65</v>
          </cell>
          <cell r="B69" t="str">
            <v>이중벽관(1종)</v>
          </cell>
          <cell r="C69" t="str">
            <v>Φ1200mm</v>
          </cell>
          <cell r="D69" t="str">
            <v>본</v>
          </cell>
          <cell r="E69">
            <v>254430</v>
          </cell>
          <cell r="F69">
            <v>0</v>
          </cell>
          <cell r="G69" t="str">
            <v>물가1</v>
          </cell>
          <cell r="H69">
            <v>176</v>
          </cell>
          <cell r="I69" t="str">
            <v>하차도</v>
          </cell>
        </row>
        <row r="70">
          <cell r="A70">
            <v>66</v>
          </cell>
          <cell r="B70" t="str">
            <v>이중벽관(전기융착)</v>
          </cell>
          <cell r="C70" t="str">
            <v>Φ1200mm</v>
          </cell>
          <cell r="D70" t="str">
            <v>조</v>
          </cell>
          <cell r="E70"/>
          <cell r="F70">
            <v>73300</v>
          </cell>
          <cell r="G70" t="str">
            <v>물가1</v>
          </cell>
          <cell r="H70">
            <v>224</v>
          </cell>
          <cell r="I70" t="str">
            <v>하차도</v>
          </cell>
        </row>
        <row r="71">
          <cell r="A71">
            <v>67</v>
          </cell>
          <cell r="B71" t="str">
            <v>철근</v>
          </cell>
          <cell r="C71" t="str">
            <v>D10mm</v>
          </cell>
          <cell r="D71" t="str">
            <v>ton</v>
          </cell>
          <cell r="E71"/>
          <cell r="F71">
            <v>368870</v>
          </cell>
          <cell r="G71" t="str">
            <v>물가1</v>
          </cell>
          <cell r="H71">
            <v>1</v>
          </cell>
          <cell r="I71" t="str">
            <v>공장상차</v>
          </cell>
        </row>
        <row r="72">
          <cell r="A72">
            <v>68</v>
          </cell>
          <cell r="B72" t="str">
            <v>측구수로관(앵글부착)</v>
          </cell>
          <cell r="C72" t="str">
            <v>300c(3종, 소켓식)</v>
          </cell>
          <cell r="D72" t="str">
            <v>본</v>
          </cell>
          <cell r="E72">
            <v>55454</v>
          </cell>
          <cell r="F72">
            <v>61000</v>
          </cell>
          <cell r="G72" t="str">
            <v>가격3</v>
          </cell>
          <cell r="H72">
            <v>222</v>
          </cell>
          <cell r="I72" t="str">
            <v>하차도</v>
          </cell>
        </row>
        <row r="73">
          <cell r="A73">
            <v>69</v>
          </cell>
          <cell r="B73" t="str">
            <v>스틸그레이팅</v>
          </cell>
          <cell r="C73" t="str">
            <v>800*800</v>
          </cell>
          <cell r="D73" t="str">
            <v>조</v>
          </cell>
          <cell r="E73">
            <v>65281</v>
          </cell>
          <cell r="F73">
            <v>71810</v>
          </cell>
          <cell r="G73" t="str">
            <v>물가1</v>
          </cell>
          <cell r="H73">
            <v>196</v>
          </cell>
          <cell r="I73" t="str">
            <v>공장상차</v>
          </cell>
        </row>
        <row r="74">
          <cell r="A74">
            <v>70</v>
          </cell>
          <cell r="B74" t="str">
            <v>철근콘크리트벤치플륨관</v>
          </cell>
          <cell r="C74" t="str">
            <v>800B(3종, 소켓식)</v>
          </cell>
          <cell r="D74" t="str">
            <v>본</v>
          </cell>
          <cell r="E74">
            <v>85760</v>
          </cell>
          <cell r="F74">
            <v>94336</v>
          </cell>
          <cell r="G74" t="str">
            <v>가격3</v>
          </cell>
          <cell r="H74">
            <v>106</v>
          </cell>
          <cell r="I74" t="str">
            <v>하차도</v>
          </cell>
        </row>
        <row r="75">
          <cell r="A75">
            <v>71</v>
          </cell>
          <cell r="B75" t="str">
            <v>파형강관</v>
          </cell>
          <cell r="C75" t="str">
            <v>Φ500mm(2.0t)</v>
          </cell>
          <cell r="D75" t="str">
            <v>본</v>
          </cell>
          <cell r="E75">
            <v>34790</v>
          </cell>
          <cell r="F75">
            <v>208740</v>
          </cell>
          <cell r="G75" t="str">
            <v>가격6</v>
          </cell>
          <cell r="H75"/>
          <cell r="I75" t="str">
            <v>하차도</v>
          </cell>
        </row>
        <row r="76">
          <cell r="A76">
            <v>72</v>
          </cell>
          <cell r="B76" t="str">
            <v>파형강관</v>
          </cell>
          <cell r="C76" t="str">
            <v>Φ600mm(2.0t)</v>
          </cell>
          <cell r="D76" t="str">
            <v>본</v>
          </cell>
          <cell r="E76">
            <v>42600</v>
          </cell>
          <cell r="F76">
            <v>255600</v>
          </cell>
          <cell r="G76" t="str">
            <v>가격7</v>
          </cell>
          <cell r="H76"/>
          <cell r="I76" t="str">
            <v>하차도</v>
          </cell>
        </row>
        <row r="77">
          <cell r="A77">
            <v>73</v>
          </cell>
          <cell r="B77" t="str">
            <v>파형강관</v>
          </cell>
          <cell r="C77" t="str">
            <v>Φ1200mm(2.7t)</v>
          </cell>
          <cell r="D77" t="str">
            <v>본</v>
          </cell>
          <cell r="E77">
            <v>127790</v>
          </cell>
          <cell r="F77">
            <v>766740</v>
          </cell>
          <cell r="G77" t="str">
            <v>가격8</v>
          </cell>
          <cell r="H77"/>
          <cell r="I77" t="str">
            <v>하차도</v>
          </cell>
        </row>
        <row r="78">
          <cell r="A78">
            <v>74</v>
          </cell>
          <cell r="B78" t="str">
            <v>파형강관 이음관</v>
          </cell>
          <cell r="C78" t="str">
            <v>Φ500mm</v>
          </cell>
          <cell r="D78" t="str">
            <v>조</v>
          </cell>
          <cell r="E78"/>
          <cell r="F78">
            <v>8650</v>
          </cell>
          <cell r="G78" t="str">
            <v>가격9</v>
          </cell>
          <cell r="H78"/>
          <cell r="I78" t="str">
            <v>하차도</v>
          </cell>
        </row>
        <row r="79">
          <cell r="A79">
            <v>75</v>
          </cell>
          <cell r="B79" t="str">
            <v>파형강관 이음관</v>
          </cell>
          <cell r="C79" t="str">
            <v>Φ600mm</v>
          </cell>
          <cell r="D79" t="str">
            <v>조</v>
          </cell>
          <cell r="E79"/>
          <cell r="F79">
            <v>12390</v>
          </cell>
          <cell r="G79" t="str">
            <v>가격10</v>
          </cell>
          <cell r="H79"/>
          <cell r="I79" t="str">
            <v>하차도</v>
          </cell>
        </row>
        <row r="80">
          <cell r="A80">
            <v>76</v>
          </cell>
          <cell r="B80" t="str">
            <v>파형강관 이음관</v>
          </cell>
          <cell r="C80" t="str">
            <v>Φ1200mm</v>
          </cell>
          <cell r="D80" t="str">
            <v>조</v>
          </cell>
          <cell r="E80"/>
          <cell r="F80">
            <v>27410</v>
          </cell>
          <cell r="G80" t="str">
            <v>가격11</v>
          </cell>
          <cell r="H80"/>
          <cell r="I80" t="str">
            <v>하차도</v>
          </cell>
        </row>
        <row r="81">
          <cell r="A81">
            <v>77</v>
          </cell>
          <cell r="B81" t="str">
            <v>파형강관</v>
          </cell>
          <cell r="C81" t="str">
            <v>Φ700mm(2.0t)</v>
          </cell>
          <cell r="D81" t="str">
            <v>본</v>
          </cell>
          <cell r="E81">
            <v>52410</v>
          </cell>
          <cell r="F81">
            <v>314460</v>
          </cell>
          <cell r="G81" t="str">
            <v>가격8</v>
          </cell>
          <cell r="H81"/>
          <cell r="I81" t="str">
            <v>하차도</v>
          </cell>
        </row>
        <row r="82">
          <cell r="A82">
            <v>78</v>
          </cell>
          <cell r="B82" t="str">
            <v>파형강관 이음관</v>
          </cell>
          <cell r="C82" t="str">
            <v>Φ700mm</v>
          </cell>
          <cell r="D82" t="str">
            <v>조</v>
          </cell>
          <cell r="E82"/>
          <cell r="F82">
            <v>18890</v>
          </cell>
          <cell r="G82" t="str">
            <v>가격9</v>
          </cell>
          <cell r="H82"/>
          <cell r="I82" t="str">
            <v>하차도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3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Sheet1"/>
      <sheetName val="Sheet2"/>
      <sheetName val="문화가격표"/>
      <sheetName val="토적표"/>
      <sheetName val="Sheet3"/>
      <sheetName val="Sheet1 (2)"/>
      <sheetName val="Sheet1 (3)"/>
      <sheetName val="경산"/>
      <sheetName val="인천"/>
      <sheetName val="DATA"/>
      <sheetName val="데이타"/>
      <sheetName val="노임단가"/>
      <sheetName val="내역(신례)"/>
      <sheetName val="공사기본내용입력"/>
      <sheetName val="EQ-R1"/>
      <sheetName val="단위수량"/>
      <sheetName val="공주-교대(A1)"/>
      <sheetName val="1.설계조건"/>
      <sheetName val="횡배수관"/>
      <sheetName val="코드표"/>
      <sheetName val="공사원가계산서(전체분)"/>
      <sheetName val="조도계산"/>
      <sheetName val="ABUT수량-A1"/>
      <sheetName val="guard(mac)"/>
      <sheetName val="#REF"/>
      <sheetName val="내역서"/>
      <sheetName val="건축내역"/>
      <sheetName val="수목표준대가"/>
      <sheetName val="설계조건"/>
      <sheetName val="SORCE1"/>
      <sheetName val="2000년1차"/>
      <sheetName val="조명시설"/>
      <sheetName val="모델링"/>
      <sheetName val="하중계산"/>
      <sheetName val="노임"/>
      <sheetName val="단가"/>
      <sheetName val="일위목록"/>
      <sheetName val="단가조사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</sheetDataSet>
  </externalBook>
</externalLink>
</file>

<file path=xl/externalLinks/externalLink3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순서"/>
      <sheetName val="증감대비표"/>
      <sheetName val="설계설명서갑지1"/>
      <sheetName val="설계설명서갑지4 (2)"/>
      <sheetName val="설계 갑지"/>
      <sheetName val="내역서"/>
      <sheetName val="토공수량집계표(1)"/>
      <sheetName val="총괄수량집계표 (1)"/>
      <sheetName val="수량집계표(2)"/>
      <sheetName val="수량집계표(3)"/>
      <sheetName val="자재집계표"/>
      <sheetName val="철근집계표"/>
      <sheetName val="토공집계표"/>
      <sheetName val="토적표"/>
      <sheetName val="기존BOX철근구조물깨기"/>
      <sheetName val="유입부 옹벽 집계"/>
      <sheetName val="유입부 수량산출 근거"/>
      <sheetName val="BOX 수량집계"/>
      <sheetName val="BOX지수벽"/>
      <sheetName val="BOX수량산출집계(일반구간)"/>
      <sheetName val="BOX 수량집계 (권양대구간)"/>
      <sheetName val="BOX수량산출집계 (권양대구간)"/>
      <sheetName val="유출부날개벽 수량집계"/>
      <sheetName val="유출부날개벽수량산출"/>
      <sheetName val="권양대수량집계"/>
      <sheetName val="권양대수량산출"/>
      <sheetName val="슬레브및기둥수량집계"/>
      <sheetName val="슬레브및기둥수량"/>
      <sheetName val="U형측구(횡방향)수량집계"/>
      <sheetName val="U형측구단위수량"/>
      <sheetName val="U형측구(종방향)수량집계 "/>
      <sheetName val="관거교도색"/>
      <sheetName val="공사자재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집수A"/>
      <sheetName val="노무비"/>
      <sheetName val="DATE"/>
      <sheetName val="수량산출"/>
      <sheetName val="횡배수관집현황_2공구_"/>
      <sheetName val="DATA"/>
      <sheetName val="데이타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접속도로1"/>
      <sheetName val="수로단위수량"/>
      <sheetName val="단위수량"/>
      <sheetName val="일위대가"/>
      <sheetName val="맨홀"/>
      <sheetName val="토목내역서"/>
      <sheetName val="자재단가"/>
      <sheetName val="노임단가 "/>
      <sheetName val="날개벽"/>
      <sheetName val="설비"/>
      <sheetName val="노임단"/>
      <sheetName val="배수공"/>
      <sheetName val="부대공"/>
      <sheetName val="운반공"/>
      <sheetName val="자재단"/>
      <sheetName val="장비단"/>
      <sheetName val="단가"/>
      <sheetName val="가압장구체수량산출서"/>
      <sheetName val="EQ-R1"/>
      <sheetName val="작업금지"/>
      <sheetName val="Sheet1"/>
      <sheetName val="인건비"/>
      <sheetName val="설계명세서"/>
      <sheetName val="예산명세서"/>
      <sheetName val="자료입력"/>
      <sheetName val="경산"/>
      <sheetName val="배수관"/>
      <sheetName val="계약내역서"/>
      <sheetName val="산근1"/>
      <sheetName val="장비"/>
      <sheetName val="노무"/>
      <sheetName val="자재"/>
      <sheetName val="측량요율"/>
      <sheetName val="피벗테이블데이터분석"/>
      <sheetName val="적용단위길이"/>
      <sheetName val="특수기호강도거푸집"/>
      <sheetName val="종배수관면벽신"/>
      <sheetName val="종배수관(신)"/>
      <sheetName val="인건비 "/>
      <sheetName val="종배수관면벽구"/>
      <sheetName val="조건표"/>
      <sheetName val="I一般比"/>
      <sheetName val="터파기및재료"/>
      <sheetName val="#REF"/>
      <sheetName val="건축내역"/>
      <sheetName val="공사비증감"/>
      <sheetName val="공사요율"/>
      <sheetName val="노임단가"/>
      <sheetName val="Sheet1 (2)"/>
      <sheetName val="2공구자재집"/>
      <sheetName val="9811"/>
      <sheetName val="기존단가 (2)"/>
      <sheetName val="단가조사"/>
      <sheetName val="내역"/>
      <sheetName val="요율"/>
      <sheetName val="수목표준대가"/>
      <sheetName val="비탈면보호공수량산출"/>
      <sheetName val="재료비"/>
      <sheetName val="7단가"/>
      <sheetName val="횡배수관"/>
      <sheetName val="토공"/>
      <sheetName val="맨홀조서"/>
      <sheetName val="날개수량1.5"/>
      <sheetName val="96보완계획7.12"/>
      <sheetName val="매설지선굴착"/>
      <sheetName val="조도계산"/>
      <sheetName val="코드표"/>
      <sheetName val="내역서"/>
      <sheetName val="노임단가(0.3)"/>
      <sheetName val="AL공사(원)"/>
      <sheetName val="개소별수량산출"/>
      <sheetName val="식재인부"/>
      <sheetName val="작업시작"/>
      <sheetName val="본선부단위수량"/>
      <sheetName val="송전기본"/>
      <sheetName val="식재가격"/>
      <sheetName val="식재총괄"/>
      <sheetName val="일위목록"/>
      <sheetName val="공토공단위당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</sheetDataSet>
  </externalBook>
</externalLink>
</file>

<file path=xl/externalLinks/externalLink3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뚜껑"/>
      <sheetName val="콘크리트보호공"/>
      <sheetName val="그레이팅"/>
      <sheetName val="수평난간"/>
      <sheetName val="경사난간"/>
      <sheetName val="삼각웨어"/>
      <sheetName val="사각웨어"/>
      <sheetName val="관고정대(A)"/>
      <sheetName val="관고정대(B)"/>
      <sheetName val="석축"/>
      <sheetName val="정문"/>
      <sheetName val="휀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횡배수관집현황(2공구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100000"/>
      <sheetName val="200000"/>
      <sheetName val="300000"/>
      <sheetName val="400000"/>
      <sheetName val="500000"/>
      <sheetName val="VXXXXX"/>
      <sheetName val="횡배수관수량집계"/>
      <sheetName val="횡배수관면벽"/>
      <sheetName val="횡면벽단위수량 "/>
      <sheetName val="횡배수관기초"/>
      <sheetName val="날개벽1.5"/>
      <sheetName val="배수날개토공,공제수량"/>
      <sheetName val="날개벽단위수량"/>
      <sheetName val="날개치수및토공단위수량"/>
      <sheetName val="TYPE-2"/>
      <sheetName val="TYPE-3"/>
      <sheetName val="평균H"/>
      <sheetName val="횡배수관연장조서"/>
      <sheetName val="집수정수량"/>
      <sheetName val="집수정토공300"/>
      <sheetName val="집수정토공 600"/>
      <sheetName val="집수정토공 800"/>
      <sheetName val="box-간지"/>
      <sheetName val="구조물집계표"/>
      <sheetName val="암거1수량"/>
      <sheetName val="Sheet1"/>
      <sheetName val="암거단위-2련"/>
      <sheetName val="터파기고(box)"/>
      <sheetName val="이토변실(A3-LINE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3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주간공정표(2차)"/>
    </sheetNames>
    <sheetDataSet>
      <sheetData sheetId="0" refreshError="1"/>
    </sheetDataSet>
  </externalBook>
</externalLink>
</file>

<file path=xl/externalLinks/externalLink3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"/>
      <sheetName val="목차"/>
      <sheetName val="설계설명서"/>
      <sheetName val="일반시방서"/>
      <sheetName val="예정공정표"/>
      <sheetName val="공사갑지"/>
      <sheetName val="원가계산서"/>
      <sheetName val="내역서"/>
      <sheetName val="단가산출일람표 "/>
      <sheetName val="수량총괄표"/>
      <sheetName val="자재집계"/>
      <sheetName val="토공수량집계"/>
      <sheetName val="토적계산"/>
      <sheetName val="포장공"/>
      <sheetName val="배수공수량총집계"/>
      <sheetName val="배수암거수량"/>
      <sheetName val="구체수량"/>
      <sheetName val="유출부수량"/>
      <sheetName val="유입부수량"/>
      <sheetName val="배수및옹벽수량"/>
      <sheetName val="단가산출"/>
      <sheetName val="자재단가"/>
      <sheetName val="노임단가"/>
      <sheetName val="중기사용일람표"/>
      <sheetName val="중기사용료"/>
      <sheetName val="중기내역"/>
      <sheetName val="시공조서"/>
      <sheetName val="Sheet1"/>
      <sheetName val="제목"/>
      <sheetName val="원가계산"/>
      <sheetName val="수량산출서2"/>
      <sheetName val="#REF"/>
      <sheetName val="단가"/>
      <sheetName val="맨홀_공사비"/>
      <sheetName val="Macro1"/>
      <sheetName val="단가비교표"/>
      <sheetName val="물가시세표"/>
      <sheetName val="횡배수관집현황(2공구)"/>
      <sheetName val="소비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총괄표 (3)"/>
      <sheetName val="공사비명세서 (3)"/>
      <sheetName val="관급자재공사비 (3)"/>
      <sheetName val="총괄표 (2)"/>
      <sheetName val="공사비명세서 (2)"/>
      <sheetName val="관급자재공사비 (2)"/>
      <sheetName val="단가일람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자재물량"/>
      <sheetName val="총괄표"/>
      <sheetName val="공사비명세서"/>
      <sheetName val="관급자재공사비"/>
      <sheetName val="부대공사"/>
      <sheetName val="제계산서"/>
      <sheetName val="용지매수잡지출"/>
      <sheetName val="사업수지예산서"/>
      <sheetName val="개요"/>
      <sheetName val="재료집계"/>
      <sheetName val="단가"/>
      <sheetName val="단가표"/>
      <sheetName val="횡배수관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A3">
            <v>1</v>
          </cell>
          <cell r="B3">
            <v>1</v>
          </cell>
          <cell r="C3" t="str">
            <v>터 파 기(보통토사)</v>
          </cell>
          <cell r="D3" t="str">
            <v>인력</v>
          </cell>
          <cell r="E3">
            <v>1</v>
          </cell>
          <cell r="F3" t="str">
            <v>㎥</v>
          </cell>
          <cell r="G3">
            <v>6751</v>
          </cell>
          <cell r="H3">
            <v>6751</v>
          </cell>
          <cell r="I3">
            <v>0</v>
          </cell>
          <cell r="J3">
            <v>0</v>
          </cell>
        </row>
        <row r="4">
          <cell r="A4">
            <v>2</v>
          </cell>
          <cell r="B4">
            <v>2</v>
          </cell>
          <cell r="C4" t="str">
            <v>터 파 기(견질토사)</v>
          </cell>
          <cell r="D4" t="str">
            <v>인력</v>
          </cell>
          <cell r="E4">
            <v>1</v>
          </cell>
          <cell r="F4" t="str">
            <v>㎥</v>
          </cell>
          <cell r="G4">
            <v>8776</v>
          </cell>
          <cell r="H4">
            <v>8776</v>
          </cell>
          <cell r="I4">
            <v>0</v>
          </cell>
          <cell r="J4">
            <v>0</v>
          </cell>
        </row>
        <row r="5">
          <cell r="A5">
            <v>3</v>
          </cell>
          <cell r="B5">
            <v>1</v>
          </cell>
          <cell r="C5" t="str">
            <v>터 파 기</v>
          </cell>
          <cell r="D5" t="str">
            <v>토사(백호 0.7㎥)</v>
          </cell>
          <cell r="E5">
            <v>1</v>
          </cell>
          <cell r="F5" t="str">
            <v>㎥</v>
          </cell>
          <cell r="G5">
            <v>572</v>
          </cell>
          <cell r="H5">
            <v>254</v>
          </cell>
          <cell r="I5">
            <v>87</v>
          </cell>
          <cell r="J5">
            <v>231</v>
          </cell>
        </row>
        <row r="6">
          <cell r="A6">
            <v>4</v>
          </cell>
          <cell r="B6">
            <v>2</v>
          </cell>
          <cell r="C6" t="str">
            <v>터 파 기</v>
          </cell>
          <cell r="D6" t="str">
            <v>풍화대(백호 0.7㎥)</v>
          </cell>
          <cell r="E6">
            <v>1</v>
          </cell>
          <cell r="F6" t="str">
            <v>㎥</v>
          </cell>
          <cell r="G6">
            <v>820</v>
          </cell>
          <cell r="H6">
            <v>364</v>
          </cell>
          <cell r="I6">
            <v>125</v>
          </cell>
          <cell r="J6">
            <v>331</v>
          </cell>
        </row>
        <row r="7">
          <cell r="A7">
            <v>5</v>
          </cell>
          <cell r="B7">
            <v>2</v>
          </cell>
          <cell r="C7" t="str">
            <v>되메우기</v>
          </cell>
          <cell r="D7" t="str">
            <v>인력</v>
          </cell>
          <cell r="E7">
            <v>1</v>
          </cell>
          <cell r="F7" t="str">
            <v>㎥</v>
          </cell>
          <cell r="G7">
            <v>3375</v>
          </cell>
          <cell r="H7">
            <v>3375</v>
          </cell>
          <cell r="I7">
            <v>0</v>
          </cell>
          <cell r="J7">
            <v>0</v>
          </cell>
        </row>
        <row r="8">
          <cell r="A8">
            <v>6</v>
          </cell>
          <cell r="B8">
            <v>3</v>
          </cell>
          <cell r="C8" t="str">
            <v>되메우기</v>
          </cell>
          <cell r="D8" t="str">
            <v>백호 ＋ 콤팩터</v>
          </cell>
          <cell r="E8">
            <v>1</v>
          </cell>
          <cell r="F8" t="str">
            <v>㎥</v>
          </cell>
          <cell r="G8">
            <v>1526</v>
          </cell>
          <cell r="H8">
            <v>1068</v>
          </cell>
          <cell r="I8">
            <v>206</v>
          </cell>
          <cell r="J8">
            <v>252</v>
          </cell>
        </row>
        <row r="9">
          <cell r="A9">
            <v>7</v>
          </cell>
          <cell r="B9">
            <v>4</v>
          </cell>
          <cell r="C9" t="str">
            <v>성토(콤팩터다짐)</v>
          </cell>
          <cell r="D9" t="str">
            <v>콤팩터</v>
          </cell>
          <cell r="E9">
            <v>1</v>
          </cell>
          <cell r="F9" t="str">
            <v>㎥</v>
          </cell>
          <cell r="G9">
            <v>4427</v>
          </cell>
          <cell r="H9">
            <v>4235</v>
          </cell>
          <cell r="I9">
            <v>132</v>
          </cell>
          <cell r="J9">
            <v>60</v>
          </cell>
        </row>
        <row r="10">
          <cell r="A10">
            <v>8</v>
          </cell>
          <cell r="B10">
            <v>5</v>
          </cell>
          <cell r="C10" t="str">
            <v>되메우기</v>
          </cell>
          <cell r="D10" t="str">
            <v>백호 0.70㎥</v>
          </cell>
          <cell r="E10">
            <v>1</v>
          </cell>
          <cell r="F10" t="str">
            <v>㎥</v>
          </cell>
          <cell r="G10">
            <v>451</v>
          </cell>
          <cell r="H10">
            <v>200</v>
          </cell>
          <cell r="I10">
            <v>69</v>
          </cell>
          <cell r="J10">
            <v>182</v>
          </cell>
        </row>
        <row r="11">
          <cell r="A11">
            <v>9</v>
          </cell>
          <cell r="B11">
            <v>6</v>
          </cell>
          <cell r="C11" t="str">
            <v>흙 깍 기</v>
          </cell>
          <cell r="D11" t="str">
            <v>백호 0.7㎥</v>
          </cell>
          <cell r="E11">
            <v>1</v>
          </cell>
          <cell r="F11" t="str">
            <v>㎥</v>
          </cell>
          <cell r="G11">
            <v>532</v>
          </cell>
          <cell r="H11">
            <v>236</v>
          </cell>
          <cell r="I11">
            <v>81</v>
          </cell>
          <cell r="J11">
            <v>215</v>
          </cell>
        </row>
        <row r="12">
          <cell r="A12">
            <v>10</v>
          </cell>
          <cell r="B12">
            <v>7</v>
          </cell>
          <cell r="C12" t="str">
            <v>흙 깍 기</v>
          </cell>
          <cell r="D12" t="str">
            <v>백호 1.0㎥</v>
          </cell>
          <cell r="E12">
            <v>1</v>
          </cell>
          <cell r="F12" t="str">
            <v>㎥</v>
          </cell>
          <cell r="G12">
            <v>488</v>
          </cell>
          <cell r="H12">
            <v>181</v>
          </cell>
          <cell r="I12">
            <v>105</v>
          </cell>
          <cell r="J12">
            <v>202</v>
          </cell>
        </row>
        <row r="13">
          <cell r="A13">
            <v>11</v>
          </cell>
          <cell r="B13">
            <v>8</v>
          </cell>
          <cell r="C13" t="str">
            <v>흙 깍 기</v>
          </cell>
          <cell r="D13" t="str">
            <v>도쟈 19ton</v>
          </cell>
          <cell r="E13">
            <v>1</v>
          </cell>
          <cell r="F13" t="str">
            <v>㎥</v>
          </cell>
          <cell r="G13">
            <v>529</v>
          </cell>
          <cell r="H13">
            <v>176</v>
          </cell>
          <cell r="I13">
            <v>139</v>
          </cell>
          <cell r="J13">
            <v>214</v>
          </cell>
        </row>
        <row r="14">
          <cell r="A14">
            <v>12</v>
          </cell>
          <cell r="B14">
            <v>9</v>
          </cell>
          <cell r="C14" t="str">
            <v>유용성토(토사,도로용)</v>
          </cell>
          <cell r="D14" t="str">
            <v>도쟈 19ton  : ℓ=79m</v>
          </cell>
          <cell r="E14">
            <v>1</v>
          </cell>
          <cell r="F14" t="str">
            <v>㎥</v>
          </cell>
          <cell r="G14">
            <v>1093</v>
          </cell>
          <cell r="H14">
            <v>363</v>
          </cell>
          <cell r="I14">
            <v>288</v>
          </cell>
          <cell r="J14">
            <v>442</v>
          </cell>
        </row>
        <row r="15">
          <cell r="A15">
            <v>13</v>
          </cell>
          <cell r="B15">
            <v>6</v>
          </cell>
          <cell r="C15" t="str">
            <v xml:space="preserve">유용성토 </v>
          </cell>
          <cell r="D15" t="str">
            <v>도쟈 19ton  : ℓ=25m</v>
          </cell>
          <cell r="E15">
            <v>1</v>
          </cell>
          <cell r="F15" t="str">
            <v>㎥</v>
          </cell>
          <cell r="G15">
            <v>370</v>
          </cell>
          <cell r="H15">
            <v>123</v>
          </cell>
          <cell r="I15">
            <v>97</v>
          </cell>
          <cell r="J15">
            <v>150</v>
          </cell>
        </row>
        <row r="16">
          <cell r="A16">
            <v>14</v>
          </cell>
          <cell r="B16">
            <v>7</v>
          </cell>
          <cell r="C16" t="str">
            <v>유용성토(토사,도로용)</v>
          </cell>
          <cell r="D16" t="str">
            <v>도쟈 19ton  : ℓ=40m</v>
          </cell>
          <cell r="E16">
            <v>1</v>
          </cell>
          <cell r="F16" t="str">
            <v>㎥</v>
          </cell>
          <cell r="G16">
            <v>602</v>
          </cell>
          <cell r="H16">
            <v>200</v>
          </cell>
          <cell r="I16">
            <v>159</v>
          </cell>
          <cell r="J16">
            <v>243</v>
          </cell>
        </row>
        <row r="17">
          <cell r="A17">
            <v>15</v>
          </cell>
          <cell r="B17">
            <v>8</v>
          </cell>
          <cell r="C17" t="str">
            <v>유용성토(토사,단지용)</v>
          </cell>
          <cell r="D17" t="str">
            <v>도쟈 19ton  : ℓ=50m</v>
          </cell>
          <cell r="E17">
            <v>1</v>
          </cell>
          <cell r="F17" t="str">
            <v>㎥</v>
          </cell>
          <cell r="G17">
            <v>727</v>
          </cell>
          <cell r="H17">
            <v>242</v>
          </cell>
          <cell r="I17">
            <v>191</v>
          </cell>
          <cell r="J17">
            <v>294</v>
          </cell>
        </row>
        <row r="18">
          <cell r="A18">
            <v>16</v>
          </cell>
          <cell r="B18">
            <v>9</v>
          </cell>
          <cell r="C18" t="str">
            <v>유 용 토(도로용)</v>
          </cell>
          <cell r="D18" t="str">
            <v>덤프 15ton:ℓ=99m</v>
          </cell>
          <cell r="E18">
            <v>1</v>
          </cell>
          <cell r="F18" t="str">
            <v>㎥</v>
          </cell>
          <cell r="G18">
            <v>1554</v>
          </cell>
          <cell r="H18">
            <v>534</v>
          </cell>
          <cell r="I18">
            <v>387</v>
          </cell>
          <cell r="J18">
            <v>633</v>
          </cell>
        </row>
        <row r="19">
          <cell r="A19">
            <v>17</v>
          </cell>
          <cell r="B19">
            <v>10</v>
          </cell>
          <cell r="C19" t="str">
            <v>유 용 토(단지용)</v>
          </cell>
          <cell r="D19" t="str">
            <v>덤프 15ton:ℓ=171m</v>
          </cell>
          <cell r="E19">
            <v>1</v>
          </cell>
          <cell r="F19" t="str">
            <v>㎥</v>
          </cell>
          <cell r="G19">
            <v>1063</v>
          </cell>
          <cell r="H19">
            <v>346</v>
          </cell>
          <cell r="I19">
            <v>310</v>
          </cell>
          <cell r="J19">
            <v>407</v>
          </cell>
        </row>
        <row r="20">
          <cell r="A20">
            <v>18</v>
          </cell>
          <cell r="B20">
            <v>11</v>
          </cell>
          <cell r="C20" t="str">
            <v>순 성 토(도로용)</v>
          </cell>
          <cell r="D20" t="str">
            <v>백호1.0㎥＋덤프15ton</v>
          </cell>
          <cell r="E20">
            <v>1</v>
          </cell>
          <cell r="F20" t="str">
            <v>㎥</v>
          </cell>
          <cell r="G20">
            <v>2034</v>
          </cell>
          <cell r="H20">
            <v>453</v>
          </cell>
          <cell r="I20">
            <v>430</v>
          </cell>
          <cell r="J20">
            <v>1151</v>
          </cell>
        </row>
        <row r="21">
          <cell r="A21">
            <v>19</v>
          </cell>
          <cell r="B21">
            <v>7</v>
          </cell>
          <cell r="C21" t="str">
            <v xml:space="preserve">순 성 토 </v>
          </cell>
          <cell r="D21" t="str">
            <v>백호1.0㎥＋덤프15ton</v>
          </cell>
          <cell r="E21">
            <v>1</v>
          </cell>
          <cell r="F21" t="str">
            <v>㎥</v>
          </cell>
          <cell r="G21">
            <v>41737</v>
          </cell>
          <cell r="H21">
            <v>11887</v>
          </cell>
          <cell r="I21">
            <v>14658</v>
          </cell>
          <cell r="J21">
            <v>15192</v>
          </cell>
        </row>
        <row r="22">
          <cell r="A22">
            <v>20</v>
          </cell>
          <cell r="B22">
            <v>8</v>
          </cell>
          <cell r="C22" t="str">
            <v>잔토처리</v>
          </cell>
          <cell r="D22" t="str">
            <v>백호 0.7㎥</v>
          </cell>
          <cell r="E22">
            <v>1</v>
          </cell>
          <cell r="F22" t="str">
            <v>㎥</v>
          </cell>
          <cell r="G22">
            <v>406</v>
          </cell>
          <cell r="H22">
            <v>180</v>
          </cell>
          <cell r="I22">
            <v>62</v>
          </cell>
          <cell r="J22">
            <v>164</v>
          </cell>
        </row>
        <row r="23">
          <cell r="A23">
            <v>21</v>
          </cell>
          <cell r="B23">
            <v>9</v>
          </cell>
          <cell r="C23" t="str">
            <v>성토다짐(단지)</v>
          </cell>
          <cell r="D23" t="str">
            <v>양족식로울러(자주식) 19톤</v>
          </cell>
          <cell r="E23">
            <v>1</v>
          </cell>
          <cell r="F23" t="str">
            <v>㎥</v>
          </cell>
          <cell r="G23">
            <v>286</v>
          </cell>
          <cell r="H23">
            <v>51</v>
          </cell>
          <cell r="I23">
            <v>62</v>
          </cell>
          <cell r="J23">
            <v>173</v>
          </cell>
        </row>
        <row r="24">
          <cell r="A24">
            <v>22</v>
          </cell>
          <cell r="B24">
            <v>8</v>
          </cell>
          <cell r="C24" t="str">
            <v>바닥고르기</v>
          </cell>
          <cell r="D24" t="str">
            <v>인력</v>
          </cell>
          <cell r="E24">
            <v>1</v>
          </cell>
          <cell r="F24" t="str">
            <v>㎥</v>
          </cell>
          <cell r="G24">
            <v>675</v>
          </cell>
          <cell r="H24">
            <v>675</v>
          </cell>
          <cell r="I24">
            <v>0</v>
          </cell>
          <cell r="J24">
            <v>0</v>
          </cell>
        </row>
        <row r="25">
          <cell r="A25">
            <v>23</v>
          </cell>
          <cell r="B25">
            <v>9</v>
          </cell>
          <cell r="C25" t="str">
            <v>고 르 기</v>
          </cell>
          <cell r="D25" t="str">
            <v>도쟈 19ton</v>
          </cell>
          <cell r="E25">
            <v>1</v>
          </cell>
          <cell r="F25" t="str">
            <v>㎥</v>
          </cell>
          <cell r="G25">
            <v>114</v>
          </cell>
          <cell r="H25">
            <v>38</v>
          </cell>
          <cell r="I25">
            <v>30</v>
          </cell>
          <cell r="J25">
            <v>46</v>
          </cell>
        </row>
        <row r="26">
          <cell r="A26">
            <v>24</v>
          </cell>
          <cell r="B26">
            <v>10</v>
          </cell>
          <cell r="C26" t="str">
            <v>표토제거</v>
          </cell>
          <cell r="D26" t="str">
            <v>도쟈 19ton</v>
          </cell>
          <cell r="E26">
            <v>1</v>
          </cell>
          <cell r="F26" t="str">
            <v>㎥</v>
          </cell>
          <cell r="G26">
            <v>626</v>
          </cell>
          <cell r="H26">
            <v>208</v>
          </cell>
          <cell r="I26">
            <v>165</v>
          </cell>
          <cell r="J26">
            <v>253</v>
          </cell>
        </row>
        <row r="27">
          <cell r="A27">
            <v>25</v>
          </cell>
          <cell r="B27">
            <v>10</v>
          </cell>
          <cell r="C27" t="str">
            <v>기초모래</v>
          </cell>
          <cell r="D27"/>
          <cell r="E27">
            <v>1</v>
          </cell>
          <cell r="F27" t="str">
            <v>㎥</v>
          </cell>
          <cell r="G27">
            <v>23522</v>
          </cell>
          <cell r="H27">
            <v>9397</v>
          </cell>
          <cell r="I27">
            <v>10962</v>
          </cell>
          <cell r="J27">
            <v>3163</v>
          </cell>
        </row>
        <row r="28">
          <cell r="A28">
            <v>26</v>
          </cell>
          <cell r="B28">
            <v>11</v>
          </cell>
          <cell r="C28" t="str">
            <v>줄    떼</v>
          </cell>
          <cell r="D28"/>
          <cell r="E28">
            <v>1</v>
          </cell>
          <cell r="F28" t="str">
            <v>㎡</v>
          </cell>
          <cell r="G28">
            <v>2974</v>
          </cell>
          <cell r="H28">
            <v>2407</v>
          </cell>
          <cell r="I28">
            <v>564</v>
          </cell>
          <cell r="J28">
            <v>3</v>
          </cell>
        </row>
        <row r="29">
          <cell r="A29">
            <v>27</v>
          </cell>
          <cell r="B29">
            <v>12</v>
          </cell>
          <cell r="C29" t="str">
            <v>평    떼</v>
          </cell>
          <cell r="D29"/>
          <cell r="E29">
            <v>1</v>
          </cell>
          <cell r="F29" t="str">
            <v>㎡</v>
          </cell>
          <cell r="G29">
            <v>5624</v>
          </cell>
          <cell r="H29">
            <v>2601</v>
          </cell>
          <cell r="I29">
            <v>3014</v>
          </cell>
          <cell r="J29">
            <v>9</v>
          </cell>
        </row>
        <row r="30">
          <cell r="A30">
            <v>28</v>
          </cell>
          <cell r="B30">
            <v>13</v>
          </cell>
          <cell r="C30" t="str">
            <v>모 르 터</v>
          </cell>
          <cell r="D30" t="str">
            <v xml:space="preserve"> 1 : 2</v>
          </cell>
          <cell r="E30">
            <v>1</v>
          </cell>
          <cell r="F30" t="str">
            <v>㎥</v>
          </cell>
          <cell r="G30">
            <v>64984</v>
          </cell>
          <cell r="H30">
            <v>44767</v>
          </cell>
          <cell r="I30">
            <v>10140</v>
          </cell>
          <cell r="J30">
            <v>10077</v>
          </cell>
        </row>
        <row r="31">
          <cell r="A31">
            <v>29</v>
          </cell>
          <cell r="B31">
            <v>14</v>
          </cell>
          <cell r="C31" t="str">
            <v>모 르 터</v>
          </cell>
          <cell r="D31" t="str">
            <v xml:space="preserve"> 1 : 3</v>
          </cell>
          <cell r="E31">
            <v>1</v>
          </cell>
          <cell r="F31" t="str">
            <v>㎥</v>
          </cell>
          <cell r="G31">
            <v>64696</v>
          </cell>
          <cell r="H31">
            <v>44669</v>
          </cell>
          <cell r="I31">
            <v>11380</v>
          </cell>
          <cell r="J31">
            <v>8647</v>
          </cell>
        </row>
        <row r="32">
          <cell r="A32">
            <v>30</v>
          </cell>
          <cell r="B32">
            <v>15</v>
          </cell>
          <cell r="C32" t="str">
            <v>모 르 터</v>
          </cell>
          <cell r="D32" t="str">
            <v xml:space="preserve"> 1 : 5</v>
          </cell>
          <cell r="E32">
            <v>1</v>
          </cell>
          <cell r="F32" t="str">
            <v>㎥</v>
          </cell>
          <cell r="G32">
            <v>59263</v>
          </cell>
          <cell r="H32">
            <v>40571</v>
          </cell>
          <cell r="I32">
            <v>11895</v>
          </cell>
          <cell r="J32">
            <v>6797</v>
          </cell>
        </row>
        <row r="33">
          <cell r="A33">
            <v>31</v>
          </cell>
          <cell r="B33">
            <v>14</v>
          </cell>
          <cell r="C33" t="str">
            <v>방수모르터</v>
          </cell>
          <cell r="D33" t="str">
            <v xml:space="preserve"> 1 : 2</v>
          </cell>
          <cell r="E33">
            <v>1</v>
          </cell>
          <cell r="F33" t="str">
            <v>㎥</v>
          </cell>
          <cell r="G33">
            <v>5266</v>
          </cell>
          <cell r="H33">
            <v>5266</v>
          </cell>
          <cell r="I33">
            <v>0</v>
          </cell>
          <cell r="J33">
            <v>0</v>
          </cell>
        </row>
        <row r="34">
          <cell r="A34">
            <v>32</v>
          </cell>
          <cell r="B34">
            <v>15</v>
          </cell>
          <cell r="C34" t="str">
            <v>노    체</v>
          </cell>
          <cell r="D34"/>
          <cell r="E34">
            <v>1</v>
          </cell>
          <cell r="F34" t="str">
            <v>㎥</v>
          </cell>
          <cell r="G34">
            <v>784</v>
          </cell>
          <cell r="H34">
            <v>295</v>
          </cell>
          <cell r="I34">
            <v>175</v>
          </cell>
          <cell r="J34">
            <v>314</v>
          </cell>
          <cell r="K34" t="str">
            <v>다짐90%이상</v>
          </cell>
        </row>
        <row r="35">
          <cell r="A35">
            <v>33</v>
          </cell>
          <cell r="B35">
            <v>16</v>
          </cell>
          <cell r="C35" t="str">
            <v>노    상</v>
          </cell>
          <cell r="D35"/>
          <cell r="E35">
            <v>1</v>
          </cell>
          <cell r="F35" t="str">
            <v>㎥</v>
          </cell>
          <cell r="G35">
            <v>1050</v>
          </cell>
          <cell r="H35">
            <v>382</v>
          </cell>
          <cell r="I35">
            <v>226</v>
          </cell>
          <cell r="J35">
            <v>442</v>
          </cell>
          <cell r="K35" t="str">
            <v>다짐95%이상</v>
          </cell>
        </row>
        <row r="36">
          <cell r="A36">
            <v>34</v>
          </cell>
          <cell r="B36">
            <v>17</v>
          </cell>
          <cell r="C36" t="str">
            <v>노상준비공</v>
          </cell>
          <cell r="D36"/>
          <cell r="E36">
            <v>1</v>
          </cell>
          <cell r="F36" t="str">
            <v>㎡</v>
          </cell>
          <cell r="G36">
            <v>64</v>
          </cell>
          <cell r="H36">
            <v>24</v>
          </cell>
          <cell r="I36">
            <v>14</v>
          </cell>
          <cell r="J36">
            <v>26</v>
          </cell>
        </row>
        <row r="37">
          <cell r="A37">
            <v>35</v>
          </cell>
          <cell r="B37">
            <v>18</v>
          </cell>
          <cell r="C37" t="str">
            <v>동상방지층</v>
          </cell>
          <cell r="D37" t="str">
            <v xml:space="preserve"> t = 10㎝</v>
          </cell>
          <cell r="E37">
            <v>1</v>
          </cell>
          <cell r="F37" t="str">
            <v>㎡</v>
          </cell>
          <cell r="G37">
            <v>8976</v>
          </cell>
          <cell r="H37">
            <v>3160</v>
          </cell>
          <cell r="I37">
            <v>2822</v>
          </cell>
          <cell r="J37">
            <v>2994</v>
          </cell>
        </row>
        <row r="38">
          <cell r="A38">
            <v>36</v>
          </cell>
          <cell r="B38">
            <v>19</v>
          </cell>
          <cell r="C38" t="str">
            <v>입도조정기층</v>
          </cell>
          <cell r="D38" t="str">
            <v xml:space="preserve"> t = 15㎝</v>
          </cell>
          <cell r="E38">
            <v>1</v>
          </cell>
          <cell r="F38" t="str">
            <v>㎡</v>
          </cell>
          <cell r="G38">
            <v>9249</v>
          </cell>
          <cell r="H38">
            <v>3247</v>
          </cell>
          <cell r="I38">
            <v>2879</v>
          </cell>
          <cell r="J38">
            <v>3123</v>
          </cell>
        </row>
        <row r="39">
          <cell r="A39">
            <v>37</v>
          </cell>
          <cell r="B39">
            <v>20</v>
          </cell>
          <cell r="C39" t="str">
            <v>보조기층</v>
          </cell>
          <cell r="D39" t="str">
            <v xml:space="preserve"> t = 25㎝</v>
          </cell>
          <cell r="E39">
            <v>1</v>
          </cell>
          <cell r="F39" t="str">
            <v>㎥</v>
          </cell>
          <cell r="G39">
            <v>9249</v>
          </cell>
          <cell r="H39">
            <v>3247</v>
          </cell>
          <cell r="I39">
            <v>2879</v>
          </cell>
          <cell r="J39">
            <v>3123</v>
          </cell>
        </row>
        <row r="40">
          <cell r="A40">
            <v>38</v>
          </cell>
          <cell r="B40">
            <v>21</v>
          </cell>
          <cell r="C40" t="str">
            <v>크라샤런</v>
          </cell>
          <cell r="D40" t="str">
            <v xml:space="preserve"> t = 10㎝</v>
          </cell>
          <cell r="E40">
            <v>1</v>
          </cell>
          <cell r="F40" t="str">
            <v>㎥</v>
          </cell>
          <cell r="G40" t="e">
            <v>#REF!</v>
          </cell>
          <cell r="H40" t="e">
            <v>#REF!</v>
          </cell>
          <cell r="I40" t="e">
            <v>#REF!</v>
          </cell>
          <cell r="J40" t="e">
            <v>#REF!</v>
          </cell>
        </row>
        <row r="41">
          <cell r="A41">
            <v>39</v>
          </cell>
          <cell r="B41">
            <v>22</v>
          </cell>
          <cell r="C41" t="str">
            <v>프라임 코팅</v>
          </cell>
          <cell r="D41"/>
          <cell r="E41">
            <v>1</v>
          </cell>
          <cell r="F41" t="str">
            <v>a</v>
          </cell>
          <cell r="G41">
            <v>21903</v>
          </cell>
          <cell r="H41">
            <v>16042</v>
          </cell>
          <cell r="I41">
            <v>3868</v>
          </cell>
          <cell r="J41">
            <v>1993</v>
          </cell>
        </row>
        <row r="42">
          <cell r="A42">
            <v>40</v>
          </cell>
          <cell r="B42">
            <v>23</v>
          </cell>
          <cell r="C42" t="str">
            <v>기    층</v>
          </cell>
          <cell r="D42" t="str">
            <v xml:space="preserve"> t = 10㎝</v>
          </cell>
          <cell r="E42">
            <v>1</v>
          </cell>
          <cell r="F42" t="str">
            <v>a</v>
          </cell>
          <cell r="G42">
            <v>67357</v>
          </cell>
          <cell r="H42">
            <v>43947</v>
          </cell>
          <cell r="I42">
            <v>6252</v>
          </cell>
          <cell r="J42">
            <v>17158</v>
          </cell>
        </row>
        <row r="43">
          <cell r="A43">
            <v>41</v>
          </cell>
          <cell r="B43">
            <v>24</v>
          </cell>
          <cell r="C43" t="str">
            <v>택코팅</v>
          </cell>
          <cell r="D43"/>
          <cell r="E43">
            <v>1</v>
          </cell>
          <cell r="F43" t="str">
            <v>a</v>
          </cell>
          <cell r="G43">
            <v>7492</v>
          </cell>
          <cell r="H43">
            <v>6950</v>
          </cell>
          <cell r="I43">
            <v>14</v>
          </cell>
          <cell r="J43">
            <v>528</v>
          </cell>
        </row>
        <row r="44">
          <cell r="A44">
            <v>42</v>
          </cell>
          <cell r="B44">
            <v>25</v>
          </cell>
          <cell r="C44" t="str">
            <v>표    층</v>
          </cell>
          <cell r="D44" t="str">
            <v xml:space="preserve"> t =  5㎝</v>
          </cell>
          <cell r="E44">
            <v>1</v>
          </cell>
          <cell r="F44" t="str">
            <v>a</v>
          </cell>
          <cell r="G44">
            <v>47220</v>
          </cell>
          <cell r="H44">
            <v>28249</v>
          </cell>
          <cell r="I44">
            <v>5089</v>
          </cell>
          <cell r="J44">
            <v>13882</v>
          </cell>
        </row>
        <row r="45">
          <cell r="A45">
            <v>43</v>
          </cell>
          <cell r="B45">
            <v>26</v>
          </cell>
          <cell r="C45" t="str">
            <v>콘크리트 헐기</v>
          </cell>
          <cell r="D45" t="str">
            <v>무근</v>
          </cell>
          <cell r="E45">
            <v>1</v>
          </cell>
          <cell r="F45" t="str">
            <v>㎥</v>
          </cell>
          <cell r="G45">
            <v>11788</v>
          </cell>
          <cell r="H45">
            <v>4119</v>
          </cell>
          <cell r="I45">
            <v>1690</v>
          </cell>
          <cell r="J45">
            <v>5979</v>
          </cell>
        </row>
        <row r="46">
          <cell r="A46">
            <v>44</v>
          </cell>
          <cell r="B46">
            <v>27</v>
          </cell>
          <cell r="C46" t="str">
            <v>합판거푸집(4회)</v>
          </cell>
          <cell r="D46" t="str">
            <v xml:space="preserve"> 10㎥ 이상</v>
          </cell>
          <cell r="E46">
            <v>1</v>
          </cell>
          <cell r="F46" t="str">
            <v>㎡</v>
          </cell>
          <cell r="G46">
            <v>15539</v>
          </cell>
          <cell r="H46">
            <v>10189</v>
          </cell>
          <cell r="I46">
            <v>5327</v>
          </cell>
          <cell r="J46">
            <v>23</v>
          </cell>
        </row>
        <row r="47">
          <cell r="A47">
            <v>45</v>
          </cell>
          <cell r="B47">
            <v>15</v>
          </cell>
          <cell r="C47" t="str">
            <v>합판거푸집(4회)</v>
          </cell>
          <cell r="D47" t="str">
            <v xml:space="preserve"> 10㎥ 미만</v>
          </cell>
          <cell r="E47">
            <v>1</v>
          </cell>
          <cell r="F47" t="str">
            <v>㎡</v>
          </cell>
          <cell r="G47">
            <v>18574</v>
          </cell>
          <cell r="H47">
            <v>13224</v>
          </cell>
          <cell r="I47">
            <v>5327</v>
          </cell>
          <cell r="J47">
            <v>23</v>
          </cell>
        </row>
        <row r="48">
          <cell r="A48">
            <v>46</v>
          </cell>
          <cell r="B48">
            <v>16</v>
          </cell>
          <cell r="C48" t="str">
            <v>합판거푸집(6회)</v>
          </cell>
          <cell r="D48" t="str">
            <v xml:space="preserve"> 10㎥ 이상</v>
          </cell>
          <cell r="E48">
            <v>1</v>
          </cell>
          <cell r="F48" t="str">
            <v>㎡</v>
          </cell>
          <cell r="G48">
            <v>12785</v>
          </cell>
          <cell r="H48">
            <v>8155</v>
          </cell>
          <cell r="I48">
            <v>4610</v>
          </cell>
          <cell r="J48">
            <v>20</v>
          </cell>
        </row>
        <row r="49">
          <cell r="A49">
            <v>47</v>
          </cell>
          <cell r="B49">
            <v>17</v>
          </cell>
          <cell r="C49" t="str">
            <v>합판거푸집(6회)</v>
          </cell>
          <cell r="D49" t="str">
            <v xml:space="preserve"> 10㎥ 미만</v>
          </cell>
          <cell r="E49">
            <v>1</v>
          </cell>
          <cell r="F49" t="str">
            <v>㎡</v>
          </cell>
          <cell r="G49">
            <v>15213</v>
          </cell>
          <cell r="H49">
            <v>10583</v>
          </cell>
          <cell r="I49">
            <v>4610</v>
          </cell>
          <cell r="J49">
            <v>20</v>
          </cell>
        </row>
        <row r="50">
          <cell r="A50">
            <v>48</v>
          </cell>
          <cell r="B50">
            <v>17</v>
          </cell>
          <cell r="C50" t="str">
            <v>철근가공조립</v>
          </cell>
          <cell r="D50" t="str">
            <v>간단구조</v>
          </cell>
          <cell r="E50">
            <v>1</v>
          </cell>
          <cell r="F50" t="str">
            <v>㎏</v>
          </cell>
          <cell r="G50">
            <v>252</v>
          </cell>
          <cell r="H50">
            <v>241</v>
          </cell>
          <cell r="I50">
            <v>0</v>
          </cell>
          <cell r="J50">
            <v>11</v>
          </cell>
        </row>
        <row r="51">
          <cell r="A51">
            <v>49</v>
          </cell>
          <cell r="B51">
            <v>18</v>
          </cell>
          <cell r="C51" t="str">
            <v>철근가공조립</v>
          </cell>
          <cell r="D51" t="str">
            <v>보통구조</v>
          </cell>
          <cell r="E51">
            <v>1</v>
          </cell>
          <cell r="F51" t="str">
            <v>㎏</v>
          </cell>
          <cell r="G51">
            <v>425</v>
          </cell>
          <cell r="H51">
            <v>413</v>
          </cell>
          <cell r="I51">
            <v>1</v>
          </cell>
          <cell r="J51">
            <v>11</v>
          </cell>
        </row>
        <row r="52">
          <cell r="A52">
            <v>50</v>
          </cell>
          <cell r="B52">
            <v>19</v>
          </cell>
          <cell r="C52" t="str">
            <v>레미콘 타설(Lean)</v>
          </cell>
          <cell r="D52"/>
          <cell r="E52">
            <v>1</v>
          </cell>
          <cell r="F52" t="str">
            <v>㎥</v>
          </cell>
          <cell r="G52">
            <v>18202</v>
          </cell>
          <cell r="H52">
            <v>18202</v>
          </cell>
          <cell r="I52">
            <v>0</v>
          </cell>
          <cell r="J52">
            <v>0</v>
          </cell>
        </row>
        <row r="53">
          <cell r="A53">
            <v>51</v>
          </cell>
          <cell r="B53">
            <v>20</v>
          </cell>
          <cell r="C53" t="str">
            <v>레미콘 타설(무근)</v>
          </cell>
          <cell r="D53" t="str">
            <v xml:space="preserve"> 10㎥ 이상</v>
          </cell>
          <cell r="E53">
            <v>1</v>
          </cell>
          <cell r="F53" t="str">
            <v>㎥</v>
          </cell>
          <cell r="G53">
            <v>18433</v>
          </cell>
          <cell r="H53">
            <v>18202</v>
          </cell>
          <cell r="I53">
            <v>201</v>
          </cell>
          <cell r="J53">
            <v>30</v>
          </cell>
        </row>
        <row r="54">
          <cell r="A54">
            <v>52</v>
          </cell>
          <cell r="B54">
            <v>21</v>
          </cell>
          <cell r="C54" t="str">
            <v>레미콘 타설(무근)</v>
          </cell>
          <cell r="D54" t="str">
            <v xml:space="preserve"> 10㎥ 미만</v>
          </cell>
          <cell r="E54">
            <v>1</v>
          </cell>
          <cell r="F54" t="str">
            <v>㎥</v>
          </cell>
          <cell r="G54">
            <v>29766</v>
          </cell>
          <cell r="H54">
            <v>28720</v>
          </cell>
          <cell r="I54">
            <v>907</v>
          </cell>
          <cell r="J54">
            <v>139</v>
          </cell>
        </row>
        <row r="55">
          <cell r="A55">
            <v>53</v>
          </cell>
          <cell r="B55">
            <v>20</v>
          </cell>
          <cell r="C55" t="str">
            <v>레미콘 타설(철근)</v>
          </cell>
          <cell r="D55" t="str">
            <v xml:space="preserve"> 10㎥ 이상</v>
          </cell>
          <cell r="E55">
            <v>1</v>
          </cell>
          <cell r="F55" t="str">
            <v>㎥</v>
          </cell>
          <cell r="G55">
            <v>20320</v>
          </cell>
          <cell r="H55">
            <v>20089</v>
          </cell>
          <cell r="I55">
            <v>201</v>
          </cell>
          <cell r="J55">
            <v>30</v>
          </cell>
        </row>
        <row r="56">
          <cell r="A56">
            <v>54</v>
          </cell>
          <cell r="B56">
            <v>21</v>
          </cell>
          <cell r="C56" t="str">
            <v>레미콘 타설(철근)</v>
          </cell>
          <cell r="D56" t="str">
            <v xml:space="preserve"> 10㎥ 미만</v>
          </cell>
          <cell r="E56">
            <v>1</v>
          </cell>
          <cell r="F56" t="str">
            <v>㎥</v>
          </cell>
          <cell r="G56">
            <v>29766</v>
          </cell>
          <cell r="H56">
            <v>28720</v>
          </cell>
          <cell r="I56">
            <v>907</v>
          </cell>
          <cell r="J56">
            <v>139</v>
          </cell>
        </row>
        <row r="57">
          <cell r="A57">
            <v>55</v>
          </cell>
          <cell r="B57">
            <v>22</v>
          </cell>
          <cell r="C57" t="str">
            <v>강관 비계</v>
          </cell>
          <cell r="D57" t="str">
            <v xml:space="preserve"> 3개월</v>
          </cell>
          <cell r="E57">
            <v>1</v>
          </cell>
          <cell r="F57" t="str">
            <v>㎡</v>
          </cell>
          <cell r="G57">
            <v>7597</v>
          </cell>
          <cell r="H57">
            <v>6653</v>
          </cell>
          <cell r="I57">
            <v>612</v>
          </cell>
          <cell r="J57">
            <v>332</v>
          </cell>
        </row>
        <row r="58">
          <cell r="B58">
            <v>23</v>
          </cell>
          <cell r="C58" t="str">
            <v>흄    관</v>
          </cell>
          <cell r="D58" t="str">
            <v>D= 250㎜</v>
          </cell>
          <cell r="E58">
            <v>1</v>
          </cell>
          <cell r="F58" t="str">
            <v>m</v>
          </cell>
          <cell r="G58">
            <v>16050</v>
          </cell>
          <cell r="H58">
            <v>15156</v>
          </cell>
          <cell r="I58">
            <v>0</v>
          </cell>
          <cell r="J58">
            <v>894</v>
          </cell>
        </row>
        <row r="59">
          <cell r="B59">
            <v>24</v>
          </cell>
          <cell r="C59" t="str">
            <v>흄    관</v>
          </cell>
          <cell r="D59" t="str">
            <v>D= 300㎜</v>
          </cell>
          <cell r="E59">
            <v>1</v>
          </cell>
          <cell r="F59" t="str">
            <v>m</v>
          </cell>
          <cell r="G59">
            <v>17581</v>
          </cell>
          <cell r="H59">
            <v>16687</v>
          </cell>
          <cell r="I59">
            <v>0</v>
          </cell>
          <cell r="J59">
            <v>894</v>
          </cell>
        </row>
        <row r="60">
          <cell r="B60">
            <v>25</v>
          </cell>
          <cell r="C60" t="str">
            <v>흄    관</v>
          </cell>
          <cell r="D60" t="str">
            <v>D= 400㎜</v>
          </cell>
          <cell r="E60">
            <v>1</v>
          </cell>
          <cell r="F60" t="str">
            <v>m</v>
          </cell>
          <cell r="G60">
            <v>15136</v>
          </cell>
          <cell r="H60">
            <v>11297</v>
          </cell>
          <cell r="I60">
            <v>709</v>
          </cell>
          <cell r="J60">
            <v>3130</v>
          </cell>
        </row>
        <row r="61">
          <cell r="B61">
            <v>26</v>
          </cell>
          <cell r="C61" t="str">
            <v>흄    관</v>
          </cell>
          <cell r="D61" t="str">
            <v>D= 600㎜</v>
          </cell>
          <cell r="E61">
            <v>1</v>
          </cell>
          <cell r="F61" t="str">
            <v>m</v>
          </cell>
          <cell r="G61">
            <v>34933</v>
          </cell>
          <cell r="H61">
            <v>26118</v>
          </cell>
          <cell r="I61">
            <v>1112</v>
          </cell>
          <cell r="J61">
            <v>7703</v>
          </cell>
        </row>
        <row r="62">
          <cell r="B62">
            <v>23</v>
          </cell>
          <cell r="C62" t="str">
            <v>천공 및 접합</v>
          </cell>
          <cell r="D62" t="str">
            <v>본관 400㎜, 연결관 250㎜</v>
          </cell>
          <cell r="E62">
            <v>1</v>
          </cell>
          <cell r="F62" t="str">
            <v>개소</v>
          </cell>
          <cell r="G62">
            <v>5555</v>
          </cell>
          <cell r="H62">
            <v>4920</v>
          </cell>
          <cell r="I62">
            <v>546</v>
          </cell>
          <cell r="J62">
            <v>89</v>
          </cell>
        </row>
        <row r="63">
          <cell r="A63">
            <v>56</v>
          </cell>
          <cell r="B63">
            <v>23</v>
          </cell>
          <cell r="C63" t="str">
            <v>파형강관</v>
          </cell>
          <cell r="D63" t="str">
            <v>D= 250㎜</v>
          </cell>
          <cell r="E63">
            <v>1</v>
          </cell>
          <cell r="F63" t="str">
            <v>m</v>
          </cell>
          <cell r="G63">
            <v>1218</v>
          </cell>
          <cell r="H63">
            <v>1057</v>
          </cell>
          <cell r="I63">
            <v>0</v>
          </cell>
          <cell r="J63">
            <v>161</v>
          </cell>
        </row>
        <row r="64">
          <cell r="A64">
            <v>57</v>
          </cell>
          <cell r="B64">
            <v>24</v>
          </cell>
          <cell r="C64" t="str">
            <v>파형강관</v>
          </cell>
          <cell r="D64" t="str">
            <v>D= 400㎜</v>
          </cell>
          <cell r="E64">
            <v>1</v>
          </cell>
          <cell r="F64" t="str">
            <v>m</v>
          </cell>
          <cell r="G64">
            <v>2249</v>
          </cell>
          <cell r="H64">
            <v>1955</v>
          </cell>
          <cell r="I64">
            <v>0</v>
          </cell>
          <cell r="J64">
            <v>294</v>
          </cell>
        </row>
        <row r="65">
          <cell r="A65">
            <v>58</v>
          </cell>
          <cell r="B65">
            <v>25</v>
          </cell>
          <cell r="C65" t="str">
            <v>파형강관</v>
          </cell>
          <cell r="D65" t="str">
            <v>D= 600㎜</v>
          </cell>
          <cell r="E65">
            <v>1</v>
          </cell>
          <cell r="F65" t="str">
            <v>m</v>
          </cell>
          <cell r="G65">
            <v>4134</v>
          </cell>
          <cell r="H65">
            <v>2959</v>
          </cell>
          <cell r="I65">
            <v>153</v>
          </cell>
          <cell r="J65">
            <v>1022</v>
          </cell>
        </row>
        <row r="66">
          <cell r="A66">
            <v>59</v>
          </cell>
          <cell r="B66">
            <v>26</v>
          </cell>
          <cell r="C66" t="str">
            <v>하수관내 CCTV 조사</v>
          </cell>
          <cell r="D66"/>
          <cell r="E66">
            <v>1</v>
          </cell>
          <cell r="F66" t="str">
            <v>m</v>
          </cell>
          <cell r="G66">
            <v>1774</v>
          </cell>
          <cell r="H66">
            <v>820</v>
          </cell>
          <cell r="I66">
            <v>164</v>
          </cell>
          <cell r="J66">
            <v>790</v>
          </cell>
        </row>
        <row r="67">
          <cell r="A67">
            <v>60</v>
          </cell>
          <cell r="B67">
            <v>27</v>
          </cell>
          <cell r="C67" t="str">
            <v>U형 블럭 포장</v>
          </cell>
          <cell r="D67" t="str">
            <v xml:space="preserve"> 225×112.5×60</v>
          </cell>
          <cell r="E67">
            <v>1</v>
          </cell>
          <cell r="F67" t="str">
            <v>㎡</v>
          </cell>
          <cell r="G67">
            <v>6276</v>
          </cell>
          <cell r="H67">
            <v>5439</v>
          </cell>
          <cell r="I67">
            <v>687</v>
          </cell>
          <cell r="J67">
            <v>150</v>
          </cell>
        </row>
        <row r="68">
          <cell r="A68">
            <v>61</v>
          </cell>
          <cell r="B68">
            <v>23</v>
          </cell>
          <cell r="C68" t="str">
            <v>도로경계블럭</v>
          </cell>
          <cell r="D68" t="str">
            <v xml:space="preserve"> 150×150×1000</v>
          </cell>
          <cell r="E68">
            <v>1</v>
          </cell>
          <cell r="F68" t="str">
            <v>m</v>
          </cell>
          <cell r="G68">
            <v>4898</v>
          </cell>
          <cell r="H68">
            <v>4894</v>
          </cell>
          <cell r="I68">
            <v>0</v>
          </cell>
          <cell r="J68">
            <v>4</v>
          </cell>
        </row>
        <row r="69">
          <cell r="A69">
            <v>62</v>
          </cell>
          <cell r="B69">
            <v>24</v>
          </cell>
          <cell r="C69" t="str">
            <v>보차도경계블럭</v>
          </cell>
          <cell r="D69" t="str">
            <v xml:space="preserve"> 170×200×1000</v>
          </cell>
          <cell r="E69">
            <v>1</v>
          </cell>
          <cell r="F69" t="str">
            <v>m</v>
          </cell>
          <cell r="G69">
            <v>6461</v>
          </cell>
          <cell r="H69">
            <v>6455</v>
          </cell>
          <cell r="I69">
            <v>0</v>
          </cell>
          <cell r="J69">
            <v>6</v>
          </cell>
        </row>
        <row r="70">
          <cell r="A70">
            <v>63</v>
          </cell>
          <cell r="B70">
            <v>25</v>
          </cell>
          <cell r="C70" t="str">
            <v>PE차도측빗물받이</v>
          </cell>
          <cell r="D70" t="str">
            <v xml:space="preserve"> 505×405×940</v>
          </cell>
          <cell r="E70">
            <v>1</v>
          </cell>
          <cell r="F70" t="str">
            <v>m</v>
          </cell>
          <cell r="G70">
            <v>2475</v>
          </cell>
          <cell r="H70">
            <v>2475</v>
          </cell>
          <cell r="I70">
            <v>0</v>
          </cell>
          <cell r="J70">
            <v>0</v>
          </cell>
        </row>
        <row r="71">
          <cell r="A71">
            <v>64</v>
          </cell>
          <cell r="B71">
            <v>26</v>
          </cell>
          <cell r="C71" t="str">
            <v>PE 오수받이</v>
          </cell>
          <cell r="D71" t="str">
            <v xml:space="preserve"> 410×510× 940</v>
          </cell>
          <cell r="E71">
            <v>1</v>
          </cell>
          <cell r="F71" t="str">
            <v>개</v>
          </cell>
          <cell r="G71">
            <v>1250</v>
          </cell>
          <cell r="H71">
            <v>1250</v>
          </cell>
          <cell r="I71">
            <v>0</v>
          </cell>
          <cell r="J71">
            <v>0</v>
          </cell>
        </row>
        <row r="72">
          <cell r="A72">
            <v>65</v>
          </cell>
          <cell r="B72">
            <v>27</v>
          </cell>
          <cell r="C72" t="str">
            <v>PE 홈통받이</v>
          </cell>
          <cell r="D72" t="str">
            <v>∮400*600mm</v>
          </cell>
          <cell r="E72">
            <v>1</v>
          </cell>
          <cell r="F72" t="str">
            <v>개</v>
          </cell>
          <cell r="G72">
            <v>1200</v>
          </cell>
          <cell r="H72">
            <v>1200</v>
          </cell>
          <cell r="I72">
            <v>0</v>
          </cell>
          <cell r="J72">
            <v>0</v>
          </cell>
        </row>
        <row r="73">
          <cell r="A73">
            <v>66</v>
          </cell>
          <cell r="B73">
            <v>28</v>
          </cell>
          <cell r="C73" t="str">
            <v>맨홀 뚜껑(보도용)</v>
          </cell>
          <cell r="D73" t="str">
            <v>∮ 600㎜</v>
          </cell>
          <cell r="E73">
            <v>1</v>
          </cell>
          <cell r="F73" t="str">
            <v>개</v>
          </cell>
          <cell r="G73">
            <v>2695</v>
          </cell>
          <cell r="H73">
            <v>2695</v>
          </cell>
          <cell r="I73">
            <v>0</v>
          </cell>
          <cell r="J73">
            <v>0</v>
          </cell>
        </row>
        <row r="74">
          <cell r="A74">
            <v>67</v>
          </cell>
          <cell r="B74">
            <v>24</v>
          </cell>
          <cell r="C74" t="str">
            <v>맨홀 뚜껑 (철재)</v>
          </cell>
          <cell r="D74" t="str">
            <v>∮ 601㎜</v>
          </cell>
          <cell r="E74">
            <v>1</v>
          </cell>
          <cell r="F74" t="str">
            <v>개</v>
          </cell>
          <cell r="G74">
            <v>53000</v>
          </cell>
          <cell r="H74">
            <v>3000</v>
          </cell>
          <cell r="I74">
            <v>50000</v>
          </cell>
          <cell r="J74">
            <v>0</v>
          </cell>
        </row>
        <row r="75">
          <cell r="A75">
            <v>68</v>
          </cell>
          <cell r="B75">
            <v>25</v>
          </cell>
          <cell r="C75" t="str">
            <v>P.V.C 파이프</v>
          </cell>
          <cell r="D75" t="str">
            <v xml:space="preserve"> φ=15m/m</v>
          </cell>
          <cell r="E75">
            <v>1</v>
          </cell>
          <cell r="F75" t="str">
            <v>m</v>
          </cell>
          <cell r="G75">
            <v>334</v>
          </cell>
          <cell r="H75">
            <v>15</v>
          </cell>
          <cell r="I75">
            <v>319</v>
          </cell>
          <cell r="J75">
            <v>0</v>
          </cell>
        </row>
        <row r="76">
          <cell r="A76">
            <v>69</v>
          </cell>
          <cell r="B76">
            <v>25</v>
          </cell>
          <cell r="C76" t="str">
            <v>P.V.C 파이프</v>
          </cell>
          <cell r="D76" t="str">
            <v xml:space="preserve"> φ=20m/m</v>
          </cell>
          <cell r="E76">
            <v>1</v>
          </cell>
          <cell r="F76" t="str">
            <v>m</v>
          </cell>
          <cell r="G76">
            <v>407</v>
          </cell>
          <cell r="H76">
            <v>19</v>
          </cell>
          <cell r="I76">
            <v>388</v>
          </cell>
          <cell r="J76">
            <v>0</v>
          </cell>
        </row>
        <row r="77">
          <cell r="A77">
            <v>70</v>
          </cell>
          <cell r="B77">
            <v>26</v>
          </cell>
          <cell r="C77" t="str">
            <v>P.V.C 파이프</v>
          </cell>
          <cell r="D77" t="str">
            <v xml:space="preserve"> φ=50m/m</v>
          </cell>
          <cell r="E77">
            <v>1</v>
          </cell>
          <cell r="F77" t="str">
            <v>m</v>
          </cell>
          <cell r="G77">
            <v>1470</v>
          </cell>
          <cell r="H77">
            <v>70</v>
          </cell>
          <cell r="I77">
            <v>1400</v>
          </cell>
          <cell r="J77">
            <v>0</v>
          </cell>
        </row>
        <row r="78">
          <cell r="A78">
            <v>71</v>
          </cell>
          <cell r="B78">
            <v>26</v>
          </cell>
          <cell r="C78" t="str">
            <v>P.V.C 지수판</v>
          </cell>
          <cell r="D78" t="str">
            <v>B=150㎜, t=5㎜</v>
          </cell>
          <cell r="E78">
            <v>1</v>
          </cell>
          <cell r="F78" t="str">
            <v>m</v>
          </cell>
          <cell r="G78">
            <v>13780</v>
          </cell>
          <cell r="H78">
            <v>11264</v>
          </cell>
          <cell r="I78">
            <v>2179</v>
          </cell>
          <cell r="J78">
            <v>337</v>
          </cell>
        </row>
        <row r="79">
          <cell r="A79">
            <v>72</v>
          </cell>
          <cell r="B79">
            <v>27</v>
          </cell>
          <cell r="C79" t="str">
            <v>MASTIC FILLER</v>
          </cell>
          <cell r="D79" t="str">
            <v>B=20, t=15</v>
          </cell>
          <cell r="E79">
            <v>1</v>
          </cell>
          <cell r="F79" t="str">
            <v>m</v>
          </cell>
          <cell r="G79">
            <v>3527</v>
          </cell>
          <cell r="H79">
            <v>2034</v>
          </cell>
          <cell r="I79">
            <v>1493</v>
          </cell>
          <cell r="J79">
            <v>0</v>
          </cell>
        </row>
        <row r="80">
          <cell r="A80">
            <v>73</v>
          </cell>
          <cell r="B80">
            <v>28</v>
          </cell>
          <cell r="C80" t="str">
            <v>ELASTIC FILLER</v>
          </cell>
          <cell r="D80" t="str">
            <v>t=15㎜</v>
          </cell>
          <cell r="E80">
            <v>1</v>
          </cell>
          <cell r="F80" t="str">
            <v>㎡</v>
          </cell>
          <cell r="G80">
            <v>7340</v>
          </cell>
          <cell r="H80">
            <v>667</v>
          </cell>
          <cell r="I80">
            <v>6673</v>
          </cell>
          <cell r="J80">
            <v>0</v>
          </cell>
        </row>
        <row r="81">
          <cell r="A81">
            <v>74</v>
          </cell>
          <cell r="B81">
            <v>29</v>
          </cell>
          <cell r="C81" t="str">
            <v>ELASTIC FILLER</v>
          </cell>
          <cell r="D81" t="str">
            <v>t=20㎜</v>
          </cell>
          <cell r="E81">
            <v>1</v>
          </cell>
          <cell r="F81" t="str">
            <v>㎡</v>
          </cell>
          <cell r="G81">
            <v>8990</v>
          </cell>
          <cell r="H81">
            <v>817</v>
          </cell>
          <cell r="I81">
            <v>8173</v>
          </cell>
          <cell r="J81">
            <v>0</v>
          </cell>
        </row>
        <row r="82">
          <cell r="A82">
            <v>75</v>
          </cell>
          <cell r="B82">
            <v>29</v>
          </cell>
          <cell r="C82" t="str">
            <v>사업현황판</v>
          </cell>
          <cell r="D82"/>
          <cell r="E82">
            <v>1</v>
          </cell>
          <cell r="F82" t="str">
            <v>개소</v>
          </cell>
          <cell r="G82">
            <v>665960</v>
          </cell>
          <cell r="H82">
            <v>466244</v>
          </cell>
          <cell r="I82">
            <v>192532</v>
          </cell>
          <cell r="J82">
            <v>7184</v>
          </cell>
        </row>
        <row r="83">
          <cell r="A83">
            <v>76</v>
          </cell>
          <cell r="B83">
            <v>30</v>
          </cell>
          <cell r="C83" t="str">
            <v>조립식 가설사무실</v>
          </cell>
          <cell r="D83"/>
          <cell r="E83">
            <v>1</v>
          </cell>
          <cell r="F83" t="str">
            <v>㎡</v>
          </cell>
          <cell r="G83">
            <v>52560</v>
          </cell>
          <cell r="H83">
            <v>34547</v>
          </cell>
          <cell r="I83">
            <v>17367</v>
          </cell>
          <cell r="J83">
            <v>646</v>
          </cell>
        </row>
        <row r="84">
          <cell r="A84">
            <v>77</v>
          </cell>
          <cell r="B84">
            <v>31</v>
          </cell>
          <cell r="C84" t="str">
            <v>조립식 가설창고</v>
          </cell>
          <cell r="D84"/>
          <cell r="E84">
            <v>1</v>
          </cell>
          <cell r="F84" t="str">
            <v>㎡</v>
          </cell>
          <cell r="G84">
            <v>38371</v>
          </cell>
          <cell r="H84">
            <v>26628</v>
          </cell>
          <cell r="I84">
            <v>11255</v>
          </cell>
          <cell r="J84">
            <v>488</v>
          </cell>
        </row>
        <row r="85">
          <cell r="A85">
            <v>78</v>
          </cell>
          <cell r="B85">
            <v>32</v>
          </cell>
          <cell r="C85" t="str">
            <v>작 업 소</v>
          </cell>
          <cell r="D85" t="str">
            <v>6개월미만</v>
          </cell>
          <cell r="E85">
            <v>1</v>
          </cell>
          <cell r="F85" t="str">
            <v>㎡</v>
          </cell>
          <cell r="G85">
            <v>14710</v>
          </cell>
          <cell r="H85">
            <v>12931</v>
          </cell>
          <cell r="I85">
            <v>1737</v>
          </cell>
          <cell r="J85">
            <v>42</v>
          </cell>
        </row>
        <row r="86">
          <cell r="A86">
            <v>79</v>
          </cell>
          <cell r="B86">
            <v>33</v>
          </cell>
          <cell r="C86" t="str">
            <v>숙    소</v>
          </cell>
          <cell r="D86" t="str">
            <v>6개월미만</v>
          </cell>
          <cell r="E86">
            <v>1</v>
          </cell>
          <cell r="F86" t="str">
            <v>㎡</v>
          </cell>
          <cell r="G86">
            <v>99459</v>
          </cell>
          <cell r="H86">
            <v>70178</v>
          </cell>
          <cell r="I86">
            <v>28914</v>
          </cell>
          <cell r="J86">
            <v>367</v>
          </cell>
        </row>
        <row r="87">
          <cell r="A87">
            <v>80</v>
          </cell>
          <cell r="B87">
            <v>34</v>
          </cell>
          <cell r="C87" t="str">
            <v>화 장 실</v>
          </cell>
          <cell r="D87" t="str">
            <v>6개월미만</v>
          </cell>
          <cell r="E87">
            <v>1</v>
          </cell>
          <cell r="F87" t="str">
            <v>㎡</v>
          </cell>
          <cell r="G87">
            <v>81963</v>
          </cell>
          <cell r="H87">
            <v>63457</v>
          </cell>
          <cell r="I87">
            <v>18297</v>
          </cell>
          <cell r="J87">
            <v>209</v>
          </cell>
        </row>
        <row r="88">
          <cell r="A88">
            <v>81</v>
          </cell>
          <cell r="B88">
            <v>35</v>
          </cell>
          <cell r="C88" t="str">
            <v>비탈 규준틀 설치</v>
          </cell>
          <cell r="D88" t="str">
            <v>9개월미만</v>
          </cell>
          <cell r="E88">
            <v>1</v>
          </cell>
          <cell r="F88" t="str">
            <v>개소</v>
          </cell>
          <cell r="G88">
            <v>22197</v>
          </cell>
          <cell r="H88">
            <v>19315</v>
          </cell>
          <cell r="I88">
            <v>2868</v>
          </cell>
          <cell r="J88">
            <v>14</v>
          </cell>
        </row>
        <row r="89">
          <cell r="A89">
            <v>82</v>
          </cell>
          <cell r="B89">
            <v>35</v>
          </cell>
          <cell r="C89" t="str">
            <v>수평 규준틀 설치</v>
          </cell>
          <cell r="D89"/>
          <cell r="E89">
            <v>1</v>
          </cell>
          <cell r="F89" t="str">
            <v>개소</v>
          </cell>
          <cell r="G89">
            <v>23786</v>
          </cell>
          <cell r="H89">
            <v>19556</v>
          </cell>
          <cell r="I89">
            <v>4217</v>
          </cell>
          <cell r="J89">
            <v>13</v>
          </cell>
        </row>
        <row r="90">
          <cell r="A90">
            <v>83</v>
          </cell>
          <cell r="B90">
            <v>36</v>
          </cell>
          <cell r="C90" t="str">
            <v>차선도색</v>
          </cell>
          <cell r="D90" t="str">
            <v>백색</v>
          </cell>
          <cell r="E90">
            <v>1</v>
          </cell>
          <cell r="F90" t="str">
            <v>㎡</v>
          </cell>
          <cell r="G90">
            <v>1726</v>
          </cell>
          <cell r="H90">
            <v>385</v>
          </cell>
          <cell r="I90">
            <v>1332</v>
          </cell>
          <cell r="J90">
            <v>9</v>
          </cell>
        </row>
        <row r="91">
          <cell r="A91">
            <v>84</v>
          </cell>
          <cell r="B91">
            <v>37</v>
          </cell>
          <cell r="C91" t="str">
            <v>차선도색</v>
          </cell>
          <cell r="D91" t="str">
            <v>황색</v>
          </cell>
          <cell r="E91">
            <v>1</v>
          </cell>
          <cell r="F91" t="str">
            <v>㎡</v>
          </cell>
          <cell r="G91">
            <v>5580</v>
          </cell>
          <cell r="H91">
            <v>642</v>
          </cell>
          <cell r="I91">
            <v>4934</v>
          </cell>
          <cell r="J91">
            <v>4</v>
          </cell>
        </row>
        <row r="92">
          <cell r="A92">
            <v>85</v>
          </cell>
          <cell r="B92">
            <v>36</v>
          </cell>
          <cell r="C92" t="str">
            <v>중기운반</v>
          </cell>
          <cell r="D92" t="str">
            <v>트레일러 20ton</v>
          </cell>
          <cell r="E92">
            <v>1</v>
          </cell>
          <cell r="F92" t="str">
            <v>대</v>
          </cell>
          <cell r="G92">
            <v>122913</v>
          </cell>
          <cell r="H92">
            <v>34515</v>
          </cell>
          <cell r="I92">
            <v>29937</v>
          </cell>
          <cell r="J92">
            <v>58461</v>
          </cell>
        </row>
        <row r="93">
          <cell r="A93">
            <v>86</v>
          </cell>
          <cell r="B93">
            <v>37</v>
          </cell>
          <cell r="C93" t="str">
            <v>하수관 수밀시험</v>
          </cell>
          <cell r="D93" t="str">
            <v>D=400㎜</v>
          </cell>
          <cell r="E93">
            <v>1</v>
          </cell>
          <cell r="F93" t="str">
            <v>개소</v>
          </cell>
          <cell r="G93">
            <v>146734</v>
          </cell>
          <cell r="H93">
            <v>74395</v>
          </cell>
          <cell r="I93">
            <v>12282</v>
          </cell>
          <cell r="J93">
            <v>60057</v>
          </cell>
        </row>
        <row r="94">
          <cell r="B94">
            <v>38</v>
          </cell>
          <cell r="C94" t="str">
            <v>스크린(1.4*1.5)</v>
          </cell>
          <cell r="D94"/>
          <cell r="E94">
            <v>1</v>
          </cell>
          <cell r="F94" t="str">
            <v>"</v>
          </cell>
          <cell r="G94">
            <v>552017.6</v>
          </cell>
          <cell r="H94">
            <v>207006.6</v>
          </cell>
          <cell r="I94">
            <v>345011</v>
          </cell>
          <cell r="J94">
            <v>0</v>
          </cell>
        </row>
        <row r="95">
          <cell r="A95">
            <v>87</v>
          </cell>
          <cell r="B95">
            <v>38</v>
          </cell>
          <cell r="C95" t="str">
            <v>포장절단(AP)</v>
          </cell>
          <cell r="D95"/>
          <cell r="E95">
            <v>1</v>
          </cell>
          <cell r="F95" t="str">
            <v>m</v>
          </cell>
          <cell r="G95">
            <v>852.20649999999989</v>
          </cell>
          <cell r="H95">
            <v>256.52999999999997</v>
          </cell>
          <cell r="I95">
            <v>526</v>
          </cell>
          <cell r="J95">
            <v>42.68</v>
          </cell>
        </row>
        <row r="96">
          <cell r="A96">
            <v>88</v>
          </cell>
          <cell r="B96">
            <v>39</v>
          </cell>
          <cell r="C96" t="str">
            <v>나선형 파형강관</v>
          </cell>
          <cell r="D96" t="str">
            <v>D=800㎜</v>
          </cell>
          <cell r="E96">
            <v>1</v>
          </cell>
          <cell r="F96" t="str">
            <v>"</v>
          </cell>
          <cell r="G96">
            <v>6933</v>
          </cell>
          <cell r="H96">
            <v>5165</v>
          </cell>
          <cell r="I96">
            <v>251</v>
          </cell>
          <cell r="J96">
            <v>1517</v>
          </cell>
        </row>
        <row r="97">
          <cell r="A97">
            <v>89</v>
          </cell>
          <cell r="B97">
            <v>40</v>
          </cell>
          <cell r="C97" t="str">
            <v xml:space="preserve">                "</v>
          </cell>
          <cell r="D97" t="str">
            <v>D=1000㎜</v>
          </cell>
          <cell r="E97">
            <v>1</v>
          </cell>
          <cell r="F97" t="str">
            <v>"</v>
          </cell>
          <cell r="G97">
            <v>12603</v>
          </cell>
          <cell r="H97">
            <v>10107</v>
          </cell>
          <cell r="I97">
            <v>371</v>
          </cell>
          <cell r="J97">
            <v>2125</v>
          </cell>
        </row>
        <row r="98">
          <cell r="A98">
            <v>90</v>
          </cell>
          <cell r="B98">
            <v>41</v>
          </cell>
          <cell r="C98" t="str">
            <v>F R P 울타리</v>
          </cell>
          <cell r="D98"/>
          <cell r="E98">
            <v>1</v>
          </cell>
          <cell r="F98" t="str">
            <v>경간</v>
          </cell>
          <cell r="G98">
            <v>139939</v>
          </cell>
          <cell r="H98">
            <v>59383</v>
          </cell>
          <cell r="I98">
            <v>80539</v>
          </cell>
          <cell r="J98">
            <v>17</v>
          </cell>
        </row>
        <row r="99">
          <cell r="A99">
            <v>91</v>
          </cell>
          <cell r="B99">
            <v>42</v>
          </cell>
          <cell r="C99" t="str">
            <v>F R P 출입문</v>
          </cell>
          <cell r="D99"/>
          <cell r="E99">
            <v>1</v>
          </cell>
          <cell r="F99" t="str">
            <v>식</v>
          </cell>
          <cell r="G99">
            <v>821585</v>
          </cell>
          <cell r="H99">
            <v>228930</v>
          </cell>
          <cell r="I99">
            <v>592637</v>
          </cell>
          <cell r="J99">
            <v>18</v>
          </cell>
        </row>
        <row r="100">
          <cell r="A100">
            <v>92</v>
          </cell>
          <cell r="B100">
            <v>43</v>
          </cell>
          <cell r="C100" t="str">
            <v>EURO  FORM</v>
          </cell>
          <cell r="D100"/>
          <cell r="E100">
            <v>1</v>
          </cell>
          <cell r="F100" t="str">
            <v>m</v>
          </cell>
          <cell r="G100">
            <v>12533.499999999998</v>
          </cell>
          <cell r="H100">
            <v>10515.8</v>
          </cell>
          <cell r="I100">
            <v>1702.3</v>
          </cell>
          <cell r="J100">
            <v>315.39999999999998</v>
          </cell>
        </row>
        <row r="101">
          <cell r="A101">
            <v>93</v>
          </cell>
          <cell r="B101">
            <v>44</v>
          </cell>
          <cell r="C101" t="str">
            <v>문비 설치</v>
          </cell>
          <cell r="D101" t="str">
            <v>FRP</v>
          </cell>
          <cell r="E101">
            <v>1</v>
          </cell>
          <cell r="F101" t="str">
            <v>"</v>
          </cell>
          <cell r="G101">
            <v>128500</v>
          </cell>
          <cell r="H101">
            <v>128500</v>
          </cell>
          <cell r="I101">
            <v>0</v>
          </cell>
          <cell r="J101">
            <v>0</v>
          </cell>
        </row>
        <row r="102">
          <cell r="A102">
            <v>94</v>
          </cell>
          <cell r="B102">
            <v>45</v>
          </cell>
          <cell r="C102" t="str">
            <v>문양거푸집</v>
          </cell>
          <cell r="D102"/>
          <cell r="E102">
            <v>1</v>
          </cell>
          <cell r="F102" t="str">
            <v>㎡</v>
          </cell>
          <cell r="G102">
            <v>17464</v>
          </cell>
          <cell r="H102">
            <v>12814</v>
          </cell>
          <cell r="I102">
            <v>4650</v>
          </cell>
          <cell r="J102">
            <v>0</v>
          </cell>
        </row>
        <row r="103">
          <cell r="A103">
            <v>95</v>
          </cell>
          <cell r="B103">
            <v>46</v>
          </cell>
          <cell r="C103" t="str">
            <v>철  판</v>
          </cell>
          <cell r="D103" t="str">
            <v>T=4.5mm이하</v>
          </cell>
          <cell r="E103">
            <v>1</v>
          </cell>
          <cell r="F103" t="str">
            <v>kg</v>
          </cell>
          <cell r="G103">
            <v>2334</v>
          </cell>
          <cell r="H103">
            <v>1876</v>
          </cell>
          <cell r="I103">
            <v>392</v>
          </cell>
          <cell r="J103">
            <v>66</v>
          </cell>
        </row>
        <row r="104">
          <cell r="A104">
            <v>96</v>
          </cell>
          <cell r="B104">
            <v>47</v>
          </cell>
          <cell r="C104" t="str">
            <v>층 따 기</v>
          </cell>
          <cell r="D104" t="str">
            <v>백호 0.7㎥</v>
          </cell>
          <cell r="E104">
            <v>1</v>
          </cell>
          <cell r="F104" t="str">
            <v>㎡</v>
          </cell>
          <cell r="G104">
            <v>677</v>
          </cell>
          <cell r="H104">
            <v>301</v>
          </cell>
          <cell r="I104">
            <v>103</v>
          </cell>
          <cell r="J104">
            <v>273</v>
          </cell>
        </row>
        <row r="105">
          <cell r="A105">
            <v>97</v>
          </cell>
          <cell r="B105">
            <v>48</v>
          </cell>
          <cell r="C105" t="str">
            <v>난간(h=1.2)</v>
          </cell>
          <cell r="D105"/>
          <cell r="E105">
            <v>1</v>
          </cell>
          <cell r="F105" t="str">
            <v>m</v>
          </cell>
          <cell r="G105">
            <v>110000</v>
          </cell>
          <cell r="H105">
            <v>0</v>
          </cell>
          <cell r="I105">
            <v>110000</v>
          </cell>
          <cell r="J105">
            <v>0</v>
          </cell>
        </row>
        <row r="106">
          <cell r="A106">
            <v>98</v>
          </cell>
          <cell r="B106">
            <v>49</v>
          </cell>
          <cell r="C106" t="str">
            <v>배수자갈</v>
          </cell>
          <cell r="D106"/>
          <cell r="E106">
            <v>1</v>
          </cell>
          <cell r="F106" t="str">
            <v>m</v>
          </cell>
          <cell r="G106">
            <v>21173</v>
          </cell>
          <cell r="H106">
            <v>12743</v>
          </cell>
          <cell r="I106">
            <v>7346</v>
          </cell>
          <cell r="J106">
            <v>1084</v>
          </cell>
        </row>
        <row r="107">
          <cell r="A107">
            <v>99</v>
          </cell>
          <cell r="B107">
            <v>50</v>
          </cell>
          <cell r="C107" t="str">
            <v>물탱크(100톤)스테인레스</v>
          </cell>
          <cell r="D107" t="str">
            <v>보온형</v>
          </cell>
          <cell r="E107">
            <v>1</v>
          </cell>
          <cell r="F107" t="str">
            <v>m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 t="str">
            <v>사급자재</v>
          </cell>
        </row>
        <row r="108">
          <cell r="A108">
            <v>100</v>
          </cell>
          <cell r="B108">
            <v>37</v>
          </cell>
          <cell r="C108" t="str">
            <v xml:space="preserve">이중벽 PE관 </v>
          </cell>
          <cell r="D108" t="str">
            <v>D= 400㎜</v>
          </cell>
          <cell r="E108">
            <v>1</v>
          </cell>
          <cell r="F108" t="str">
            <v>m</v>
          </cell>
          <cell r="G108">
            <v>6808</v>
          </cell>
          <cell r="H108">
            <v>6059</v>
          </cell>
          <cell r="I108">
            <v>131</v>
          </cell>
          <cell r="J108">
            <v>618</v>
          </cell>
        </row>
        <row r="109">
          <cell r="A109">
            <v>101</v>
          </cell>
          <cell r="B109">
            <v>38</v>
          </cell>
          <cell r="C109" t="str">
            <v xml:space="preserve">이중벽 PE관 </v>
          </cell>
          <cell r="D109" t="str">
            <v>D= 250㎜</v>
          </cell>
          <cell r="E109">
            <v>1</v>
          </cell>
          <cell r="F109" t="str">
            <v>m</v>
          </cell>
          <cell r="G109">
            <v>3896</v>
          </cell>
          <cell r="H109">
            <v>3513</v>
          </cell>
          <cell r="I109">
            <v>87</v>
          </cell>
          <cell r="J109">
            <v>296</v>
          </cell>
        </row>
        <row r="110">
          <cell r="B110">
            <v>39</v>
          </cell>
          <cell r="C110" t="str">
            <v>시멘트액체방수(B종) 1㎡당</v>
          </cell>
          <cell r="D110"/>
          <cell r="E110"/>
          <cell r="F110"/>
          <cell r="G110">
            <v>18246</v>
          </cell>
          <cell r="H110">
            <v>17683</v>
          </cell>
          <cell r="I110">
            <v>563</v>
          </cell>
          <cell r="J110">
            <v>0</v>
          </cell>
        </row>
        <row r="111">
          <cell r="B111">
            <v>40</v>
          </cell>
          <cell r="C111" t="str">
            <v>접촉모관력채우기(㎥당)</v>
          </cell>
          <cell r="D111"/>
          <cell r="E111"/>
          <cell r="F111"/>
          <cell r="G111">
            <v>91838</v>
          </cell>
          <cell r="H111">
            <v>51897</v>
          </cell>
          <cell r="I111">
            <v>30267</v>
          </cell>
          <cell r="J111">
            <v>9674</v>
          </cell>
        </row>
        <row r="112">
          <cell r="B112">
            <v>41</v>
          </cell>
          <cell r="C112" t="str">
            <v>B형 접촉재 채우기(㎥당)</v>
          </cell>
          <cell r="D112"/>
          <cell r="E112"/>
          <cell r="F112"/>
          <cell r="G112">
            <v>173809</v>
          </cell>
          <cell r="H112">
            <v>52749</v>
          </cell>
          <cell r="I112">
            <v>121060</v>
          </cell>
          <cell r="J112">
            <v>0</v>
          </cell>
        </row>
        <row r="113">
          <cell r="B113">
            <v>42</v>
          </cell>
          <cell r="C113" t="str">
            <v>BOX형 접촉재 채우기(㎥당)</v>
          </cell>
          <cell r="D113"/>
          <cell r="E113"/>
          <cell r="F113"/>
          <cell r="G113">
            <v>282262</v>
          </cell>
          <cell r="H113">
            <v>11209</v>
          </cell>
          <cell r="I113">
            <v>265700</v>
          </cell>
          <cell r="J113">
            <v>5353</v>
          </cell>
        </row>
        <row r="114">
          <cell r="B114">
            <v>43</v>
          </cell>
          <cell r="C114" t="str">
            <v>PVC관접합(개소당)</v>
          </cell>
          <cell r="D114"/>
          <cell r="E114"/>
          <cell r="F114"/>
          <cell r="G114">
            <v>4117</v>
          </cell>
          <cell r="H114">
            <v>1012</v>
          </cell>
          <cell r="I114">
            <v>3105</v>
          </cell>
          <cell r="J114">
            <v>0</v>
          </cell>
        </row>
        <row r="115">
          <cell r="B115">
            <v>44</v>
          </cell>
          <cell r="C115" t="str">
            <v>모관망깔기(㎡당)</v>
          </cell>
          <cell r="D115"/>
          <cell r="E115"/>
          <cell r="F115"/>
          <cell r="G115">
            <v>4117</v>
          </cell>
          <cell r="H115">
            <v>1012</v>
          </cell>
          <cell r="I115">
            <v>3105</v>
          </cell>
          <cell r="J115">
            <v>0</v>
          </cell>
        </row>
        <row r="116">
          <cell r="B116">
            <v>45</v>
          </cell>
          <cell r="C116" t="str">
            <v>다공질토양깔기(㎥당)</v>
          </cell>
          <cell r="D116"/>
          <cell r="E116"/>
          <cell r="F116"/>
          <cell r="G116">
            <v>259260</v>
          </cell>
          <cell r="H116">
            <v>55534</v>
          </cell>
          <cell r="I116">
            <v>184715</v>
          </cell>
          <cell r="J116">
            <v>19011</v>
          </cell>
        </row>
        <row r="117">
          <cell r="B117">
            <v>46</v>
          </cell>
          <cell r="C117" t="str">
            <v>스크린조뚜껑설치(1000*700*50)2개</v>
          </cell>
          <cell r="D117"/>
          <cell r="E117"/>
          <cell r="F117"/>
          <cell r="G117">
            <v>328525</v>
          </cell>
          <cell r="H117">
            <v>137928</v>
          </cell>
          <cell r="I117">
            <v>190126</v>
          </cell>
          <cell r="J117">
            <v>471</v>
          </cell>
        </row>
        <row r="118">
          <cell r="B118">
            <v>47</v>
          </cell>
          <cell r="C118" t="str">
            <v>받침대 설치(0.15*0.2)m당</v>
          </cell>
          <cell r="D118"/>
          <cell r="E118"/>
          <cell r="F118"/>
          <cell r="G118">
            <v>9890</v>
          </cell>
          <cell r="H118">
            <v>9890</v>
          </cell>
          <cell r="I118">
            <v>0</v>
          </cell>
          <cell r="J118">
            <v>0</v>
          </cell>
        </row>
        <row r="119">
          <cell r="B119">
            <v>48</v>
          </cell>
          <cell r="C119" t="str">
            <v>받침대 설치(0.15*0.1)m당</v>
          </cell>
          <cell r="D119"/>
          <cell r="E119"/>
          <cell r="F119"/>
          <cell r="G119">
            <v>8242</v>
          </cell>
          <cell r="H119">
            <v>8242</v>
          </cell>
          <cell r="I119">
            <v>0</v>
          </cell>
          <cell r="J119">
            <v>0</v>
          </cell>
        </row>
        <row r="120">
          <cell r="B120">
            <v>49</v>
          </cell>
          <cell r="C120" t="str">
            <v>맨홀받침판설치(0.15*0.1)m당</v>
          </cell>
          <cell r="D120"/>
          <cell r="E120"/>
          <cell r="F120"/>
          <cell r="G120">
            <v>8242</v>
          </cell>
          <cell r="H120">
            <v>8242</v>
          </cell>
          <cell r="I120">
            <v>0</v>
          </cell>
          <cell r="J120">
            <v>0</v>
          </cell>
        </row>
        <row r="121">
          <cell r="B121">
            <v>50</v>
          </cell>
          <cell r="C121" t="str">
            <v>오지토관 부설(m당)</v>
          </cell>
          <cell r="D121"/>
          <cell r="E121"/>
          <cell r="F121"/>
          <cell r="G121">
            <v>6811</v>
          </cell>
          <cell r="H121">
            <v>1518</v>
          </cell>
          <cell r="I121">
            <v>5200</v>
          </cell>
          <cell r="J121">
            <v>93</v>
          </cell>
        </row>
        <row r="122">
          <cell r="B122">
            <v>51</v>
          </cell>
          <cell r="C122" t="str">
            <v>시멘트벽돌쌓기(1.0B)</v>
          </cell>
          <cell r="D122"/>
          <cell r="E122"/>
          <cell r="F122"/>
          <cell r="G122">
            <v>142130</v>
          </cell>
          <cell r="H122">
            <v>51190</v>
          </cell>
          <cell r="I122">
            <v>53671</v>
          </cell>
          <cell r="J122">
            <v>37269</v>
          </cell>
        </row>
        <row r="123">
          <cell r="B123">
            <v>52</v>
          </cell>
          <cell r="C123" t="str">
            <v>시멘트벽돌쌓기(0.5B)</v>
          </cell>
          <cell r="D123"/>
          <cell r="E123"/>
          <cell r="F123"/>
          <cell r="G123">
            <v>145650</v>
          </cell>
          <cell r="H123">
            <v>54566</v>
          </cell>
          <cell r="I123">
            <v>53815</v>
          </cell>
          <cell r="J123">
            <v>37269</v>
          </cell>
        </row>
        <row r="124">
          <cell r="B124">
            <v>53</v>
          </cell>
          <cell r="C124" t="str">
            <v>합판거푸집(3회) H=0~7m</v>
          </cell>
          <cell r="D124"/>
          <cell r="E124"/>
          <cell r="F124"/>
          <cell r="G124">
            <v>18147</v>
          </cell>
          <cell r="H124">
            <v>11996</v>
          </cell>
          <cell r="I124">
            <v>6124</v>
          </cell>
          <cell r="J124">
            <v>27</v>
          </cell>
        </row>
        <row r="125">
          <cell r="B125">
            <v>54</v>
          </cell>
          <cell r="C125" t="str">
            <v>강관 동바리 (10회 H=0~7m)   1공</v>
          </cell>
          <cell r="D125"/>
          <cell r="E125"/>
          <cell r="F125"/>
          <cell r="G125">
            <v>18317</v>
          </cell>
          <cell r="H125">
            <v>18235</v>
          </cell>
          <cell r="I125">
            <v>78</v>
          </cell>
          <cell r="J125">
            <v>4</v>
          </cell>
        </row>
        <row r="126">
          <cell r="B126">
            <v>55</v>
          </cell>
          <cell r="C126" t="str">
            <v>pvc 끼우기(개소당)</v>
          </cell>
          <cell r="D126"/>
          <cell r="E126"/>
          <cell r="F126"/>
          <cell r="G126">
            <v>1362</v>
          </cell>
          <cell r="H126">
            <v>1012</v>
          </cell>
          <cell r="I126">
            <v>350</v>
          </cell>
          <cell r="J126">
            <v>0</v>
          </cell>
        </row>
        <row r="127">
          <cell r="B127">
            <v>56</v>
          </cell>
          <cell r="C127" t="str">
            <v>pvc 파이프 (D150mm)</v>
          </cell>
          <cell r="D127"/>
          <cell r="E127"/>
          <cell r="F127"/>
          <cell r="G127">
            <v>10050</v>
          </cell>
          <cell r="H127">
            <v>0</v>
          </cell>
          <cell r="I127">
            <v>10050</v>
          </cell>
          <cell r="J127">
            <v>0</v>
          </cell>
        </row>
        <row r="128">
          <cell r="B128">
            <v>57</v>
          </cell>
          <cell r="C128" t="str">
            <v xml:space="preserve">고 르 기 (도쟈 19ton)단면유용 </v>
          </cell>
          <cell r="D128"/>
          <cell r="E128"/>
          <cell r="F128"/>
          <cell r="G128">
            <v>349</v>
          </cell>
          <cell r="H128">
            <v>116</v>
          </cell>
          <cell r="I128">
            <v>92</v>
          </cell>
          <cell r="J128">
            <v>141</v>
          </cell>
        </row>
        <row r="129">
          <cell r="B129">
            <v>58</v>
          </cell>
          <cell r="C129" t="str">
            <v>아스팔트 칠(1㎡당)</v>
          </cell>
          <cell r="D129"/>
          <cell r="E129"/>
          <cell r="F129"/>
          <cell r="G129">
            <v>1664</v>
          </cell>
          <cell r="H129">
            <v>864</v>
          </cell>
          <cell r="I129">
            <v>800</v>
          </cell>
          <cell r="J129">
            <v>0</v>
          </cell>
        </row>
        <row r="130">
          <cell r="B130">
            <v>59</v>
          </cell>
          <cell r="C130" t="str">
            <v>흄관부설 1m당</v>
          </cell>
          <cell r="D130"/>
          <cell r="E130"/>
          <cell r="F130"/>
          <cell r="G130">
            <v>42536</v>
          </cell>
          <cell r="H130">
            <v>35789</v>
          </cell>
          <cell r="I130">
            <v>995</v>
          </cell>
          <cell r="J130">
            <v>5752</v>
          </cell>
        </row>
        <row r="131">
          <cell r="B131">
            <v>60</v>
          </cell>
          <cell r="C131" t="str">
            <v>보호모르터24m/m ( 1:3 )</v>
          </cell>
          <cell r="D131"/>
          <cell r="E131"/>
          <cell r="F131"/>
          <cell r="G131">
            <v>9197</v>
          </cell>
          <cell r="H131">
            <v>9197</v>
          </cell>
          <cell r="I131">
            <v>0</v>
          </cell>
          <cell r="J131">
            <v>0</v>
          </cell>
        </row>
        <row r="132">
          <cell r="B132">
            <v>61</v>
          </cell>
          <cell r="C132" t="str">
            <v>가시철조망 휀스  &lt;L=2m&gt;</v>
          </cell>
          <cell r="D132"/>
          <cell r="E132"/>
          <cell r="F132"/>
          <cell r="G132">
            <v>177368</v>
          </cell>
          <cell r="H132">
            <v>79044</v>
          </cell>
          <cell r="I132">
            <v>98298</v>
          </cell>
          <cell r="J132">
            <v>26</v>
          </cell>
        </row>
        <row r="133">
          <cell r="B133">
            <v>62</v>
          </cell>
          <cell r="C133" t="str">
            <v>가시철조망 출입문  &lt;2.0*2.0&gt;</v>
          </cell>
          <cell r="D133"/>
          <cell r="E133"/>
          <cell r="F133"/>
          <cell r="G133">
            <v>656839</v>
          </cell>
          <cell r="H133">
            <v>305425</v>
          </cell>
          <cell r="I133">
            <v>344114</v>
          </cell>
          <cell r="J133">
            <v>7300</v>
          </cell>
        </row>
        <row r="134">
          <cell r="B134">
            <v>63</v>
          </cell>
          <cell r="C134" t="str">
            <v>투수콘크리트 포장 (t=7cm)</v>
          </cell>
          <cell r="D134"/>
          <cell r="E134"/>
          <cell r="F134"/>
          <cell r="G134">
            <v>652229</v>
          </cell>
          <cell r="H134">
            <v>414523</v>
          </cell>
          <cell r="I134">
            <v>234178</v>
          </cell>
          <cell r="J134">
            <v>3528</v>
          </cell>
        </row>
        <row r="135">
          <cell r="B135">
            <v>64</v>
          </cell>
          <cell r="C135" t="str">
            <v>기층포설 및 다짐: (D=25m/m이하)</v>
          </cell>
          <cell r="D135"/>
          <cell r="E135"/>
          <cell r="F135"/>
          <cell r="G135">
            <v>28666</v>
          </cell>
          <cell r="H135">
            <v>17559</v>
          </cell>
          <cell r="I135">
            <v>8363</v>
          </cell>
          <cell r="J135">
            <v>2744</v>
          </cell>
        </row>
        <row r="136">
          <cell r="B136">
            <v>65</v>
          </cell>
        </row>
        <row r="137">
          <cell r="B137">
            <v>66</v>
          </cell>
        </row>
        <row r="138">
          <cell r="B138">
            <v>67</v>
          </cell>
        </row>
        <row r="139">
          <cell r="B139">
            <v>68</v>
          </cell>
        </row>
        <row r="140">
          <cell r="B140">
            <v>69</v>
          </cell>
        </row>
        <row r="145">
          <cell r="A145">
            <v>102</v>
          </cell>
          <cell r="B145">
            <v>1</v>
          </cell>
          <cell r="C145" t="str">
            <v>조립식사무실</v>
          </cell>
          <cell r="D145"/>
          <cell r="E145">
            <v>1</v>
          </cell>
          <cell r="F145" t="str">
            <v>㎡</v>
          </cell>
          <cell r="G145">
            <v>59891</v>
          </cell>
          <cell r="H145">
            <v>0</v>
          </cell>
          <cell r="I145">
            <v>59891</v>
          </cell>
          <cell r="J145">
            <v>0</v>
          </cell>
        </row>
        <row r="146">
          <cell r="A146">
            <v>103</v>
          </cell>
          <cell r="B146">
            <v>2</v>
          </cell>
          <cell r="C146" t="str">
            <v>조립식창고</v>
          </cell>
          <cell r="D146"/>
          <cell r="E146">
            <v>1</v>
          </cell>
          <cell r="F146" t="str">
            <v>㎡</v>
          </cell>
          <cell r="G146">
            <v>38206</v>
          </cell>
          <cell r="H146">
            <v>0</v>
          </cell>
          <cell r="I146">
            <v>38206</v>
          </cell>
          <cell r="J146">
            <v>0</v>
          </cell>
        </row>
        <row r="147">
          <cell r="A147">
            <v>104</v>
          </cell>
          <cell r="B147">
            <v>3</v>
          </cell>
          <cell r="C147" t="str">
            <v>출 입 문</v>
          </cell>
          <cell r="D147"/>
          <cell r="E147">
            <v>1</v>
          </cell>
          <cell r="F147" t="str">
            <v>매</v>
          </cell>
          <cell r="G147">
            <v>155492</v>
          </cell>
          <cell r="H147">
            <v>114622</v>
          </cell>
          <cell r="I147">
            <v>33978</v>
          </cell>
          <cell r="J147">
            <v>6892</v>
          </cell>
        </row>
        <row r="148">
          <cell r="A148">
            <v>105</v>
          </cell>
          <cell r="B148">
            <v>4</v>
          </cell>
          <cell r="C148" t="str">
            <v>창    문</v>
          </cell>
          <cell r="D148"/>
          <cell r="E148">
            <v>1</v>
          </cell>
          <cell r="F148" t="str">
            <v>매</v>
          </cell>
          <cell r="G148">
            <v>108907</v>
          </cell>
          <cell r="H148">
            <v>93406</v>
          </cell>
          <cell r="I148">
            <v>15341</v>
          </cell>
          <cell r="J148">
            <v>160</v>
          </cell>
        </row>
        <row r="149">
          <cell r="A149">
            <v>106</v>
          </cell>
          <cell r="B149">
            <v>5</v>
          </cell>
          <cell r="C149" t="str">
            <v>내외벽합판붙임</v>
          </cell>
          <cell r="D149"/>
          <cell r="E149">
            <v>1</v>
          </cell>
          <cell r="F149" t="str">
            <v>㎡</v>
          </cell>
          <cell r="G149">
            <v>9900</v>
          </cell>
          <cell r="H149">
            <v>8124</v>
          </cell>
          <cell r="I149">
            <v>1730</v>
          </cell>
          <cell r="J149">
            <v>46</v>
          </cell>
        </row>
        <row r="150">
          <cell r="A150">
            <v>107</v>
          </cell>
          <cell r="B150">
            <v>6</v>
          </cell>
          <cell r="C150" t="str">
            <v>천정합판붙임</v>
          </cell>
          <cell r="D150"/>
          <cell r="E150">
            <v>1</v>
          </cell>
          <cell r="F150" t="str">
            <v>㎡</v>
          </cell>
          <cell r="G150">
            <v>18927</v>
          </cell>
          <cell r="H150">
            <v>17029</v>
          </cell>
          <cell r="I150">
            <v>1844</v>
          </cell>
          <cell r="J150">
            <v>54</v>
          </cell>
        </row>
        <row r="151">
          <cell r="A151">
            <v>108</v>
          </cell>
          <cell r="B151">
            <v>7</v>
          </cell>
          <cell r="C151" t="str">
            <v>벽면페인트칠</v>
          </cell>
          <cell r="D151"/>
          <cell r="E151">
            <v>1</v>
          </cell>
          <cell r="F151" t="str">
            <v>㎡</v>
          </cell>
          <cell r="G151">
            <v>2704</v>
          </cell>
          <cell r="H151">
            <v>2169</v>
          </cell>
          <cell r="I151">
            <v>492</v>
          </cell>
          <cell r="J151">
            <v>43</v>
          </cell>
        </row>
        <row r="152">
          <cell r="A152">
            <v>109</v>
          </cell>
          <cell r="B152">
            <v>8</v>
          </cell>
          <cell r="C152" t="str">
            <v>유리끼움 및 딱기</v>
          </cell>
          <cell r="D152"/>
          <cell r="E152">
            <v>1</v>
          </cell>
          <cell r="F152" t="str">
            <v>㎡</v>
          </cell>
          <cell r="G152">
            <v>9392</v>
          </cell>
          <cell r="H152">
            <v>9340</v>
          </cell>
          <cell r="I152">
            <v>52</v>
          </cell>
          <cell r="J152">
            <v>0</v>
          </cell>
        </row>
        <row r="153">
          <cell r="A153">
            <v>110</v>
          </cell>
          <cell r="B153">
            <v>9</v>
          </cell>
          <cell r="C153" t="str">
            <v>철근가공비</v>
          </cell>
          <cell r="D153" t="str">
            <v xml:space="preserve"> (간단구조)</v>
          </cell>
          <cell r="E153">
            <v>1</v>
          </cell>
          <cell r="F153" t="str">
            <v>ton</v>
          </cell>
          <cell r="G153">
            <v>245684</v>
          </cell>
          <cell r="H153">
            <v>242934</v>
          </cell>
          <cell r="I153">
            <v>2750</v>
          </cell>
          <cell r="J153">
            <v>0</v>
          </cell>
        </row>
        <row r="154">
          <cell r="A154">
            <v>111</v>
          </cell>
          <cell r="B154">
            <v>10</v>
          </cell>
          <cell r="C154" t="str">
            <v>철근가공비</v>
          </cell>
          <cell r="D154" t="str">
            <v xml:space="preserve"> (보통구조)</v>
          </cell>
          <cell r="E154">
            <v>1</v>
          </cell>
          <cell r="F154" t="str">
            <v>ton</v>
          </cell>
          <cell r="G154">
            <v>423824</v>
          </cell>
          <cell r="H154">
            <v>420249</v>
          </cell>
          <cell r="I154">
            <v>3575</v>
          </cell>
          <cell r="J154">
            <v>0</v>
          </cell>
        </row>
        <row r="155">
          <cell r="A155">
            <v>112</v>
          </cell>
          <cell r="B155">
            <v>11</v>
          </cell>
          <cell r="C155" t="str">
            <v>잡철물제작설치</v>
          </cell>
          <cell r="D155"/>
          <cell r="E155">
            <v>1</v>
          </cell>
          <cell r="F155" t="str">
            <v>㎏</v>
          </cell>
          <cell r="G155">
            <v>1967</v>
          </cell>
          <cell r="H155">
            <v>1870</v>
          </cell>
          <cell r="I155">
            <v>32</v>
          </cell>
          <cell r="J155">
            <v>65</v>
          </cell>
        </row>
        <row r="156">
          <cell r="A156">
            <v>113</v>
          </cell>
          <cell r="B156">
            <v>12</v>
          </cell>
          <cell r="C156" t="str">
            <v>합판거푸집 재료비</v>
          </cell>
          <cell r="D156"/>
          <cell r="E156">
            <v>1</v>
          </cell>
          <cell r="F156" t="str">
            <v>㎡</v>
          </cell>
          <cell r="G156">
            <v>13283</v>
          </cell>
          <cell r="H156">
            <v>0</v>
          </cell>
          <cell r="I156">
            <v>13283</v>
          </cell>
          <cell r="J156">
            <v>0</v>
          </cell>
        </row>
        <row r="157">
          <cell r="A157">
            <v>114</v>
          </cell>
          <cell r="B157">
            <v>13</v>
          </cell>
          <cell r="C157" t="str">
            <v>합판거푸집 인건비</v>
          </cell>
          <cell r="D157"/>
          <cell r="E157">
            <v>1</v>
          </cell>
          <cell r="F157" t="str">
            <v>㎡</v>
          </cell>
          <cell r="G157">
            <v>25291</v>
          </cell>
          <cell r="H157">
            <v>25291</v>
          </cell>
          <cell r="I157">
            <v>0</v>
          </cell>
          <cell r="J157">
            <v>0</v>
          </cell>
        </row>
        <row r="158">
          <cell r="A158">
            <v>115</v>
          </cell>
          <cell r="B158">
            <v>14</v>
          </cell>
          <cell r="C158" t="str">
            <v xml:space="preserve">콘 크 리 트 다 짐 </v>
          </cell>
          <cell r="D158" t="str">
            <v xml:space="preserve">10 ㎥ 이상 </v>
          </cell>
          <cell r="E158">
            <v>1</v>
          </cell>
          <cell r="F158" t="str">
            <v>㎡</v>
          </cell>
          <cell r="G158">
            <v>231</v>
          </cell>
          <cell r="H158">
            <v>0</v>
          </cell>
          <cell r="I158">
            <v>201</v>
          </cell>
          <cell r="J158">
            <v>30</v>
          </cell>
        </row>
        <row r="159">
          <cell r="A159">
            <v>116</v>
          </cell>
          <cell r="B159">
            <v>15</v>
          </cell>
          <cell r="C159" t="str">
            <v>콘 크 리 트 다 짐</v>
          </cell>
          <cell r="D159" t="str">
            <v>10 ㎥ 이하</v>
          </cell>
          <cell r="E159">
            <v>1</v>
          </cell>
          <cell r="F159" t="str">
            <v>㎡</v>
          </cell>
          <cell r="G159">
            <v>1046</v>
          </cell>
          <cell r="H159">
            <v>0</v>
          </cell>
          <cell r="I159">
            <v>907</v>
          </cell>
          <cell r="J159">
            <v>139</v>
          </cell>
        </row>
        <row r="160">
          <cell r="A160">
            <v>117</v>
          </cell>
          <cell r="B160">
            <v>16</v>
          </cell>
          <cell r="C160" t="str">
            <v>동바리10회 (h-0~7M)</v>
          </cell>
          <cell r="D160"/>
          <cell r="E160"/>
          <cell r="F160"/>
          <cell r="G160">
            <v>1952</v>
          </cell>
          <cell r="H160">
            <v>0</v>
          </cell>
          <cell r="I160">
            <v>1952</v>
          </cell>
          <cell r="J160">
            <v>0</v>
          </cell>
        </row>
        <row r="161">
          <cell r="A161">
            <v>118</v>
          </cell>
          <cell r="B161">
            <v>17</v>
          </cell>
          <cell r="C161" t="str">
            <v>동바리(노무비:10공 ㎥)</v>
          </cell>
          <cell r="D161"/>
          <cell r="E161"/>
          <cell r="F161"/>
          <cell r="G161">
            <v>182219</v>
          </cell>
          <cell r="H161">
            <v>182219</v>
          </cell>
          <cell r="I161">
            <v>0</v>
          </cell>
          <cell r="J161">
            <v>0</v>
          </cell>
        </row>
        <row r="162">
          <cell r="A162">
            <v>153</v>
          </cell>
          <cell r="B162">
            <v>18</v>
          </cell>
          <cell r="C162" t="str">
            <v>표층포설 및 다짐:투수콘</v>
          </cell>
          <cell r="D162" t="str">
            <v>t=7cm</v>
          </cell>
          <cell r="E162">
            <v>1</v>
          </cell>
          <cell r="F162" t="str">
            <v>a</v>
          </cell>
          <cell r="G162">
            <v>231685</v>
          </cell>
          <cell r="H162">
            <v>228318</v>
          </cell>
          <cell r="I162">
            <v>955</v>
          </cell>
          <cell r="J162">
            <v>2412</v>
          </cell>
        </row>
        <row r="163">
          <cell r="A163">
            <v>154</v>
          </cell>
          <cell r="B163">
            <v>19</v>
          </cell>
          <cell r="C163" t="str">
            <v>노상준비공</v>
          </cell>
          <cell r="D163"/>
          <cell r="E163">
            <v>1</v>
          </cell>
          <cell r="F163" t="str">
            <v>㎡</v>
          </cell>
          <cell r="G163">
            <v>1574</v>
          </cell>
          <cell r="H163">
            <v>1546</v>
          </cell>
          <cell r="I163">
            <v>19</v>
          </cell>
          <cell r="J163">
            <v>9</v>
          </cell>
        </row>
        <row r="164">
          <cell r="A164">
            <v>155</v>
          </cell>
          <cell r="B164">
            <v>20</v>
          </cell>
          <cell r="C164" t="str">
            <v>양생</v>
          </cell>
          <cell r="D164" t="str">
            <v>투수콘</v>
          </cell>
          <cell r="E164">
            <v>1</v>
          </cell>
          <cell r="F164" t="str">
            <v>a</v>
          </cell>
          <cell r="G164">
            <v>108526</v>
          </cell>
          <cell r="H164">
            <v>54008</v>
          </cell>
          <cell r="I164">
            <v>54500</v>
          </cell>
          <cell r="J164">
            <v>18</v>
          </cell>
        </row>
        <row r="165">
          <cell r="A165">
            <v>156</v>
          </cell>
          <cell r="B165">
            <v>21</v>
          </cell>
          <cell r="C165" t="str">
            <v>표면보호공</v>
          </cell>
          <cell r="D165"/>
          <cell r="E165">
            <v>1</v>
          </cell>
          <cell r="F165" t="str">
            <v>a</v>
          </cell>
          <cell r="G165">
            <v>199606</v>
          </cell>
          <cell r="H165">
            <v>83340</v>
          </cell>
          <cell r="I165">
            <v>116248</v>
          </cell>
          <cell r="J165">
            <v>18</v>
          </cell>
        </row>
        <row r="166">
          <cell r="A166">
            <v>157</v>
          </cell>
          <cell r="B166">
            <v>22</v>
          </cell>
          <cell r="C166" t="str">
            <v>줄눈설치</v>
          </cell>
          <cell r="D166" t="str">
            <v>투수콘</v>
          </cell>
          <cell r="E166">
            <v>1</v>
          </cell>
          <cell r="F166" t="str">
            <v>m</v>
          </cell>
          <cell r="G166">
            <v>4719</v>
          </cell>
          <cell r="H166">
            <v>1599</v>
          </cell>
          <cell r="I166">
            <v>3066</v>
          </cell>
          <cell r="J166">
            <v>54</v>
          </cell>
        </row>
        <row r="167">
          <cell r="A167">
            <v>158</v>
          </cell>
          <cell r="B167">
            <v>23</v>
          </cell>
          <cell r="C167" t="str">
            <v>현장정리 및 청소</v>
          </cell>
          <cell r="D167" t="str">
            <v>투수콘</v>
          </cell>
          <cell r="E167">
            <v>1</v>
          </cell>
          <cell r="F167" t="str">
            <v>a</v>
          </cell>
          <cell r="G167">
            <v>18032</v>
          </cell>
          <cell r="H167">
            <v>16877</v>
          </cell>
          <cell r="I167">
            <v>1155</v>
          </cell>
          <cell r="J16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단가비교표"/>
      <sheetName val="1단계"/>
      <sheetName val="횡배수관수량집계"/>
      <sheetName val="약품공급2"/>
      <sheetName val="단가(기자재)"/>
      <sheetName val="일집"/>
      <sheetName val="초기화면"/>
      <sheetName val="프로그램"/>
      <sheetName val="메인메뉴"/>
      <sheetName val="1. 침사지"/>
      <sheetName val="2. 일차침전지"/>
      <sheetName val="3.생물반응조"/>
      <sheetName val="4. 이차침전지"/>
      <sheetName val="5.여과소독방류펌프장"/>
      <sheetName val="6.설비동"/>
      <sheetName val="7.중계펌프장"/>
      <sheetName val="요약&amp;결과"/>
      <sheetName val="단가(1)"/>
      <sheetName val="일용노임단가"/>
      <sheetName val="data"/>
      <sheetName val="내역서2안"/>
      <sheetName val="Sheet1 (2)"/>
      <sheetName val="Mc1"/>
      <sheetName val="토사(PE)"/>
      <sheetName val="단위세대"/>
      <sheetName val="도급내역"/>
      <sheetName val="노임단가"/>
      <sheetName val="일위목록"/>
      <sheetName val="요율"/>
      <sheetName val="DATA1"/>
      <sheetName val="CABLE SIZE-1"/>
      <sheetName val="단가조사"/>
      <sheetName val="일위대가(1)"/>
      <sheetName val="자재단가"/>
      <sheetName val="수량산출"/>
      <sheetName val="허용전류-IEC DATA"/>
      <sheetName val="MCC제원"/>
      <sheetName val="단가산출"/>
      <sheetName val="일위대가"/>
      <sheetName val="일위대가목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사면"/>
      <sheetName val="석쌓전"/>
      <sheetName val="석헐전"/>
      <sheetName val="포횡"/>
      <sheetName val="석단 "/>
      <sheetName val="석공"/>
      <sheetName val="증감"/>
      <sheetName val="자단"/>
      <sheetName val="중입,산"/>
      <sheetName val="단산  (경)"/>
      <sheetName val="자집(가)"/>
      <sheetName val="자집 (세)"/>
      <sheetName val="경운"/>
      <sheetName val="토집"/>
      <sheetName val="토산"/>
      <sheetName val="깨기"/>
      <sheetName val="깨산"/>
      <sheetName val="오수(가)"/>
      <sheetName val="오수(가40) "/>
      <sheetName val="오수(세)"/>
      <sheetName val="포장공"/>
      <sheetName val="포가62깬"/>
      <sheetName val="포산"/>
      <sheetName val="오받우횡"/>
      <sheetName val="기타"/>
      <sheetName val="단가"/>
      <sheetName val="단가일람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3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중앙제어소 총괄"/>
      <sheetName val="중앙제어소 합계"/>
      <sheetName val="중앙제어 운반비"/>
      <sheetName val="중앙(파주) "/>
      <sheetName val="통신제어 총괄표"/>
      <sheetName val="중앙(파주)제작산근"/>
      <sheetName val="원격제어(기계+전기) 총괄"/>
      <sheetName val="원격제어소 총괄"/>
      <sheetName val="원격제어소 합계"/>
      <sheetName val="수원공 합계"/>
      <sheetName val="수원공 운반비"/>
      <sheetName val="수원공RTU반 총괄"/>
      <sheetName val="RTU반(수원공) 합계"/>
      <sheetName val="1. 대단위양수장"/>
      <sheetName val="대단위양수장 산출"/>
      <sheetName val="2. 탄현양수장"/>
      <sheetName val="탄현양수장 산출"/>
      <sheetName val="3. 대동양수장"/>
      <sheetName val="대동양수장 산출"/>
      <sheetName val="4. 도내양수장"/>
      <sheetName val="도내양수장 산출"/>
      <sheetName val="5. 상지양수장"/>
      <sheetName val="상지양수장 산출"/>
      <sheetName val="6. 와동양수장"/>
      <sheetName val="와동양수장 산출"/>
      <sheetName val="평야부 총괄(미)"/>
      <sheetName val="평야부 합계"/>
      <sheetName val="평야부 운반비"/>
      <sheetName val="RTU반(수문) 총괄"/>
      <sheetName val="RTU반(평야부) 합계"/>
      <sheetName val="1. 탄현방수문"/>
      <sheetName val="탄현방수문 산출"/>
      <sheetName val="2. 와동방수문"/>
      <sheetName val="와동방수문 산출"/>
      <sheetName val="3. 향양제수문"/>
      <sheetName val="향양제수 산출"/>
      <sheetName val="4. 방축제수문"/>
      <sheetName val="방축제수 산출"/>
      <sheetName val="5. 봉암방수문"/>
      <sheetName val="봉암방수문 산출"/>
      <sheetName val="6. 봉암,탄현수문"/>
      <sheetName val="봉암,탄현 산출"/>
      <sheetName val="7. 진카드 수문"/>
      <sheetName val="진카드 산출"/>
      <sheetName val="8. 도내 제.분수문"/>
      <sheetName val="도내 제.분수문 산출"/>
      <sheetName val="9. 와동1,갈현"/>
      <sheetName val="와동1,갈현수문 산출"/>
      <sheetName val="10. 영태수문"/>
      <sheetName val="영태수문 산출"/>
      <sheetName val="11. 와동2, 상지수문"/>
      <sheetName val="와동2, 상지수문 산출"/>
      <sheetName val="12. 탄현1,내포수문"/>
      <sheetName val="탄현1,내포수문 산출"/>
      <sheetName val="13. 탄현2,탄현1수문"/>
      <sheetName val="탄현2,탄현1수문 산출"/>
      <sheetName val="14. 오금분수문"/>
      <sheetName val="오금분수문 산출"/>
      <sheetName val="15. 오금1,만우수문"/>
      <sheetName val="오금1,만우수문 산출"/>
      <sheetName val="16. 만우1,대동수문"/>
      <sheetName val="만우1,대동수문 산출"/>
      <sheetName val="17. 갈현1방수문"/>
      <sheetName val="갈현1방수문 산출"/>
      <sheetName val="18. 갈현3개 수문"/>
      <sheetName val="갈현3개수문 산출"/>
      <sheetName val="19. 와동1,교하수문"/>
      <sheetName val="와동1,교하수문 산출"/>
      <sheetName val="20. 교하1,동패수문"/>
      <sheetName val="교하1,동패수문 산출"/>
      <sheetName val="21. 동패1,목동수문"/>
      <sheetName val="동패1,목동수문 산출"/>
      <sheetName val="22. 일산1,벽제수문"/>
      <sheetName val="일산1,벽제수문 산출"/>
      <sheetName val="23. 일산2,야당수문"/>
      <sheetName val="일산2,야당수문 산출"/>
      <sheetName val="24. 벽제1,성동수문"/>
      <sheetName val="벽제1,성동수문 산출"/>
      <sheetName val="25. 아동,월롱수문"/>
      <sheetName val="아동,월롱수문 산출"/>
      <sheetName val="26. 축현,검산수문"/>
      <sheetName val="축현,검산수문 산출"/>
      <sheetName val="수위계(양수장)"/>
      <sheetName val="수위계(수문)"/>
      <sheetName val="기상관측 총계"/>
      <sheetName val="기상관측 합계"/>
      <sheetName val="기상관측 운반비"/>
      <sheetName val="파주 기상관측"/>
      <sheetName val="spare 총계"/>
      <sheetName val="spare 합계"/>
      <sheetName val="2. SPARE PART"/>
      <sheetName val=" 교육훈련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PRICE"/>
      <sheetName val="000 단가"/>
      <sheetName val="Macro1"/>
      <sheetName val="관로내역원"/>
      <sheetName val="단가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3">
          <cell r="D3">
            <v>1195330</v>
          </cell>
        </row>
        <row r="4">
          <cell r="D4">
            <v>1095268</v>
          </cell>
        </row>
        <row r="5">
          <cell r="D5">
            <v>996108</v>
          </cell>
        </row>
        <row r="6">
          <cell r="D6">
            <v>846691</v>
          </cell>
        </row>
        <row r="7">
          <cell r="D7">
            <v>1912532</v>
          </cell>
        </row>
        <row r="8">
          <cell r="D8">
            <v>1752432</v>
          </cell>
        </row>
        <row r="9">
          <cell r="D9">
            <v>1593775</v>
          </cell>
        </row>
        <row r="10">
          <cell r="D10">
            <v>1354707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포장공갑지"/>
      <sheetName val="포장공자재집계"/>
      <sheetName val="포장공수량"/>
      <sheetName val="ASP수량"/>
      <sheetName val="구조물갑지"/>
      <sheetName val="구조물공자재집계"/>
      <sheetName val="구조물공수량산출"/>
      <sheetName val="공기변실수량집계"/>
      <sheetName val="공기변실수량산출"/>
      <sheetName val="감압변실수량집계"/>
      <sheetName val="감압변실수량산출"/>
      <sheetName val="제수변실수량집계"/>
      <sheetName val="제수변실수량산출 "/>
      <sheetName val="통장출금액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 공사 집계표"/>
      <sheetName val="기자재비"/>
      <sheetName val="기자재설치비"/>
      <sheetName val="배관자재비"/>
      <sheetName val="배관설치비"/>
      <sheetName val="기자재설치비산출서"/>
      <sheetName val="기자재견적비교표"/>
      <sheetName val="배관단가 비교표"/>
      <sheetName val="일위대가(1호표-14호표).XLS"/>
      <sheetName val="일위대가(15호표-33호표).XLS"/>
      <sheetName val="노임단가"/>
      <sheetName val="일위대가목차"/>
    </sheetNames>
    <definedNames>
      <definedName name="DUCT_GONG" refersTo="#REF!" sheetId="1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덤프트럭계수"/>
      <sheetName val="내역"/>
      <sheetName val="일위대가"/>
      <sheetName val="2차1차"/>
      <sheetName val="일위대가표"/>
      <sheetName val="대목"/>
      <sheetName val="104동"/>
      <sheetName val="데이타"/>
      <sheetName val="골조시행"/>
      <sheetName val="식재일위대가"/>
      <sheetName val="기초일위대가"/>
      <sheetName val="단가대비표"/>
      <sheetName val="을"/>
      <sheetName val="기자재비"/>
      <sheetName val="설비2차"/>
      <sheetName val="단가표"/>
      <sheetName val="예산내역"/>
      <sheetName val="총괄수지표"/>
      <sheetName val="10월"/>
      <sheetName val="내역서2안"/>
      <sheetName val="1차설계변경내역"/>
      <sheetName val="b_balju"/>
      <sheetName val="공통가설"/>
      <sheetName val="견적서"/>
      <sheetName val="자료"/>
      <sheetName val="내역서"/>
      <sheetName val="Mc1"/>
      <sheetName val="70%"/>
      <sheetName val="b_balju-단가단가단가"/>
      <sheetName val="담장산출"/>
      <sheetName val="토공사"/>
      <sheetName val="수목표준대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식재인부"/>
      <sheetName val="일위대가(건축)"/>
      <sheetName val="건축내역"/>
      <sheetName val="적격점수&lt;300억미만&gt;"/>
      <sheetName val="sheet1"/>
      <sheetName val="백암비스타내역"/>
      <sheetName val="일위대가목차"/>
      <sheetName val="FB25JN"/>
      <sheetName val="Y-WORK"/>
      <sheetName val="data2"/>
      <sheetName val="단가"/>
      <sheetName val="노임단가"/>
      <sheetName val="QandAJunior"/>
      <sheetName val="기성내역"/>
      <sheetName val="b_balju_cho"/>
      <sheetName val="Data&amp;Result"/>
      <sheetName val="Sheet5"/>
      <sheetName val="노임"/>
      <sheetName val="집계표"/>
      <sheetName val="단가비교표"/>
      <sheetName val="단가일람"/>
      <sheetName val="단위량당중기"/>
      <sheetName val="중기사용료산출근거"/>
      <sheetName val="단가 및 재료비"/>
      <sheetName val="직노"/>
      <sheetName val="제직재"/>
      <sheetName val="설직재-1"/>
      <sheetName val="일위목록"/>
      <sheetName val="공통가설공사"/>
      <sheetName val="건축공사실행"/>
      <sheetName val="내역5"/>
      <sheetName val="EACT10"/>
      <sheetName val="개요"/>
      <sheetName val="일용노임단가"/>
      <sheetName val="노원열병합  건축공사기성내역서"/>
      <sheetName val="BID"/>
      <sheetName val="DATA1"/>
      <sheetName val="회사정보"/>
      <sheetName val="★도급내역"/>
      <sheetName val="자재단가"/>
      <sheetName val="일위대가목록"/>
      <sheetName val="COVER"/>
      <sheetName val="건축"/>
      <sheetName val="공종목록표"/>
      <sheetName val="환율"/>
      <sheetName val="관리자"/>
      <sheetName val="대가10%"/>
      <sheetName val="수량산출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단가산출"/>
      <sheetName val="물가대비표"/>
      <sheetName val="요율"/>
      <sheetName val="회사기초자료"/>
      <sheetName val="단가조사서"/>
      <sheetName val="할증 "/>
      <sheetName val="unit 4"/>
      <sheetName val="기본단가"/>
      <sheetName val="인건비단가"/>
      <sheetName val="#REF"/>
      <sheetName val="기초단가"/>
      <sheetName val="입력"/>
      <sheetName val="설계"/>
      <sheetName val="Sheet10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1,2공구원가계산서"/>
      <sheetName val="1공구산출내역서"/>
      <sheetName val="Total"/>
      <sheetName val="결재판"/>
      <sheetName val="공사비대비표B(토공)"/>
      <sheetName val="단가(1)"/>
      <sheetName val="선금급신청서"/>
      <sheetName val="일 위 대 가 표"/>
      <sheetName val="국별인원"/>
      <sheetName val="투찰추정"/>
      <sheetName val="CON'C"/>
      <sheetName val="단가표 (2)"/>
      <sheetName val="경비"/>
      <sheetName val="장비"/>
      <sheetName val="산근1"/>
      <sheetName val="노무"/>
      <sheetName val="자재"/>
      <sheetName val="터파기및재료"/>
      <sheetName val="실행철강하도"/>
      <sheetName val="일위_파일"/>
      <sheetName val="제출내역"/>
      <sheetName val="실행(1)"/>
      <sheetName val="몰탈재료산출"/>
      <sheetName val="기계경비(시간당)"/>
      <sheetName val="변수값"/>
      <sheetName val="중기상차"/>
      <sheetName val="AS복구"/>
      <sheetName val="중기터파기"/>
      <sheetName val="에너지요금"/>
      <sheetName val="관로내역원"/>
      <sheetName val="보할공정"/>
      <sheetName val="sheet1 (2)"/>
      <sheetName val="단산목록"/>
      <sheetName val="도급"/>
      <sheetName val="중기조종사 단위단가"/>
      <sheetName val="증감대비"/>
      <sheetName val="비탈면보호공수량산출"/>
      <sheetName val="안양동교 1안"/>
      <sheetName val="유역면적"/>
      <sheetName val="연결임시"/>
      <sheetName val="공통단가"/>
      <sheetName val="운반비"/>
      <sheetName val="2000양배"/>
      <sheetName val="기초입력 DATA"/>
      <sheetName val="전기품산출"/>
      <sheetName val="코드표"/>
      <sheetName val="일위대가(출입)"/>
      <sheetName val="수목데이타 "/>
      <sheetName val="단가조사"/>
      <sheetName val="출력은 금물"/>
      <sheetName val="중기사용료"/>
      <sheetName val="소비자가"/>
      <sheetName val="시설물기초"/>
      <sheetName val="금액"/>
      <sheetName val="을지"/>
      <sheetName val="식재가격"/>
      <sheetName val="식재총괄"/>
      <sheetName val="대가"/>
      <sheetName val="작업금지"/>
      <sheetName val="장비사양"/>
      <sheetName val="기초내역"/>
      <sheetName val="급여대장"/>
      <sheetName val="직원 인적급여 카드"/>
      <sheetName val="기계경비일람"/>
      <sheetName val="단청공사"/>
      <sheetName val="BS"/>
      <sheetName val="실행내역"/>
      <sheetName val="4.일위대가목차"/>
      <sheetName val="일위대가(가설)"/>
      <sheetName val="위치조서"/>
      <sheetName val=" 갑지"/>
      <sheetName val="EJ"/>
      <sheetName val="9811"/>
      <sheetName val="A-4"/>
      <sheetName val="등록업체(031124)"/>
      <sheetName val="BSD _2_"/>
      <sheetName val="광양 3기 유입수"/>
      <sheetName val="요약&amp;결과"/>
      <sheetName val="인건비"/>
      <sheetName val="일위대가 "/>
      <sheetName val="대한주택보증(수보)"/>
      <sheetName val="대한주택보증(입보)"/>
      <sheetName val="DANGA"/>
      <sheetName val="수지예산"/>
      <sheetName val="전체"/>
      <sheetName val="Macro2"/>
      <sheetName val="교사기준면적(초등)"/>
      <sheetName val="현장경비"/>
      <sheetName val="물가시세표"/>
      <sheetName val="내부마감"/>
      <sheetName val="01"/>
      <sheetName val="공사개요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96노임기준"/>
      <sheetName val="단가비교"/>
      <sheetName val="노임단가표"/>
      <sheetName val="별제권_정리담보권"/>
      <sheetName val="견적"/>
      <sheetName val="냉천부속동"/>
      <sheetName val="4.공사별"/>
      <sheetName val="하부철근수량"/>
      <sheetName val="저수조"/>
      <sheetName val="FAX"/>
      <sheetName val="여과지동"/>
      <sheetName val="DATA"/>
      <sheetName val="조명율표"/>
      <sheetName val="설계예산서"/>
      <sheetName val="예산내역서"/>
      <sheetName val="ABUT수량-A1"/>
      <sheetName val="집계표_식재"/>
      <sheetName val="장비종합부표"/>
      <sheetName val="부표"/>
      <sheetName val="계산서(곡선부)"/>
      <sheetName val="포장재료집계표"/>
      <sheetName val="공구"/>
      <sheetName val="총공사비집계표"/>
      <sheetName val="장비단가"/>
      <sheetName val="바닥판"/>
      <sheetName val="입력DATA"/>
      <sheetName val="재료"/>
      <sheetName val="웅진교-S2"/>
      <sheetName val="2000년1차"/>
      <sheetName val="보도공제면적"/>
      <sheetName val="원하대비"/>
      <sheetName val="원도급"/>
      <sheetName val="하도급"/>
      <sheetName val="대비2"/>
      <sheetName val="건축공사"/>
      <sheetName val="기본단가표"/>
      <sheetName val="공정집계_국별"/>
      <sheetName val="AV시스템"/>
      <sheetName val="광주전남"/>
      <sheetName val="경산"/>
      <sheetName val="실행"/>
      <sheetName val="수목데이타"/>
      <sheetName val="신규일위"/>
      <sheetName val="자단"/>
      <sheetName val="기본입력"/>
      <sheetName val="갑지"/>
      <sheetName val="포장복구집계"/>
      <sheetName val="북방3터널"/>
      <sheetName val="상각비"/>
      <sheetName val="조명일위"/>
      <sheetName val="계약내역(2)"/>
      <sheetName val="재노경"/>
      <sheetName val="도급내역5+800"/>
      <sheetName val="도급내역"/>
      <sheetName val="3련 BOX"/>
      <sheetName val="전력"/>
      <sheetName val="강병규"/>
      <sheetName val="(전남)시범지구 운영실적 및 결과분석(8월까지)"/>
      <sheetName val="000000"/>
      <sheetName val="우석문틀"/>
      <sheetName val="준검 내역서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철콘공사"/>
      <sheetName val="I一般比"/>
      <sheetName val="N賃率-職"/>
      <sheetName val="J直材4"/>
      <sheetName val="1안"/>
      <sheetName val="물가시세"/>
      <sheetName val="기계경비"/>
      <sheetName val="단가기준"/>
      <sheetName val="단"/>
      <sheetName val="6-1. 관개량조서"/>
      <sheetName val="굴화내역"/>
      <sheetName val="const."/>
      <sheetName val="구의33고"/>
      <sheetName val="대,유,램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비전경영계획"/>
      <sheetName val="품셈TABLE"/>
      <sheetName val="주소록"/>
      <sheetName val="금액내역서"/>
      <sheetName val="Sheet4"/>
      <sheetName val="10월 (2)"/>
      <sheetName val="종합-임현"/>
      <sheetName val="중기집계"/>
      <sheetName val="현장관리비"/>
      <sheetName val=" 견적서"/>
      <sheetName val="도급FORM"/>
      <sheetName val="기준액"/>
      <sheetName val="원가계산서(남측)"/>
      <sheetName val="공장동 지하1층"/>
      <sheetName val="용역동 및 154KV"/>
      <sheetName val="공장동 3층"/>
      <sheetName val="공장동 1층"/>
      <sheetName val="당사실시1"/>
      <sheetName val="설계내역서"/>
      <sheetName val="적현로"/>
      <sheetName val="중기손료"/>
      <sheetName val="종배수관면벽신"/>
      <sheetName val="피벗테이블데이터분석"/>
      <sheetName val="총괄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통장출금액"/>
      <sheetName val="교각1"/>
      <sheetName val="자동제어"/>
      <sheetName val="예산명세서"/>
      <sheetName val="설계명세서"/>
      <sheetName val="자료입력"/>
      <sheetName val="기초일위"/>
      <sheetName val="시설일위"/>
      <sheetName val="시멘트"/>
      <sheetName val="내역서(전기)"/>
      <sheetName val="CABLE SIZE-1"/>
      <sheetName val="내역-2"/>
      <sheetName val="이토변실(A3-LINE)"/>
      <sheetName val="기본1"/>
      <sheetName val="수정일위대가"/>
      <sheetName val="기초입력_DATA"/>
      <sheetName val="단가산출(총괄)"/>
      <sheetName val="일위총괄"/>
      <sheetName val="단중표"/>
      <sheetName val="대로근거"/>
      <sheetName val="지급자재"/>
      <sheetName val="덤프운반거리산출(토)"/>
      <sheetName val="덤프운반거리산출(풍)"/>
      <sheetName val="덤프운반거리산출(연)"/>
      <sheetName val="부표총괄"/>
      <sheetName val="기타 정보통신공사"/>
      <sheetName val="단가산출2"/>
      <sheetName val="단가산출-기,교"/>
      <sheetName val="일위목록-기"/>
      <sheetName val="중기작업량"/>
      <sheetName val="일위대가 목록표"/>
      <sheetName val="내 역 서(총괄)"/>
      <sheetName val="단가산출서"/>
      <sheetName val="부대공"/>
      <sheetName val="배수공"/>
      <sheetName val="토공"/>
      <sheetName val="포장공"/>
      <sheetName val="신고조서"/>
      <sheetName val="장비가동"/>
      <sheetName val="토량1-1"/>
      <sheetName val="설명서 "/>
      <sheetName val="토목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노무비"/>
      <sheetName val="원가"/>
      <sheetName val="시작4"/>
      <sheetName val="가정조건"/>
      <sheetName val="공통"/>
      <sheetName val="일위대가표(DEEP)"/>
      <sheetName val="계약서"/>
      <sheetName val="투찰내역"/>
      <sheetName val="주beam"/>
      <sheetName val="견적단가"/>
      <sheetName val="VOR"/>
      <sheetName val="잡비"/>
      <sheetName val="단가_1_"/>
      <sheetName val="설비내역서"/>
      <sheetName val="건축내역서"/>
      <sheetName val="전기내역서"/>
      <sheetName val="노견단위수량"/>
      <sheetName val="공내역"/>
      <sheetName val="ⴭⴭⴭⴭⴭ"/>
      <sheetName val="단위수량"/>
      <sheetName val="-치수표(곡선부)"/>
      <sheetName val="의왕내역"/>
      <sheetName val="가동비율"/>
      <sheetName val="조경일람"/>
      <sheetName val="반포2차"/>
      <sheetName val="일위대가(4층원격)"/>
      <sheetName val="건축공사 집계표"/>
      <sheetName val="골조"/>
      <sheetName val="토사(PE)"/>
      <sheetName val="1공구원가계산서"/>
      <sheetName val="장비경비"/>
      <sheetName val="DAN"/>
      <sheetName val="백호우계수"/>
      <sheetName val="중기단가"/>
      <sheetName val="단가및재료비"/>
      <sheetName val="적산산출"/>
      <sheetName val="자재비산출"/>
      <sheetName val="운용비산출"/>
      <sheetName val="간접비 총괄표"/>
      <sheetName val="2.1  노무비 평균단가산출"/>
      <sheetName val="부대공Ⅱ"/>
      <sheetName val="pier(각형)"/>
      <sheetName val="분당임차변경"/>
      <sheetName val="형틀공사"/>
      <sheetName val="파일의이용"/>
      <sheetName val="교통대책내역"/>
      <sheetName val="DATA 입력란"/>
      <sheetName val="1. 설계조건 2.단면가정 3. 하중계산"/>
      <sheetName val="대가단최종"/>
      <sheetName val="재료비"/>
      <sheetName val="기초자료"/>
      <sheetName val="1.우편집중내역서"/>
      <sheetName val="한강운반비"/>
      <sheetName val="접속슬라브"/>
      <sheetName val="실행내역 "/>
      <sheetName val="날개벽수량표"/>
      <sheetName val="전차선로 물량표"/>
      <sheetName val="공통(20-91)"/>
      <sheetName val="구간재료"/>
      <sheetName val="빗물받이(910-510-410)"/>
      <sheetName val="금융비용"/>
      <sheetName val="2000,9월 일위"/>
      <sheetName val="보고"/>
      <sheetName val="표준항목"/>
      <sheetName val="식재일위"/>
      <sheetName val="말뚝지지력산정"/>
      <sheetName val="L_RPTB~1"/>
      <sheetName val="(A)내역서"/>
      <sheetName val="기능공인적사항"/>
      <sheetName val="노무비 근거"/>
      <sheetName val="청천내"/>
      <sheetName val="램머"/>
      <sheetName val="작업일보"/>
      <sheetName val="을 1"/>
      <sheetName val="을 2"/>
      <sheetName val="배수내역"/>
      <sheetName val="16-1"/>
      <sheetName val="9-1차이내역"/>
      <sheetName val="단  가  대  비  표"/>
      <sheetName val="일  위  대  가  목  록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조견표"/>
      <sheetName val="식재"/>
      <sheetName val="시설물"/>
      <sheetName val="식재출력용"/>
      <sheetName val="유지관리"/>
      <sheetName val="3.하중산정4.지지력"/>
      <sheetName val="원가data"/>
      <sheetName val="CODE"/>
      <sheetName val="철근콘크리트 (5)"/>
      <sheetName val="안전장치"/>
      <sheetName val="일반공사"/>
      <sheetName val="기초대가"/>
      <sheetName val="시설대가"/>
      <sheetName val="수목대가"/>
      <sheetName val="인공대가"/>
      <sheetName val="총 괄 표"/>
      <sheetName val="적용단위길이"/>
      <sheetName val="특수기호강도거푸집"/>
      <sheetName val="종배수관(신)"/>
      <sheetName val="포스코실행"/>
      <sheetName val="변압기 및 발전기 용량"/>
      <sheetName val="내역표지"/>
      <sheetName val="Baby일위대가"/>
      <sheetName val="남대문빌딩"/>
      <sheetName val="세부내역서(소방)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산출기초"/>
      <sheetName val="공사비산출서"/>
      <sheetName val="단가견적조사표"/>
      <sheetName val="개요입력"/>
      <sheetName val="수량기준"/>
      <sheetName val="단 box"/>
      <sheetName val="수량집계"/>
      <sheetName val="관접합및부설"/>
      <sheetName val="간공설계서"/>
      <sheetName val="수량집계표(舊)"/>
      <sheetName val="전선 및 전선관"/>
      <sheetName val="달대"/>
      <sheetName val="철거산출근거"/>
      <sheetName val="버스운행안내"/>
      <sheetName val="일 위 목 록 표"/>
      <sheetName val="2003상반기노임기준"/>
      <sheetName val="일위대가집계"/>
      <sheetName val="자재목록"/>
      <sheetName val="단가목록"/>
      <sheetName val="중기목록"/>
      <sheetName val="장비집계"/>
      <sheetName val="원가서"/>
      <sheetName val="횡배수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실행대비"/>
      <sheetName val="구간별현황"/>
      <sheetName val="기본계획"/>
      <sheetName val="청주(철골발주의뢰서)"/>
      <sheetName val="공조기"/>
      <sheetName val="예총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변경내역"/>
      <sheetName val="소방"/>
      <sheetName val="이식운반"/>
      <sheetName val="용역비내역-진짜"/>
      <sheetName val="개인명세서"/>
      <sheetName val="토적단위"/>
      <sheetName val="계정code"/>
      <sheetName val="정의"/>
      <sheetName val="투입비"/>
      <sheetName val="옥외외등집계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동문건설"/>
      <sheetName val="토건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총괄표"/>
      <sheetName val="인공산출"/>
      <sheetName val="세금자료"/>
      <sheetName val="내역_FILE"/>
      <sheetName val="규준틀"/>
      <sheetName val="패널"/>
      <sheetName val="001"/>
      <sheetName val="사업수지"/>
      <sheetName val="단재적표"/>
      <sheetName val="22단가"/>
      <sheetName val="22인공"/>
      <sheetName val="노임이"/>
      <sheetName val="단가대비표 (3)"/>
      <sheetName val="설계명세서 (장비)"/>
      <sheetName val="토목공사"/>
      <sheetName val="시설물일위"/>
      <sheetName val="공내역서"/>
      <sheetName val="단위단가"/>
      <sheetName val="자재테이블"/>
      <sheetName val="일위대가(1)"/>
      <sheetName val="본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4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ㅇㅇ지구 도시개발사업"/>
      <sheetName val="기자재비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  <row r="51">
          <cell r="J51">
            <v>254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4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(출1)"/>
      <sheetName val="일위대가(출2)"/>
      <sheetName val="여비산출표(출3)"/>
      <sheetName val="인쇄비(출4)"/>
      <sheetName val="표준품셈DATA(1)"/>
      <sheetName val="표준품셈DATA(2)"/>
      <sheetName val="직접인건비"/>
      <sheetName val="적용소요인력"/>
      <sheetName val="비율적용"/>
      <sheetName val="기준소요인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돌쌓기"/>
      <sheetName val="금속"/>
      <sheetName val="부대공"/>
    </sheetNames>
    <sheetDataSet>
      <sheetData sheetId="0" refreshError="1"/>
      <sheetData sheetId="1"/>
      <sheetData sheetId="2" refreshError="1">
        <row r="2">
          <cell r="A2" t="str">
            <v>갱부</v>
          </cell>
          <cell r="B2">
            <v>57300</v>
          </cell>
        </row>
        <row r="3">
          <cell r="A3" t="str">
            <v>건설기계운전기사</v>
          </cell>
          <cell r="B3">
            <v>65000</v>
          </cell>
        </row>
        <row r="4">
          <cell r="A4" t="str">
            <v>건설기계운전조수</v>
          </cell>
          <cell r="B4">
            <v>50500</v>
          </cell>
        </row>
        <row r="5">
          <cell r="A5" t="str">
            <v>건설기계조장</v>
          </cell>
          <cell r="B5">
            <v>78400</v>
          </cell>
        </row>
        <row r="6">
          <cell r="A6" t="str">
            <v>건축목공</v>
          </cell>
          <cell r="B6">
            <v>79400</v>
          </cell>
        </row>
        <row r="7">
          <cell r="A7" t="str">
            <v>건출공</v>
          </cell>
          <cell r="B7">
            <v>74200</v>
          </cell>
        </row>
        <row r="8">
          <cell r="A8" t="str">
            <v>계장공</v>
          </cell>
          <cell r="B8">
            <v>71300</v>
          </cell>
        </row>
        <row r="9">
          <cell r="A9" t="str">
            <v>고급선원</v>
          </cell>
          <cell r="B9">
            <v>75300</v>
          </cell>
        </row>
        <row r="10">
          <cell r="A10" t="str">
            <v>고압케이블전공</v>
          </cell>
          <cell r="B10">
            <v>102500</v>
          </cell>
        </row>
        <row r="11">
          <cell r="A11" t="str">
            <v>궤도공</v>
          </cell>
          <cell r="B11">
            <v>75800</v>
          </cell>
        </row>
        <row r="12">
          <cell r="A12" t="str">
            <v>기계공</v>
          </cell>
          <cell r="B12">
            <v>56400</v>
          </cell>
        </row>
        <row r="13">
          <cell r="A13" t="str">
            <v>기계설치공</v>
          </cell>
          <cell r="B13">
            <v>66400</v>
          </cell>
        </row>
        <row r="14">
          <cell r="A14" t="str">
            <v>내선전공</v>
          </cell>
          <cell r="B14">
            <v>64500</v>
          </cell>
        </row>
        <row r="15">
          <cell r="A15" t="str">
            <v>내장공</v>
          </cell>
          <cell r="B15">
            <v>77400</v>
          </cell>
        </row>
        <row r="16">
          <cell r="A16" t="str">
            <v>닥트공</v>
          </cell>
          <cell r="B16">
            <v>60500</v>
          </cell>
        </row>
        <row r="17">
          <cell r="A17" t="str">
            <v>도배공</v>
          </cell>
          <cell r="B17">
            <v>62700</v>
          </cell>
        </row>
        <row r="18">
          <cell r="A18" t="str">
            <v>도장공</v>
          </cell>
          <cell r="B18">
            <v>68700</v>
          </cell>
        </row>
        <row r="19">
          <cell r="A19" t="str">
            <v>동발공(터널)</v>
          </cell>
          <cell r="B19">
            <v>64400</v>
          </cell>
        </row>
        <row r="20">
          <cell r="A20" t="str">
            <v>목도</v>
          </cell>
          <cell r="B20">
            <v>77800</v>
          </cell>
        </row>
        <row r="21">
          <cell r="A21" t="str">
            <v>무선안테나공</v>
          </cell>
          <cell r="B21">
            <v>109200</v>
          </cell>
        </row>
        <row r="22">
          <cell r="A22" t="str">
            <v>미장공</v>
          </cell>
          <cell r="B22">
            <v>77500</v>
          </cell>
        </row>
        <row r="23">
          <cell r="A23" t="str">
            <v>방수공</v>
          </cell>
          <cell r="B23">
            <v>65000</v>
          </cell>
        </row>
        <row r="24">
          <cell r="A24" t="str">
            <v>배관공</v>
          </cell>
          <cell r="B24">
            <v>69600</v>
          </cell>
        </row>
        <row r="25">
          <cell r="A25" t="str">
            <v>배전전공</v>
          </cell>
          <cell r="B25">
            <v>180400</v>
          </cell>
        </row>
        <row r="26">
          <cell r="A26" t="str">
            <v>배전활선전공</v>
          </cell>
          <cell r="B26">
            <v>271500</v>
          </cell>
        </row>
        <row r="27">
          <cell r="A27" t="str">
            <v>벅목부</v>
          </cell>
          <cell r="B27">
            <v>74200</v>
          </cell>
        </row>
        <row r="28">
          <cell r="A28" t="str">
            <v>벽돌(블록)제작공</v>
          </cell>
          <cell r="B28">
            <v>67100</v>
          </cell>
        </row>
        <row r="29">
          <cell r="A29" t="str">
            <v>보링공(지질조사)</v>
          </cell>
          <cell r="B29">
            <v>58800</v>
          </cell>
        </row>
        <row r="30">
          <cell r="A30" t="str">
            <v>보안공</v>
          </cell>
          <cell r="B30">
            <v>45600</v>
          </cell>
        </row>
        <row r="31">
          <cell r="A31" t="str">
            <v>보온공</v>
          </cell>
          <cell r="B31">
            <v>66700</v>
          </cell>
        </row>
        <row r="32">
          <cell r="A32" t="str">
            <v>보일러공</v>
          </cell>
          <cell r="B32">
            <v>51100</v>
          </cell>
        </row>
        <row r="33">
          <cell r="A33" t="str">
            <v>보통선원</v>
          </cell>
          <cell r="B33">
            <v>56500</v>
          </cell>
        </row>
        <row r="34">
          <cell r="A34" t="str">
            <v>보통인부</v>
          </cell>
          <cell r="B34">
            <v>47000</v>
          </cell>
        </row>
        <row r="35">
          <cell r="A35" t="str">
            <v>비계공</v>
          </cell>
          <cell r="B35">
            <v>86400</v>
          </cell>
        </row>
        <row r="36">
          <cell r="A36" t="str">
            <v>샷시공</v>
          </cell>
          <cell r="B36">
            <v>74900</v>
          </cell>
        </row>
        <row r="37">
          <cell r="A37" t="str">
            <v>석공</v>
          </cell>
          <cell r="B37">
            <v>90000</v>
          </cell>
        </row>
        <row r="38">
          <cell r="A38" t="str">
            <v>선부</v>
          </cell>
          <cell r="B38">
            <v>50400</v>
          </cell>
        </row>
        <row r="39">
          <cell r="A39" t="str">
            <v>송전전공</v>
          </cell>
          <cell r="B39">
            <v>274400</v>
          </cell>
        </row>
        <row r="40">
          <cell r="A40" t="str">
            <v>송전활선전공</v>
          </cell>
          <cell r="B40">
            <v>321000</v>
          </cell>
        </row>
        <row r="41">
          <cell r="A41" t="str">
            <v>시공측량사</v>
          </cell>
          <cell r="B41">
            <v>53900</v>
          </cell>
        </row>
        <row r="42">
          <cell r="A42" t="str">
            <v>시공측량사조수</v>
          </cell>
          <cell r="B42">
            <v>38200</v>
          </cell>
        </row>
        <row r="43">
          <cell r="A43" t="str">
            <v>시험보조수</v>
          </cell>
          <cell r="B43">
            <v>39400</v>
          </cell>
        </row>
        <row r="44">
          <cell r="A44" t="str">
            <v>시험관련기사</v>
          </cell>
          <cell r="B44">
            <v>59900</v>
          </cell>
        </row>
        <row r="45">
          <cell r="A45" t="str">
            <v>시험관련산업기사</v>
          </cell>
          <cell r="B45">
            <v>47400</v>
          </cell>
        </row>
        <row r="46">
          <cell r="A46" t="str">
            <v>연마공</v>
          </cell>
          <cell r="B46">
            <v>76700</v>
          </cell>
        </row>
        <row r="47">
          <cell r="A47" t="str">
            <v>용접공</v>
          </cell>
          <cell r="B47">
            <v>72900</v>
          </cell>
        </row>
        <row r="48">
          <cell r="A48" t="str">
            <v>용접공(철도)</v>
          </cell>
          <cell r="B48">
            <v>75000</v>
          </cell>
        </row>
        <row r="49">
          <cell r="A49" t="str">
            <v>운전사(기계)</v>
          </cell>
          <cell r="B49">
            <v>54800</v>
          </cell>
        </row>
        <row r="50">
          <cell r="A50" t="str">
            <v>운전사(운반차)</v>
          </cell>
          <cell r="B50">
            <v>63400</v>
          </cell>
        </row>
        <row r="51">
          <cell r="A51" t="str">
            <v>위생공</v>
          </cell>
          <cell r="B51">
            <v>62000</v>
          </cell>
        </row>
        <row r="52">
          <cell r="A52" t="str">
            <v>유리공</v>
          </cell>
          <cell r="B52">
            <v>76600</v>
          </cell>
        </row>
        <row r="53">
          <cell r="A53" t="str">
            <v>작업반장</v>
          </cell>
          <cell r="B53">
            <v>73400</v>
          </cell>
        </row>
        <row r="54">
          <cell r="A54" t="str">
            <v>잠수부</v>
          </cell>
          <cell r="B54">
            <v>105600</v>
          </cell>
        </row>
        <row r="55">
          <cell r="A55" t="str">
            <v>저압케이블전공</v>
          </cell>
          <cell r="B55">
            <v>85000</v>
          </cell>
        </row>
        <row r="56">
          <cell r="A56" t="str">
            <v>절단공</v>
          </cell>
          <cell r="B56">
            <v>66300</v>
          </cell>
        </row>
        <row r="57">
          <cell r="A57" t="str">
            <v>제도사</v>
          </cell>
          <cell r="B57">
            <v>59500</v>
          </cell>
        </row>
        <row r="58">
          <cell r="A58" t="str">
            <v>제철축로공</v>
          </cell>
          <cell r="B58">
            <v>117900</v>
          </cell>
        </row>
        <row r="59">
          <cell r="A59" t="str">
            <v>조경공</v>
          </cell>
          <cell r="B59">
            <v>69400</v>
          </cell>
        </row>
        <row r="60">
          <cell r="A60" t="str">
            <v>조력공</v>
          </cell>
          <cell r="B60">
            <v>60100</v>
          </cell>
        </row>
        <row r="61">
          <cell r="A61" t="str">
            <v>조림인부</v>
          </cell>
          <cell r="B61">
            <v>46800</v>
          </cell>
        </row>
        <row r="62">
          <cell r="A62" t="str">
            <v>조적공</v>
          </cell>
          <cell r="B62">
            <v>76400</v>
          </cell>
        </row>
        <row r="63">
          <cell r="A63" t="str">
            <v>준설선기관사</v>
          </cell>
          <cell r="B63">
            <v>65400</v>
          </cell>
        </row>
        <row r="64">
          <cell r="A64" t="str">
            <v>준설선기관장</v>
          </cell>
          <cell r="B64">
            <v>79100</v>
          </cell>
        </row>
        <row r="65">
          <cell r="A65" t="str">
            <v>준설선선장</v>
          </cell>
          <cell r="B65">
            <v>89300</v>
          </cell>
        </row>
        <row r="66">
          <cell r="A66" t="str">
            <v>준설선운전사</v>
          </cell>
          <cell r="B66">
            <v>65300</v>
          </cell>
        </row>
        <row r="67">
          <cell r="A67" t="str">
            <v>준설선전기사</v>
          </cell>
          <cell r="B67">
            <v>59500</v>
          </cell>
        </row>
        <row r="68">
          <cell r="A68" t="str">
            <v>줄눈공</v>
          </cell>
          <cell r="B68">
            <v>69200</v>
          </cell>
        </row>
        <row r="69">
          <cell r="A69" t="str">
            <v>지붕잇기공</v>
          </cell>
          <cell r="B69">
            <v>77000</v>
          </cell>
        </row>
        <row r="70">
          <cell r="A70" t="str">
            <v>지적기능산업기사</v>
          </cell>
          <cell r="B70">
            <v>69700</v>
          </cell>
        </row>
        <row r="71">
          <cell r="A71" t="str">
            <v>지적기능사</v>
          </cell>
          <cell r="B71">
            <v>52500</v>
          </cell>
        </row>
        <row r="72">
          <cell r="A72" t="str">
            <v>지적기사</v>
          </cell>
          <cell r="B72">
            <v>113100</v>
          </cell>
        </row>
        <row r="73">
          <cell r="A73" t="str">
            <v>지적산업기사</v>
          </cell>
          <cell r="B73">
            <v>93700</v>
          </cell>
        </row>
        <row r="74">
          <cell r="A74" t="str">
            <v>착암공</v>
          </cell>
          <cell r="B74">
            <v>65300</v>
          </cell>
        </row>
        <row r="75">
          <cell r="A75" t="str">
            <v>창호목공</v>
          </cell>
          <cell r="B75">
            <v>64000</v>
          </cell>
        </row>
        <row r="76">
          <cell r="A76" t="str">
            <v>철골공</v>
          </cell>
          <cell r="B76">
            <v>77200</v>
          </cell>
        </row>
        <row r="77">
          <cell r="A77" t="str">
            <v>철공</v>
          </cell>
          <cell r="B77">
            <v>73500</v>
          </cell>
        </row>
        <row r="78">
          <cell r="A78" t="str">
            <v>철근공</v>
          </cell>
          <cell r="B78">
            <v>84100</v>
          </cell>
        </row>
        <row r="79">
          <cell r="A79" t="str">
            <v>철도신호공</v>
          </cell>
          <cell r="B79">
            <v>101300</v>
          </cell>
        </row>
        <row r="80">
          <cell r="A80" t="str">
            <v>철판공</v>
          </cell>
          <cell r="B80">
            <v>74200</v>
          </cell>
        </row>
        <row r="81">
          <cell r="A81" t="str">
            <v>측부</v>
          </cell>
          <cell r="B81">
            <v>34700</v>
          </cell>
        </row>
        <row r="82">
          <cell r="A82" t="str">
            <v>치장벽돌공</v>
          </cell>
          <cell r="B82">
            <v>72000</v>
          </cell>
        </row>
        <row r="83">
          <cell r="A83" t="str">
            <v>콘크리트공</v>
          </cell>
          <cell r="B83">
            <v>79200</v>
          </cell>
        </row>
        <row r="84">
          <cell r="A84" t="str">
            <v>타일공</v>
          </cell>
          <cell r="B84">
            <v>77500</v>
          </cell>
        </row>
        <row r="85">
          <cell r="A85" t="str">
            <v>통신내선공</v>
          </cell>
          <cell r="B85">
            <v>73300</v>
          </cell>
        </row>
        <row r="86">
          <cell r="A86" t="str">
            <v>통신설비공</v>
          </cell>
          <cell r="B86">
            <v>89000</v>
          </cell>
        </row>
        <row r="87">
          <cell r="A87" t="str">
            <v>통신외선공</v>
          </cell>
          <cell r="B87">
            <v>104600</v>
          </cell>
        </row>
        <row r="88">
          <cell r="A88" t="str">
            <v>통신케이블공</v>
          </cell>
          <cell r="B88">
            <v>109700</v>
          </cell>
        </row>
        <row r="89">
          <cell r="A89" t="str">
            <v>특고압케이블전공</v>
          </cell>
          <cell r="B89">
            <v>140300</v>
          </cell>
        </row>
        <row r="90">
          <cell r="A90" t="str">
            <v>특별인부</v>
          </cell>
          <cell r="B90">
            <v>64300</v>
          </cell>
        </row>
        <row r="91">
          <cell r="A91" t="str">
            <v>특수비계공</v>
          </cell>
          <cell r="B91">
            <v>89600</v>
          </cell>
        </row>
        <row r="92">
          <cell r="A92" t="str">
            <v>판넬조립공</v>
          </cell>
          <cell r="B92">
            <v>68700</v>
          </cell>
        </row>
        <row r="93">
          <cell r="A93" t="str">
            <v>포설공</v>
          </cell>
          <cell r="B93">
            <v>60600</v>
          </cell>
        </row>
        <row r="94">
          <cell r="A94" t="str">
            <v>포장공</v>
          </cell>
          <cell r="B94">
            <v>73300</v>
          </cell>
        </row>
        <row r="95">
          <cell r="A95" t="str">
            <v>플랜트기계설치공</v>
          </cell>
          <cell r="B95">
            <v>77900</v>
          </cell>
        </row>
        <row r="96">
          <cell r="A96" t="str">
            <v>플랜트배관공</v>
          </cell>
          <cell r="B96">
            <v>80300</v>
          </cell>
        </row>
        <row r="97">
          <cell r="A97" t="str">
            <v>플랜트용접공</v>
          </cell>
          <cell r="B97">
            <v>75500</v>
          </cell>
        </row>
        <row r="98">
          <cell r="A98" t="str">
            <v>플랜트전공</v>
          </cell>
          <cell r="B98">
            <v>68600</v>
          </cell>
        </row>
        <row r="99">
          <cell r="A99" t="str">
            <v>플랜트제관공</v>
          </cell>
          <cell r="B99">
            <v>65400</v>
          </cell>
        </row>
        <row r="100">
          <cell r="A100" t="str">
            <v>플랜트특수용접공</v>
          </cell>
          <cell r="B100">
            <v>103300</v>
          </cell>
        </row>
        <row r="101">
          <cell r="A101" t="str">
            <v>할석공</v>
          </cell>
          <cell r="B101">
            <v>83700</v>
          </cell>
        </row>
        <row r="102">
          <cell r="A102" t="str">
            <v>함석공</v>
          </cell>
          <cell r="B102">
            <v>72800</v>
          </cell>
        </row>
        <row r="103">
          <cell r="A103" t="str">
            <v>현도사</v>
          </cell>
          <cell r="B103">
            <v>69900</v>
          </cell>
        </row>
        <row r="104">
          <cell r="A104" t="str">
            <v>형틀목공</v>
          </cell>
          <cell r="B104">
            <v>81900</v>
          </cell>
        </row>
        <row r="105">
          <cell r="A105" t="str">
            <v>화약취급공</v>
          </cell>
          <cell r="B105">
            <v>84700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가표"/>
      <sheetName val="시작4"/>
      <sheetName val="단가산출서"/>
      <sheetName val="환율"/>
      <sheetName val="노임단가"/>
      <sheetName val="2공구산출내역"/>
      <sheetName val="데리네이타현황"/>
      <sheetName val="기자재비"/>
      <sheetName val="단가(1)"/>
      <sheetName val="출력은 금물"/>
      <sheetName val="단가조사"/>
      <sheetName val="제2호단위수량"/>
      <sheetName val="피해빈도"/>
      <sheetName val="운반자료"/>
      <sheetName val="SLAB"/>
      <sheetName val="단위수량"/>
      <sheetName val="복주식단위수량"/>
      <sheetName val="제경비(전체)"/>
      <sheetName val="70%"/>
      <sheetName val="설계예산서"/>
      <sheetName val="1000 DB구축 부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도로경계블럭단위수량"/>
      <sheetName val="도로경계블럭단위토공"/>
      <sheetName val="L형측구단위수량"/>
      <sheetName val="L형측구연장조서"/>
      <sheetName val="구리토평1전기"/>
      <sheetName val="도로단위당"/>
      <sheetName val="★도급내역"/>
      <sheetName val="일위대가집계"/>
      <sheetName val="문학간접"/>
      <sheetName val="내역"/>
      <sheetName val="건축내역"/>
      <sheetName val="기초자료"/>
      <sheetName val="unitpric"/>
      <sheetName val="일용노임단가"/>
      <sheetName val="참조자료"/>
      <sheetName val="Y-WORK"/>
      <sheetName val="토공"/>
      <sheetName val="내역서"/>
      <sheetName val="도로구조공사비"/>
      <sheetName val="도로토공공사비"/>
      <sheetName val="여수토공사비"/>
      <sheetName val="익산"/>
      <sheetName val="암거치수표"/>
      <sheetName val="직노"/>
      <sheetName val="공종목록표"/>
      <sheetName val="기본자료입력"/>
      <sheetName val="단가일람"/>
      <sheetName val="조경일람"/>
      <sheetName val="_x0000_"/>
      <sheetName val="배수장토목공사비"/>
      <sheetName val="소야공정계획표"/>
      <sheetName val="암거단위-1련"/>
      <sheetName val="000000"/>
      <sheetName val="선금급신청서"/>
      <sheetName val="횡 연장"/>
      <sheetName val="단가산출"/>
      <sheetName val="7단가"/>
      <sheetName val="설계명세서"/>
      <sheetName val="예산명세서"/>
      <sheetName val="자료입력"/>
      <sheetName val="결과치"/>
      <sheetName val="일위산출"/>
      <sheetName val="준검 내역서"/>
      <sheetName val="실행갑지"/>
      <sheetName val="공통가설"/>
      <sheetName val="견적"/>
      <sheetName val="재노경"/>
      <sheetName val="도급내역5+800"/>
      <sheetName val="도급내역"/>
      <sheetName val="TOTAL_BOQ"/>
      <sheetName val="사각1,특1호"/>
      <sheetName val="설계개요"/>
      <sheetName val="도급FORM"/>
      <sheetName val="도시가스현황"/>
      <sheetName val="A-4"/>
      <sheetName val="자료"/>
      <sheetName val="일위대가서식"/>
      <sheetName val="Macro1"/>
      <sheetName val="현장조사"/>
      <sheetName val="경산"/>
      <sheetName val="INPUT"/>
      <sheetName val="말뚝지지력산정"/>
      <sheetName val="ABUT수량-A1"/>
      <sheetName val="DAN"/>
      <sheetName val="일위목록"/>
      <sheetName val="단가"/>
      <sheetName val="DATE"/>
      <sheetName val="설계예시"/>
      <sheetName val="정산"/>
      <sheetName val="견적서"/>
      <sheetName val="도급양식"/>
      <sheetName val="조견표"/>
      <sheetName val="이토변실(A3-LINE)"/>
      <sheetName val="토적표"/>
      <sheetName val="본장"/>
      <sheetName val="예산내역"/>
      <sheetName val="총괄수지표"/>
      <sheetName val="정산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4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당단위수량"/>
      <sheetName val="Φ600"/>
      <sheetName val="날개벽"/>
      <sheetName val="날개벽토공"/>
      <sheetName val="날개벽수량"/>
      <sheetName val="횡배수관설치현황"/>
      <sheetName val="횡배수관토공집계"/>
      <sheetName val="횡배수관수량집계"/>
      <sheetName val="횡배수관자재집계"/>
      <sheetName val="Sheet4"/>
      <sheetName val="Sheet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(2)"/>
      <sheetName val="간지(3)"/>
      <sheetName val="간지(4)"/>
      <sheetName val="간지(5)"/>
      <sheetName val="간지(6)"/>
      <sheetName val="간지(7)"/>
      <sheetName val="간지(8)"/>
      <sheetName val="간지(9)"/>
      <sheetName val="간지(10)"/>
      <sheetName val="공사비증감내역서"/>
      <sheetName val="설계서용지 (2)"/>
      <sheetName val="원가계산서(전체)"/>
      <sheetName val="원가계산서(토목)"/>
      <sheetName val="총괄집계표"/>
      <sheetName val="도급내역-토목"/>
      <sheetName val="설계서용지"/>
      <sheetName val="관급집계표"/>
      <sheetName val="관급집계(2)"/>
      <sheetName val="수탁공사비"/>
      <sheetName val="관급자재비(토목)"/>
      <sheetName val="관급자재비(토목 예산반영용)"/>
      <sheetName val="관급자재비(건축)"/>
      <sheetName val="관급자재비(기계)"/>
      <sheetName val="관급자재비(전기)"/>
      <sheetName val="간지(1)"/>
      <sheetName val="원가계산서(예산반영용)"/>
      <sheetName val="원가계산서(세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용도로"/>
      <sheetName val="Sheet1"/>
      <sheetName val="Sheet2"/>
      <sheetName val="Sheet3"/>
      <sheetName val="Sheet4"/>
      <sheetName val="Sheet5"/>
      <sheetName val="Sheet6"/>
      <sheetName val="Sheet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노출"/>
      <sheetName val="잡석제거 (4)"/>
      <sheetName val="맹암거위치조서"/>
      <sheetName val="Sheet2"/>
      <sheetName val="Sheet3"/>
      <sheetName val="익산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서지"/>
      <sheetName val="설명서"/>
      <sheetName val="예정공정표"/>
      <sheetName val="갑지1 "/>
      <sheetName val="총비"/>
      <sheetName val="설계내역서"/>
      <sheetName val="일위대가"/>
      <sheetName val="수량산출집계"/>
      <sheetName val="산출(배관)"/>
      <sheetName val="산출(설비)"/>
      <sheetName val="산출(토공,건축)"/>
      <sheetName val="중집"/>
      <sheetName val="중산"/>
      <sheetName val="환율"/>
      <sheetName val="단집"/>
      <sheetName val="1"/>
      <sheetName val="2"/>
      <sheetName val="3"/>
      <sheetName val="4"/>
      <sheetName val="5"/>
      <sheetName val="6"/>
      <sheetName val="단가비교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전선 및 전선관"/>
      <sheetName val="직노"/>
      <sheetName val="가로등내역서"/>
      <sheetName val="토사(PE)"/>
      <sheetName val="노임단가"/>
      <sheetName val="수량산출"/>
      <sheetName val="용산1(해보)"/>
      <sheetName val="2공구산출내역"/>
      <sheetName val="Sheet1 (2)"/>
      <sheetName val="98신돌석"/>
      <sheetName val="ABUT수량-A1"/>
      <sheetName val="BOX전기내역"/>
      <sheetName val="물가자료"/>
      <sheetName val="2000,9월 일위"/>
      <sheetName val="날개벽"/>
      <sheetName val="내역(신례)"/>
      <sheetName val="데리네이타현황"/>
      <sheetName val="조명시설"/>
      <sheetName val="이토변실(A3-LINE)"/>
      <sheetName val="8.2TON"/>
      <sheetName val="터파기및재료"/>
      <sheetName val="단가"/>
      <sheetName val="운반자료"/>
      <sheetName val="환율"/>
      <sheetName val="1차 내역서"/>
      <sheetName val="피해빈도"/>
      <sheetName val="경산"/>
      <sheetName val="시설물기초"/>
      <sheetName val="guard(mac)"/>
      <sheetName val="암거단위-1련"/>
      <sheetName val="데이타"/>
      <sheetName val="DATA"/>
      <sheetName val="#REF"/>
      <sheetName val="연부97-1"/>
      <sheetName val="재집"/>
      <sheetName val="직재"/>
      <sheetName val="갑지1"/>
      <sheetName val="당사"/>
      <sheetName val="사업수지"/>
      <sheetName val="단 box"/>
      <sheetName val="EQ-R1"/>
      <sheetName val="횡배수관설치현황"/>
      <sheetName val="1"/>
      <sheetName val="금액내역서"/>
      <sheetName val="원가"/>
      <sheetName val="현장조사"/>
      <sheetName val="측구터파기공수량집계"/>
      <sheetName val="배수공 시멘트 및 골재량 산출"/>
      <sheetName val="구조물터파기수량집계"/>
      <sheetName val="길어깨(현황)"/>
      <sheetName val="기둥(원형)"/>
      <sheetName val="자료"/>
      <sheetName val="차액보증"/>
      <sheetName val="몰탈재료산출"/>
      <sheetName val="골조시행"/>
      <sheetName val="3집"/>
      <sheetName val="단가비교표"/>
      <sheetName val="예산서"/>
      <sheetName val="노무비 근거"/>
      <sheetName val="일위대가"/>
      <sheetName val="설계예시"/>
      <sheetName val="Macro1"/>
      <sheetName val="토목검측서"/>
      <sheetName val="70%"/>
      <sheetName val="1000 DB구축 부표"/>
      <sheetName val="장비단가"/>
      <sheetName val="일위대가목차"/>
      <sheetName val="J直材4"/>
      <sheetName val="저수조"/>
      <sheetName val="초기우수 산출근거"/>
      <sheetName val="Sheet1"/>
      <sheetName val="단가일람"/>
      <sheetName val="조경일람"/>
      <sheetName val="1.설계기준"/>
      <sheetName val="기자재비"/>
      <sheetName val="예산내역"/>
      <sheetName val="총괄수지표"/>
    </sheetNames>
    <sheetDataSet>
      <sheetData sheetId="0" refreshError="1"/>
      <sheetData sheetId="1" refreshError="1">
        <row r="933">
          <cell r="F933">
            <v>3217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</sheetDataSet>
  </externalBook>
</externalLink>
</file>

<file path=xl/externalLinks/externalLink4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목차메뉴"/>
      <sheetName val="5.부대공"/>
      <sheetName val="5.차선도색"/>
      <sheetName val="5-1.부대공"/>
      <sheetName val="5-2.부대공 (3)"/>
      <sheetName val="Module1"/>
      <sheetName val="내역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위치조서"/>
      <sheetName val="호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 (2)"/>
      <sheetName val="강재집계"/>
      <sheetName val="양평1"/>
      <sheetName val="양평3"/>
      <sheetName val="양평4"/>
      <sheetName val="양평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본관직관"/>
      <sheetName val="본관곡관"/>
      <sheetName val="A가정"/>
      <sheetName val="B가정"/>
      <sheetName val="C가정"/>
      <sheetName val="분기점"/>
      <sheetName val="소화전실집계"/>
      <sheetName val="소화전수량"/>
      <sheetName val="표  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단가"/>
      <sheetName val="공기변실수량산출-배수"/>
      <sheetName val="단가조사"/>
      <sheetName val="J형측구단위수량"/>
      <sheetName val="부대공"/>
      <sheetName val="포장공"/>
      <sheetName val="토공"/>
      <sheetName val="암거단위-1련"/>
      <sheetName val="INPUT"/>
      <sheetName val="단위수량산출"/>
      <sheetName val="Sheet1"/>
      <sheetName val="2공구산출내역"/>
      <sheetName val="N賃率-職"/>
      <sheetName val="내역서"/>
      <sheetName val="직노"/>
      <sheetName val="부대내역"/>
      <sheetName val="이토변실"/>
      <sheetName val="실행내역"/>
      <sheetName val="국별인원"/>
      <sheetName val="Sheet3"/>
      <sheetName val="용산1(해보)"/>
      <sheetName val="일용노임단가"/>
      <sheetName val="참조자료"/>
      <sheetName val="ABUT수량-A1"/>
      <sheetName val="DATE"/>
      <sheetName val="입찰안"/>
      <sheetName val="설계예시"/>
      <sheetName val="BOX전기내역"/>
      <sheetName val="중기손료"/>
      <sheetName val="기초단가"/>
      <sheetName val="가도공"/>
      <sheetName val="상선"/>
      <sheetName val="DAN"/>
      <sheetName val="8.2TON"/>
      <sheetName val="피벗테이블데이터분석"/>
      <sheetName val="적용단위길이"/>
      <sheetName val="Sheet1 (2)"/>
      <sheetName val="배수통관(좌)"/>
      <sheetName val="98수문일위"/>
      <sheetName val="데리네이타현황"/>
      <sheetName val="토사(PE)"/>
      <sheetName val="원가계산"/>
      <sheetName val="토공수량산출"/>
      <sheetName val="토적계산서"/>
      <sheetName val="원가계산서 "/>
      <sheetName val="기자재비"/>
      <sheetName val="1차 내역서"/>
      <sheetName val="단가"/>
      <sheetName val="열린교실"/>
      <sheetName val="램머"/>
      <sheetName val="기계경비(시간당)"/>
      <sheetName val="전선 및 전선관"/>
      <sheetName val="설계예산서"/>
      <sheetName val="조명시설"/>
      <sheetName val="수량집계"/>
      <sheetName val="잡비계산"/>
    </sheetNames>
    <sheetDataSet>
      <sheetData sheetId="0" refreshError="1">
        <row r="5">
          <cell r="R5">
            <v>0.48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4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피벗테이블데이터분석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나주대안단가산출"/>
      <sheetName val="나주대안내역"/>
      <sheetName val="나주덕산내역"/>
      <sheetName val="원가계산"/>
      <sheetName val="문화가격표"/>
      <sheetName val="내역서"/>
      <sheetName val="경산"/>
      <sheetName val="단가조사"/>
      <sheetName val="철거산출근거"/>
      <sheetName val="원가"/>
      <sheetName val="표지"/>
      <sheetName val="공사원가갑지"/>
      <sheetName val="공사원가"/>
      <sheetName val="내역서표지"/>
      <sheetName val="노임단가"/>
      <sheetName val="Sheet3"/>
      <sheetName val="나주대안덕산"/>
      <sheetName val="옥외 전력간선공사"/>
      <sheetName val="DATE"/>
      <sheetName val="A LINE"/>
      <sheetName val="교각1"/>
      <sheetName val="기둥(원형)"/>
      <sheetName val="기초공"/>
      <sheetName val="자갈,시멘트,모래산출"/>
      <sheetName val="전선 및 전선관"/>
      <sheetName val="데리네이타현황"/>
      <sheetName val="차액보증"/>
      <sheetName val="일위대가목차"/>
      <sheetName val="배관단가조사서"/>
      <sheetName val="날개벽"/>
      <sheetName val="수량산출"/>
      <sheetName val="구조물공1"/>
      <sheetName val="배수및구조물공1"/>
      <sheetName val="2공구산출내역"/>
      <sheetName val="부표(010427)"/>
      <sheetName val="터파기및재료"/>
      <sheetName val="일위(설)"/>
      <sheetName val="(4-2)열관류값-2"/>
      <sheetName val="Front"/>
      <sheetName val="wall"/>
      <sheetName val="횡배수관설치현황"/>
      <sheetName val="J형측구단위수량"/>
      <sheetName val="수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자재집계표]"/>
      <sheetName val="자재집계.1"/>
      <sheetName val="수량.1"/>
      <sheetName val="수량.2"/>
      <sheetName val="수량.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부예산(5101~3)"/>
      <sheetName val="내부예산(5104)"/>
      <sheetName val="내부예산(5105)"/>
      <sheetName val="내부예산(5301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내부예산(5101~3)"/>
    </sheetNames>
    <sheetDataSet>
      <sheetData sheetId="0"/>
      <sheetData sheetId="1"/>
      <sheetData sheetId="2" refreshError="1"/>
    </sheetDataSet>
  </externalBook>
</externalLink>
</file>

<file path=xl/externalLinks/externalLink4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3"/>
      <sheetName val="날개벽유동집계표"/>
      <sheetName val="유입방지턱수량"/>
      <sheetName val="유입방지턱표지"/>
      <sheetName val="유입방지턱단위수량"/>
      <sheetName val="배수관공(IC)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포장공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터파기및재료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물가시세"/>
      <sheetName val="노임단가"/>
      <sheetName val="금액내역서"/>
      <sheetName val="건축공사실행"/>
      <sheetName val="데리네이타현황"/>
      <sheetName val="총괄갑 "/>
      <sheetName val="DATE"/>
      <sheetName val="수량산출서"/>
      <sheetName val="일위대가(가설)"/>
      <sheetName val="국도접속 차도부수량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내역서"/>
      <sheetName val="Baby일위대가"/>
      <sheetName val="정화조동내역"/>
      <sheetName val="만수배관단가"/>
      <sheetName val="FRP배관단가(만수)"/>
      <sheetName val="철근계"/>
      <sheetName val="7.PILE  (돌출)"/>
      <sheetName val="45,46"/>
      <sheetName val="일위대가표"/>
      <sheetName val="역T형옹벽(3.0)"/>
      <sheetName val="을지"/>
      <sheetName val="1+214(수로)"/>
      <sheetName val="1+185(통로)"/>
      <sheetName val="구체,날개,보강철근수량"/>
      <sheetName val="난간및차수벽철근량"/>
      <sheetName val="접속저판"/>
      <sheetName val="실행철강하도"/>
      <sheetName val="99총공사내역서"/>
      <sheetName val="BOQ(전체)"/>
      <sheetName val="원형1호맨홀토공수량"/>
      <sheetName val="CB"/>
      <sheetName val="2"/>
      <sheetName val="96보완계획7.12"/>
      <sheetName val="준검 내역서"/>
      <sheetName val="교대(A1)"/>
      <sheetName val="하도금액분계"/>
      <sheetName val="공사개요"/>
      <sheetName val="토공(우물통,기타) "/>
      <sheetName val="견적서"/>
      <sheetName val="단면가정"/>
      <sheetName val="일반공사"/>
      <sheetName val="일위대가"/>
      <sheetName val="인사자료총집계"/>
      <sheetName val="연결관암거"/>
      <sheetName val="MAIN_TABLE"/>
      <sheetName val="변수값"/>
      <sheetName val="중기상차"/>
      <sheetName val="AS복구"/>
      <sheetName val="중기터파기"/>
      <sheetName val="수량-가로등"/>
      <sheetName val="직노"/>
      <sheetName val="날개벽(시점좌측)"/>
      <sheetName val="접도구역경계표주현황"/>
      <sheetName val="수량산출"/>
      <sheetName val="VXXXXX"/>
      <sheetName val="단가산출"/>
      <sheetName val="U-TYPE(1)"/>
      <sheetName val="말뚝지지력산정"/>
      <sheetName val="OPGW기별"/>
      <sheetName val="중기일위대가"/>
      <sheetName val="6PILE  (돌출)"/>
      <sheetName val="BID"/>
      <sheetName val="내역서(삼호)"/>
      <sheetName val="슬래브(유곡)"/>
      <sheetName val="도급내역"/>
      <sheetName val="INPUT"/>
      <sheetName val="저"/>
      <sheetName val="노무비"/>
      <sheetName val="단가"/>
      <sheetName val="내역(2000년)"/>
      <sheetName val="TOTAL_BOQ"/>
      <sheetName val="골재산출"/>
      <sheetName val="우배수"/>
      <sheetName val="A LINE"/>
      <sheetName val="기초단가"/>
      <sheetName val="5.공종별예산내역서"/>
      <sheetName val="내역(설계)"/>
      <sheetName val="1차설계변경내역"/>
      <sheetName val="2000년1차"/>
      <sheetName val="가로등내역서"/>
      <sheetName val="소비자가"/>
      <sheetName val="#REF"/>
      <sheetName val="DATA2000"/>
      <sheetName val="일반전기"/>
      <sheetName val="Macro1"/>
      <sheetName val="철거산출근거"/>
      <sheetName val="개비온집계"/>
      <sheetName val="개비온 단위"/>
      <sheetName val="토목"/>
      <sheetName val="도급-집계"/>
      <sheetName val="품셈TABLE"/>
      <sheetName val="E총"/>
      <sheetName val="보도포장산출"/>
      <sheetName val="차액보증"/>
      <sheetName val="보차도경계석"/>
      <sheetName val="지수"/>
      <sheetName val="guard(mac)"/>
      <sheetName val="기타#9"/>
      <sheetName val="관급자재"/>
      <sheetName val="남양시작동자105노65기1.3화1.2"/>
      <sheetName val="유림골조"/>
      <sheetName val="데이타"/>
      <sheetName val="(포장)BOQ-실적공사"/>
      <sheetName val="표층포설및다짐"/>
      <sheetName val="기본사항"/>
      <sheetName val="Sheet1 (2)"/>
      <sheetName val="일위대가목차"/>
      <sheetName val="부대내역"/>
      <sheetName val="COPING"/>
      <sheetName val="단가조사"/>
      <sheetName val="70%"/>
      <sheetName val="구조물공"/>
      <sheetName val="배수공"/>
      <sheetName val="부대공"/>
      <sheetName val="토공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식재인부"/>
      <sheetName val="총괄내역서"/>
      <sheetName val="1차증가원가계산"/>
      <sheetName val="기본자료"/>
      <sheetName val="단가 "/>
      <sheetName val="노임"/>
      <sheetName val="기초일위"/>
      <sheetName val="97 사업추정(WEKI)"/>
      <sheetName val="8.PILE  (돌출)"/>
      <sheetName val="제경비"/>
      <sheetName val="맨홀"/>
      <sheetName val="(A)내역서"/>
      <sheetName val="하부철근수량"/>
      <sheetName val="J直材4"/>
      <sheetName val="횡배수관"/>
      <sheetName val="7기초"/>
      <sheetName val="덕전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(원안-대안)"/>
      <sheetName val="200"/>
      <sheetName val="관급"/>
      <sheetName val="내역서전체"/>
      <sheetName val="산출서"/>
      <sheetName val="재정비직인"/>
      <sheetName val="재정비내역"/>
      <sheetName val="지적고시내역"/>
      <sheetName val="DANGA"/>
      <sheetName val="집1"/>
      <sheetName val="가도공"/>
      <sheetName val="고정보수량집계"/>
      <sheetName val="진주방향"/>
      <sheetName val="웅진교-S2"/>
      <sheetName val="단위중량"/>
      <sheetName val="단가산출서"/>
      <sheetName val="주형"/>
      <sheetName val="매매"/>
      <sheetName val="개요"/>
      <sheetName val="일위목록"/>
      <sheetName val="요율"/>
      <sheetName val="ABUT수량-A1"/>
      <sheetName val="마산방향"/>
      <sheetName val="마산방향철근집계"/>
      <sheetName val="수자재단위당"/>
      <sheetName val="공비대비"/>
      <sheetName val="용산1(해보)"/>
      <sheetName val="총괄표"/>
      <sheetName val="산출근거"/>
      <sheetName val="참고자료"/>
      <sheetName val="참고사항"/>
      <sheetName val="노무비단가"/>
      <sheetName val="WEIGHT LIST"/>
      <sheetName val="절취및터파기"/>
      <sheetName val="J형측구단위수량"/>
      <sheetName val="부대시설"/>
      <sheetName val="Apt내역"/>
      <sheetName val="시점교대"/>
      <sheetName val="Sheet15"/>
      <sheetName val="구조     ."/>
      <sheetName val="내역을"/>
      <sheetName val="1.설계조건"/>
      <sheetName val="2공구산출내역"/>
      <sheetName val="DATA98"/>
      <sheetName val="현장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자재단가"/>
    </sheetNames>
    <definedNames>
      <definedName name="매크로11"/>
      <definedName name="매크로4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 refreshError="1"/>
      <sheetData sheetId="243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/>
      <sheetData sheetId="303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</sheetDataSet>
  </externalBook>
</externalLink>
</file>

<file path=xl/externalLinks/externalLink4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3"/>
      <sheetName val="전체설~1"/>
    </sheetNames>
    <sheetDataSet>
      <sheetData sheetId="0" refreshError="1"/>
      <sheetData sheetId="1" refreshError="1"/>
    </sheetDataSet>
  </externalBook>
</externalLink>
</file>

<file path=xl/externalLinks/externalLink4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직노"/>
      <sheetName val="가압장 수량산출"/>
      <sheetName val="일위대가"/>
      <sheetName val="Macro3"/>
      <sheetName val="수량집계"/>
      <sheetName val="날개벽(시점좌측)"/>
      <sheetName val="경산"/>
      <sheetName val="#REF"/>
      <sheetName val="을지"/>
      <sheetName val="노임단가"/>
      <sheetName val="수목단가"/>
      <sheetName val="시설수량표"/>
      <sheetName val="식재수량표"/>
      <sheetName val="일위목록"/>
      <sheetName val="자재단가"/>
      <sheetName val="우배수"/>
      <sheetName val="일위대가(가설)"/>
      <sheetName val="인사자료총집계"/>
      <sheetName val="기자재비"/>
      <sheetName val="C.배수관공"/>
      <sheetName val="INPUT"/>
      <sheetName val="터파기및재료"/>
      <sheetName val="연결관암거"/>
      <sheetName val="단가조사"/>
      <sheetName val="2-2직관자재산출서-A-LINE"/>
      <sheetName val="N賃率-職"/>
      <sheetName val="표층포설및다짐"/>
      <sheetName val="암거날개벽재료집계"/>
      <sheetName val="실행내역"/>
      <sheetName val="J直材4"/>
      <sheetName val="정화조동내역"/>
      <sheetName val="__________My_Documents________2"/>
      <sheetName val="내역서"/>
      <sheetName val="재집"/>
      <sheetName val="전신환매도율"/>
      <sheetName val="Macro1"/>
      <sheetName val="집계표"/>
      <sheetName val="내역서전체"/>
      <sheetName val="간지"/>
      <sheetName val="제경비"/>
      <sheetName val="재정비직인"/>
      <sheetName val="재정비내역"/>
      <sheetName val="지적고시내역"/>
      <sheetName val="1.설계조건"/>
    </sheetNames>
    <sheetDataSet>
      <sheetData sheetId="0" refreshError="1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맨홀토공"/>
      <sheetName val="Sheet1"/>
      <sheetName val="수량산출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일반공사"/>
      <sheetName val="#REF"/>
      <sheetName val="구조물공"/>
      <sheetName val="200"/>
      <sheetName val="1원형맨홀"/>
      <sheetName val="교각1"/>
      <sheetName val="관경별내역서"/>
      <sheetName val="SORCE1"/>
      <sheetName val="A LINE"/>
      <sheetName val="DATE"/>
      <sheetName val="C.배수관공"/>
      <sheetName val="Macro3"/>
      <sheetName val="기초단가"/>
      <sheetName val="SLAB&quot;1&quot;"/>
      <sheetName val="SIL98"/>
      <sheetName val="이형관"/>
      <sheetName val="일위대가"/>
      <sheetName val="토공사"/>
      <sheetName val="단가"/>
      <sheetName val="약품공급2"/>
    </sheetNames>
    <sheetDataSet>
      <sheetData sheetId="0" refreshError="1">
        <row r="2">
          <cell r="A2">
            <v>1</v>
          </cell>
          <cell r="AD2">
            <v>1.6</v>
          </cell>
        </row>
        <row r="7">
          <cell r="AE7">
            <v>6.5345127194667701E-2</v>
          </cell>
        </row>
        <row r="14">
          <cell r="AE14">
            <v>1.6683138384168044</v>
          </cell>
        </row>
      </sheetData>
      <sheetData sheetId="1" refreshError="1"/>
      <sheetData sheetId="2" refreshError="1"/>
      <sheetData sheetId="3" refreshError="1">
        <row r="3">
          <cell r="A3">
            <v>1</v>
          </cell>
          <cell r="B3" t="str">
            <v>1호맨홀</v>
          </cell>
          <cell r="C3">
            <v>2</v>
          </cell>
          <cell r="D3">
            <v>0.58578643762690508</v>
          </cell>
          <cell r="E3">
            <v>0.2</v>
          </cell>
          <cell r="F3">
            <v>1.6</v>
          </cell>
          <cell r="G3">
            <v>0.46862915010152417</v>
          </cell>
          <cell r="H3">
            <v>0.15</v>
          </cell>
          <cell r="I3">
            <v>0.25</v>
          </cell>
          <cell r="J3">
            <v>0.9</v>
          </cell>
          <cell r="K3">
            <v>0.2</v>
          </cell>
          <cell r="L3">
            <v>0.15</v>
          </cell>
          <cell r="M3">
            <v>0.13</v>
          </cell>
          <cell r="N3">
            <v>0.2</v>
          </cell>
          <cell r="O3">
            <v>1</v>
          </cell>
          <cell r="P3">
            <v>0.6</v>
          </cell>
          <cell r="Q3">
            <v>0.1</v>
          </cell>
        </row>
        <row r="4">
          <cell r="A4">
            <v>2</v>
          </cell>
          <cell r="B4" t="str">
            <v>2호맨홀</v>
          </cell>
          <cell r="C4">
            <v>2.4</v>
          </cell>
          <cell r="D4">
            <v>0.78578643762690503</v>
          </cell>
          <cell r="E4">
            <v>0.2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0.13</v>
          </cell>
          <cell r="N4">
            <v>0.2</v>
          </cell>
          <cell r="O4">
            <v>1</v>
          </cell>
          <cell r="P4">
            <v>0.6</v>
          </cell>
          <cell r="Q4">
            <v>0.1</v>
          </cell>
        </row>
        <row r="5">
          <cell r="A5">
            <v>3</v>
          </cell>
          <cell r="B5" t="str">
            <v>3호맨홀</v>
          </cell>
          <cell r="C5">
            <v>2.6999999999999997</v>
          </cell>
          <cell r="D5">
            <v>0.87365440327094057</v>
          </cell>
          <cell r="E5">
            <v>0.2</v>
          </cell>
          <cell r="F5">
            <v>2.2999999999999998</v>
          </cell>
          <cell r="G5">
            <v>0.67365440327094062</v>
          </cell>
          <cell r="H5">
            <v>0.15</v>
          </cell>
          <cell r="I5">
            <v>0.3</v>
          </cell>
          <cell r="J5">
            <v>1.5</v>
          </cell>
          <cell r="K5">
            <v>0.25</v>
          </cell>
          <cell r="L5">
            <v>0.2</v>
          </cell>
          <cell r="M5">
            <v>0.13</v>
          </cell>
          <cell r="N5">
            <v>0.2</v>
          </cell>
          <cell r="O5">
            <v>1</v>
          </cell>
          <cell r="P5">
            <v>0.6</v>
          </cell>
          <cell r="Q5">
            <v>0.1</v>
          </cell>
        </row>
        <row r="6">
          <cell r="A6">
            <v>4</v>
          </cell>
          <cell r="B6" t="str">
            <v>4호맨홀</v>
          </cell>
          <cell r="C6">
            <v>3.0999999999999996</v>
          </cell>
          <cell r="D6">
            <v>0.99081169079632159</v>
          </cell>
          <cell r="E6">
            <v>0.2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0.13</v>
          </cell>
          <cell r="N6">
            <v>0.2</v>
          </cell>
          <cell r="O6">
            <v>1</v>
          </cell>
          <cell r="P6">
            <v>0.6</v>
          </cell>
          <cell r="Q6">
            <v>0.1</v>
          </cell>
        </row>
        <row r="7">
          <cell r="A7">
            <v>5</v>
          </cell>
          <cell r="B7" t="str">
            <v>5호맨홀</v>
          </cell>
          <cell r="C7">
            <v>3.4</v>
          </cell>
          <cell r="D7">
            <v>1.0786796564403571</v>
          </cell>
          <cell r="E7">
            <v>0.2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0.13</v>
          </cell>
          <cell r="N7">
            <v>0.2</v>
          </cell>
          <cell r="O7">
            <v>1</v>
          </cell>
          <cell r="P7">
            <v>0.6</v>
          </cell>
          <cell r="Q7">
            <v>0.1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  <sheetName val="단위수량"/>
      <sheetName val="맨홀수량산출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M1"/>
          <cell r="N1"/>
          <cell r="O1"/>
          <cell r="P1" t="str">
            <v>윗</v>
          </cell>
          <cell r="Q1" t="str">
            <v xml:space="preserve">          횡       배       수        관        단        위      수       량</v>
          </cell>
          <cell r="R1"/>
          <cell r="S1"/>
          <cell r="T1"/>
          <cell r="U1"/>
          <cell r="V1"/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P3"/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B3"/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P4"/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P5"/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P6"/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P7"/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P8"/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P9"/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P10"/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P11"/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P12"/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P13"/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P14"/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P15"/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P16"/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P17"/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P18"/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M19"/>
          <cell r="N19">
            <v>2.7</v>
          </cell>
          <cell r="O19">
            <v>1.95</v>
          </cell>
          <cell r="P19"/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M20"/>
          <cell r="N20">
            <v>2.7</v>
          </cell>
          <cell r="O20">
            <v>2.1</v>
          </cell>
          <cell r="P20"/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M21"/>
          <cell r="N21">
            <v>2.7</v>
          </cell>
          <cell r="O21">
            <v>2.2999999999999998</v>
          </cell>
          <cell r="P21"/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포장공"/>
      <sheetName val="포장자재집계"/>
      <sheetName val="포장자재산출"/>
      <sheetName val="포장수량집계"/>
      <sheetName val="포장수량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단위수량"/>
      <sheetName val="노무비단가"/>
      <sheetName val="Baby일위대가"/>
      <sheetName val="단가조사"/>
      <sheetName val="피벗테이블데이터분석"/>
      <sheetName val="횡배위치"/>
      <sheetName val="평균높이산출근거"/>
      <sheetName val="위치조서"/>
      <sheetName val="횡배수관위치조서"/>
      <sheetName val="계산중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수량집계1호선"/>
      <sheetName val="단위수량1호선"/>
      <sheetName val="1호선진입및교행차로조서"/>
      <sheetName val="논진입로"/>
      <sheetName val="접속도로 수량산출"/>
      <sheetName val="2호선수량집계"/>
      <sheetName val="2호선콘크리트 수량집계"/>
      <sheetName val="2호선단위수량"/>
      <sheetName val="2호선접속도로"/>
      <sheetName val="교행단위 "/>
      <sheetName val="2호선진입및교행차로위치조서"/>
      <sheetName val="2호논진입로"/>
      <sheetName val="2호선배수관수량집계"/>
      <sheetName val="종배수관단위수량"/>
      <sheetName val="면벽단위수량"/>
      <sheetName val="3호선 수량집계"/>
      <sheetName val="3호선접속도로수량산출"/>
      <sheetName val="3호선진입및 교행차로"/>
      <sheetName val="3호선교행단위"/>
      <sheetName val="3호선논진입로"/>
      <sheetName val="4호선수량집계"/>
      <sheetName val="단위수량4호선 "/>
      <sheetName val="4호선진입및 교행차로 "/>
      <sheetName val="4호선교행단위"/>
      <sheetName val="4호선 논진입로"/>
      <sheetName val="Sheet1 (3)"/>
      <sheetName val="Sheet1 (2)"/>
      <sheetName val="수량집계(2)"/>
      <sheetName val="교행,접속수량(1)"/>
      <sheetName val="교행,접속수량(2)"/>
      <sheetName val="진입로위치조서"/>
      <sheetName val="배수수량(1)"/>
      <sheetName val="배수수량(2)"/>
      <sheetName val="배수위치(1)"/>
      <sheetName val="배수위치(2)"/>
      <sheetName val="단위수량"/>
      <sheetName val="교행,접속위치(1)"/>
      <sheetName val="교행,접속위치 (2)"/>
      <sheetName val="교행단위"/>
      <sheetName val="2호선진입로"/>
      <sheetName val="3호선논진입로(1)"/>
      <sheetName val="단위수량3호선"/>
      <sheetName val="교행차로단위수량"/>
      <sheetName val="4호선논진입로"/>
      <sheetName val="5호선수량집계 "/>
      <sheetName val="5호선단위수량"/>
      <sheetName val="5호선 진입및 교행차로"/>
      <sheetName val="5호선교행차로"/>
      <sheetName val="5호선접속도로 수량산출"/>
      <sheetName val="6호선수량집계"/>
      <sheetName val="6호선단위수량"/>
      <sheetName val="6호선 진입및 교행차로 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모래90"/>
      <sheetName val="Sheet2"/>
      <sheetName val="단위수량"/>
      <sheetName val="맨홀수량산출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VXXXX"/>
      <sheetName val="폐기물수량 집계표"/>
      <sheetName val="기존구조물철거수량"/>
      <sheetName val="오수관로토적표"/>
      <sheetName val="총괄수량집계표"/>
      <sheetName val="피벗테이블데이터분석"/>
      <sheetName val="평균높이산출근거"/>
      <sheetName val="횡배수관위치조서"/>
      <sheetName val="대로근거"/>
      <sheetName val="SORCE1"/>
      <sheetName val="Macro3"/>
      <sheetName val="이형관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300</v>
          </cell>
          <cell r="C2">
            <v>30</v>
          </cell>
          <cell r="D2">
            <v>360</v>
          </cell>
          <cell r="E2">
            <v>900</v>
          </cell>
          <cell r="F2">
            <v>153</v>
          </cell>
          <cell r="G2">
            <v>53</v>
          </cell>
          <cell r="H2">
            <v>100</v>
          </cell>
          <cell r="I2">
            <v>0.14000000000000001</v>
          </cell>
          <cell r="J2" t="str">
            <v>ASP</v>
          </cell>
          <cell r="K2">
            <v>125</v>
          </cell>
          <cell r="L2">
            <v>300</v>
          </cell>
        </row>
        <row r="3">
          <cell r="A3">
            <v>2</v>
          </cell>
          <cell r="B3">
            <v>400</v>
          </cell>
          <cell r="C3">
            <v>35</v>
          </cell>
          <cell r="D3">
            <v>470</v>
          </cell>
          <cell r="E3">
            <v>1050</v>
          </cell>
          <cell r="F3">
            <v>169</v>
          </cell>
          <cell r="G3">
            <v>69</v>
          </cell>
          <cell r="H3">
            <v>100</v>
          </cell>
          <cell r="I3">
            <v>0.18</v>
          </cell>
          <cell r="J3" t="str">
            <v>CON'C</v>
          </cell>
          <cell r="K3">
            <v>200</v>
          </cell>
          <cell r="L3">
            <v>30</v>
          </cell>
        </row>
        <row r="4">
          <cell r="A4">
            <v>3</v>
          </cell>
          <cell r="B4">
            <v>450</v>
          </cell>
          <cell r="C4">
            <v>38</v>
          </cell>
          <cell r="D4">
            <v>526</v>
          </cell>
          <cell r="E4">
            <v>1100</v>
          </cell>
          <cell r="F4">
            <v>177</v>
          </cell>
          <cell r="G4">
            <v>77</v>
          </cell>
          <cell r="H4">
            <v>100</v>
          </cell>
          <cell r="I4">
            <v>0.19</v>
          </cell>
          <cell r="J4" t="str">
            <v>보도블럭</v>
          </cell>
          <cell r="K4">
            <v>60</v>
          </cell>
          <cell r="L4">
            <v>30</v>
          </cell>
        </row>
        <row r="5">
          <cell r="A5">
            <v>4</v>
          </cell>
          <cell r="B5">
            <v>500</v>
          </cell>
          <cell r="C5">
            <v>42</v>
          </cell>
          <cell r="D5">
            <v>584</v>
          </cell>
          <cell r="E5">
            <v>1150</v>
          </cell>
          <cell r="F5">
            <v>235</v>
          </cell>
          <cell r="G5">
            <v>85</v>
          </cell>
          <cell r="H5">
            <v>150</v>
          </cell>
          <cell r="I5">
            <v>0.27</v>
          </cell>
          <cell r="J5" t="str">
            <v>고압블럭</v>
          </cell>
          <cell r="K5">
            <v>60</v>
          </cell>
          <cell r="L5">
            <v>30</v>
          </cell>
        </row>
        <row r="6">
          <cell r="A6">
            <v>5</v>
          </cell>
          <cell r="B6">
            <v>600</v>
          </cell>
          <cell r="C6">
            <v>50</v>
          </cell>
          <cell r="D6">
            <v>700</v>
          </cell>
          <cell r="E6">
            <v>1350</v>
          </cell>
          <cell r="F6">
            <v>252</v>
          </cell>
          <cell r="G6">
            <v>102</v>
          </cell>
          <cell r="H6">
            <v>150</v>
          </cell>
          <cell r="I6">
            <v>0.34</v>
          </cell>
        </row>
        <row r="7">
          <cell r="A7">
            <v>6</v>
          </cell>
          <cell r="B7">
            <v>700</v>
          </cell>
          <cell r="C7">
            <v>58</v>
          </cell>
          <cell r="D7">
            <v>816</v>
          </cell>
          <cell r="E7">
            <v>1450</v>
          </cell>
          <cell r="F7">
            <v>269</v>
          </cell>
          <cell r="G7">
            <v>119</v>
          </cell>
          <cell r="H7">
            <v>150</v>
          </cell>
          <cell r="I7">
            <v>0.38</v>
          </cell>
        </row>
        <row r="8">
          <cell r="A8">
            <v>7</v>
          </cell>
          <cell r="B8">
            <v>800</v>
          </cell>
          <cell r="C8">
            <v>66</v>
          </cell>
          <cell r="D8">
            <v>932</v>
          </cell>
          <cell r="E8">
            <v>1600</v>
          </cell>
          <cell r="F8">
            <v>336</v>
          </cell>
          <cell r="G8">
            <v>136</v>
          </cell>
          <cell r="H8">
            <v>200</v>
          </cell>
          <cell r="I8">
            <v>0.53</v>
          </cell>
        </row>
        <row r="9">
          <cell r="A9">
            <v>8</v>
          </cell>
          <cell r="B9">
            <v>900</v>
          </cell>
          <cell r="C9">
            <v>75</v>
          </cell>
          <cell r="D9">
            <v>1050</v>
          </cell>
          <cell r="E9">
            <v>1750</v>
          </cell>
          <cell r="F9">
            <v>354</v>
          </cell>
          <cell r="G9">
            <v>154</v>
          </cell>
          <cell r="H9">
            <v>200</v>
          </cell>
          <cell r="I9">
            <v>0.6</v>
          </cell>
        </row>
        <row r="10">
          <cell r="A10">
            <v>9</v>
          </cell>
          <cell r="B10">
            <v>1000</v>
          </cell>
          <cell r="C10">
            <v>82</v>
          </cell>
          <cell r="D10">
            <v>1164</v>
          </cell>
          <cell r="E10">
            <v>1850</v>
          </cell>
          <cell r="F10">
            <v>370</v>
          </cell>
          <cell r="G10">
            <v>170</v>
          </cell>
          <cell r="H10">
            <v>200</v>
          </cell>
          <cell r="I10">
            <v>0.66</v>
          </cell>
        </row>
        <row r="11">
          <cell r="A11">
            <v>10</v>
          </cell>
          <cell r="B11">
            <v>1100</v>
          </cell>
          <cell r="C11">
            <v>88</v>
          </cell>
          <cell r="D11">
            <v>1276</v>
          </cell>
          <cell r="E11">
            <v>2050</v>
          </cell>
          <cell r="F11">
            <v>437</v>
          </cell>
          <cell r="G11">
            <v>187</v>
          </cell>
          <cell r="H11">
            <v>250</v>
          </cell>
          <cell r="I11">
            <v>0.88</v>
          </cell>
        </row>
        <row r="12">
          <cell r="A12">
            <v>11</v>
          </cell>
          <cell r="B12">
            <v>1200</v>
          </cell>
          <cell r="C12">
            <v>95</v>
          </cell>
          <cell r="D12">
            <v>1390</v>
          </cell>
          <cell r="E12">
            <v>2200</v>
          </cell>
          <cell r="F12">
            <v>453</v>
          </cell>
          <cell r="G12">
            <v>203</v>
          </cell>
          <cell r="H12">
            <v>250</v>
          </cell>
          <cell r="I12">
            <v>0.96</v>
          </cell>
        </row>
        <row r="13">
          <cell r="A13">
            <v>12</v>
          </cell>
          <cell r="B13">
            <v>1350</v>
          </cell>
          <cell r="C13">
            <v>103</v>
          </cell>
          <cell r="D13">
            <v>1556</v>
          </cell>
          <cell r="E13">
            <v>2350</v>
          </cell>
          <cell r="F13">
            <v>528</v>
          </cell>
          <cell r="G13">
            <v>228</v>
          </cell>
          <cell r="H13">
            <v>300</v>
          </cell>
          <cell r="I13">
            <v>1.21</v>
          </cell>
        </row>
        <row r="14">
          <cell r="A14">
            <v>13</v>
          </cell>
          <cell r="B14">
            <v>1500</v>
          </cell>
          <cell r="C14">
            <v>112</v>
          </cell>
          <cell r="D14">
            <v>1724</v>
          </cell>
          <cell r="E14">
            <v>2450</v>
          </cell>
          <cell r="F14">
            <v>552</v>
          </cell>
          <cell r="G14">
            <v>252</v>
          </cell>
          <cell r="H14">
            <v>300</v>
          </cell>
          <cell r="I14">
            <v>1.29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</sheetDataSet>
  </externalBook>
</externalLink>
</file>

<file path=xl/externalLinks/externalLink4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총집계"/>
      <sheetName val="단위수량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차집공사수량"/>
      <sheetName val="정화조표지"/>
      <sheetName val="토목수량집계"/>
      <sheetName val="토목.건축수량"/>
      <sheetName val="집계표"/>
      <sheetName val="집계표 (2)"/>
      <sheetName val="제어-수량"/>
      <sheetName val="오수관로표지"/>
      <sheetName val="토공산출계"/>
      <sheetName val="자재수량"/>
      <sheetName val="토적집계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맨홀수량"/>
      <sheetName val="맨홀공사"/>
      <sheetName val="오수맨홀"/>
      <sheetName val="맨홀높이"/>
      <sheetName val="가정표지"/>
      <sheetName val="가정자재"/>
      <sheetName val="가정토공"/>
      <sheetName val="가구별토공산출"/>
      <sheetName val="가정산출"/>
      <sheetName val="가정기초"/>
      <sheetName val="가정자재수량"/>
      <sheetName val="가정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공기변실수량산출-배수"/>
      <sheetName val="직노"/>
      <sheetName val="총괄"/>
      <sheetName val="단위수량"/>
      <sheetName val="명단"/>
      <sheetName val="단위단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대가목록"/>
      <sheetName val="단가표"/>
      <sheetName val="#REF"/>
      <sheetName val="대로근거"/>
      <sheetName val="부대내역"/>
      <sheetName val="말뚝지지력산정"/>
      <sheetName val="시멘트,모래,자갈 및 골재산출표1"/>
      <sheetName val="CODE1"/>
      <sheetName val="Sheet1 (2)"/>
      <sheetName val="C.배수관공"/>
      <sheetName val="교대(A1-A2)"/>
      <sheetName val="맨홀수량산출"/>
      <sheetName val="모래기초"/>
      <sheetName val="__방성준__제주_My_Documents_제주오라_상_2"/>
    </sheetNames>
    <sheetDataSet>
      <sheetData sheetId="0" refreshError="1">
        <row r="5">
          <cell r="R5">
            <v>0.48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</sheetDataSet>
  </externalBook>
</externalLink>
</file>

<file path=xl/externalLinks/externalLink4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측구2"/>
      <sheetName val="총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4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포장공"/>
      <sheetName val="포장자재집계"/>
      <sheetName val="포장자재산출"/>
      <sheetName val="포장수량집계"/>
      <sheetName val="포장수량"/>
      <sheetName val="2공구자재집"/>
      <sheetName val="대로근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4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</sheetNames>
    <sheetDataSet>
      <sheetData sheetId="0"/>
      <sheetData sheetId="1"/>
      <sheetData sheetId="2"/>
      <sheetData sheetId="3"/>
    </sheetDataSet>
  </externalBook>
</externalLink>
</file>

<file path=xl/externalLinks/externalLink4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4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D80-D700"/>
      <sheetName val="이토변실"/>
      <sheetName val="공기변실D800-D900"/>
      <sheetName val="제수변실D800-D900"/>
      <sheetName val="분기변실"/>
      <sheetName val="단위수량"/>
      <sheetName val="노임"/>
      <sheetName val="3.3과거인구추이"/>
      <sheetName val="각종변실철근재료표"/>
      <sheetName val="지급자재"/>
      <sheetName val="맨홀수량산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/>
      <sheetData sheetId="10"/>
      <sheetData sheetId="11" refreshError="1"/>
    </sheetDataSet>
  </externalBook>
</externalLink>
</file>

<file path=xl/externalLinks/externalLink4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안 기계공사원가계산서"/>
      <sheetName val="기계공사집계표"/>
      <sheetName val="배관자재비"/>
      <sheetName val="배관설치비"/>
      <sheetName val="기기설치비"/>
      <sheetName val="기기자재비"/>
      <sheetName val="일위대가목록"/>
      <sheetName val="일위대가표"/>
      <sheetName val="단가비교표"/>
      <sheetName val="견적대비표"/>
      <sheetName val="노임단가"/>
      <sheetName val="기기리스트"/>
      <sheetName val="수량산출서"/>
      <sheetName val="이토변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8">
          <cell r="F8">
            <v>60590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4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</sheetNames>
    <sheetDataSet>
      <sheetData sheetId="0"/>
      <sheetData sheetId="1"/>
      <sheetData sheetId="2"/>
      <sheetData sheetId="3"/>
      <sheetData sheetId="4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</sheetDataSet>
  </externalBook>
</externalLink>
</file>

<file path=xl/externalLinks/externalLink4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거난간지수벽(간지)"/>
      <sheetName val="난간벽및지수벽수량집계"/>
      <sheetName val="난간벽및지수벽수량"/>
      <sheetName val="단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4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수량집계1호선"/>
      <sheetName val="단위수량1호선"/>
      <sheetName val="1호선진입및교행차로조서"/>
      <sheetName val="논진입로"/>
      <sheetName val="접속도로 수량산출"/>
      <sheetName val="2호선수량집계"/>
      <sheetName val="2호선콘크리트 수량집계"/>
      <sheetName val="2호선단위수량"/>
      <sheetName val="2호선접속도로"/>
      <sheetName val="교행단위 "/>
      <sheetName val="2호선진입및교행차로위치조서"/>
      <sheetName val="2호논진입로"/>
      <sheetName val="2호선배수관수량집계"/>
      <sheetName val="종배수관단위수량"/>
      <sheetName val="면벽단위수량"/>
      <sheetName val="3호선 수량집계"/>
      <sheetName val="3호선접속도로수량산출"/>
      <sheetName val="3호선진입및 교행차로"/>
      <sheetName val="3호선교행단위"/>
      <sheetName val="3호선논진입로"/>
      <sheetName val="4호선수량집계"/>
      <sheetName val="단위수량4호선 "/>
      <sheetName val="4호선진입및 교행차로 "/>
      <sheetName val="4호선교행단위"/>
      <sheetName val="4호선 논진입로"/>
      <sheetName val="Sheet1 (3)"/>
      <sheetName val="Sheet1 (2)"/>
      <sheetName val="수량집계(2)"/>
      <sheetName val="교행,접속수량(1)"/>
      <sheetName val="교행,접속수량(2)"/>
      <sheetName val="진입로위치조서"/>
      <sheetName val="배수수량(1)"/>
      <sheetName val="배수수량(2)"/>
      <sheetName val="배수위치(1)"/>
      <sheetName val="배수위치(2)"/>
      <sheetName val="단위수량"/>
      <sheetName val="교행,접속위치(1)"/>
      <sheetName val="교행,접속위치 (2)"/>
      <sheetName val="교행단위"/>
      <sheetName val="2호선진입로"/>
      <sheetName val="3호선논진입로(1)"/>
      <sheetName val="단위수량3호선"/>
      <sheetName val="교행차로단위수량"/>
      <sheetName val="4호선논진입로"/>
      <sheetName val="5호선수량집계 "/>
      <sheetName val="5호선단위수량"/>
      <sheetName val="5호선 진입및 교행차로"/>
      <sheetName val="5호선교행차로"/>
      <sheetName val="5호선접속도로 수량산출"/>
      <sheetName val="6호선수량집계"/>
      <sheetName val="6호선단위수량"/>
      <sheetName val="6호선 진입및 교행차로 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철근수량집계표"/>
      <sheetName val="콘크리트및몰탈집계"/>
      <sheetName val="시,모산출"/>
      <sheetName val="배수공터파기집계"/>
      <sheetName val="타공종이월수량집계"/>
      <sheetName val="측구공간지"/>
      <sheetName val="측구공총집계"/>
      <sheetName val="V형측구간지"/>
      <sheetName val="V형측구집계"/>
      <sheetName val="V형측구현황"/>
      <sheetName val="V형측구단위T-2"/>
      <sheetName val="산마루측구간지"/>
      <sheetName val="산마루측구집계"/>
      <sheetName val="산마루측구 현황"/>
      <sheetName val="산마루측구단위"/>
      <sheetName val="L형측구간지"/>
      <sheetName val="L형측구집계"/>
      <sheetName val="L형측구현황"/>
      <sheetName val="L형측구단위T-1"/>
      <sheetName val="L형측구단위T-2"/>
      <sheetName val="완화구간집계"/>
      <sheetName val="완화구간설치현황"/>
      <sheetName val="성토부다이크간지"/>
      <sheetName val="성투부다이크수량집계"/>
      <sheetName val="성토부다이크현황"/>
      <sheetName val="성토부다이크단위"/>
      <sheetName val="맹암거간지"/>
      <sheetName val="맹암거집계"/>
      <sheetName val="맹암거설치수량"/>
      <sheetName val="맹암거단위"/>
      <sheetName val="배수관공간지"/>
      <sheetName val="배수관공집계표"/>
      <sheetName val="횡배수관간지"/>
      <sheetName val="횡배수관 수량집계"/>
      <sheetName val="횡배수관 구체 토공 산출현황"/>
      <sheetName val="터파기M별산출현황"/>
      <sheetName val="평균터파기고"/>
      <sheetName val="횡 배 수 관 현 황"/>
      <sheetName val="배수관기초"/>
      <sheetName val="날개벽공간지"/>
      <sheetName val="횡배수관 날개벽 수량 집계"/>
      <sheetName val="배수관 날개벽 수량"/>
      <sheetName val="배수관날개벽공제수량"/>
      <sheetName val="종배수관간지"/>
      <sheetName val="종배수관및면벽수량집계"/>
      <sheetName val="종배수날개벽"/>
      <sheetName val="날개벽공제수량"/>
      <sheetName val="종배수관삽도(2)"/>
      <sheetName val="집수정공간지"/>
      <sheetName val="집수정수량집계표(1)"/>
      <sheetName val="집수정수량집계표(2)"/>
      <sheetName val="집수정현황"/>
      <sheetName val="수로보호공간지"/>
      <sheetName val="수로보호공"/>
      <sheetName val="기타공간지"/>
      <sheetName val="기타공수량집계표"/>
      <sheetName val="도수로공간지"/>
      <sheetName val="도수로수량집계"/>
      <sheetName val="횡배수관용도수로집계"/>
      <sheetName val="횡배수관용도수로단위"/>
      <sheetName val="석축공간지"/>
      <sheetName val="석축수량집계표"/>
      <sheetName val="석축설치현황"/>
      <sheetName val="석축단위수량"/>
      <sheetName val="석축토공단위수량"/>
      <sheetName val="석축 전개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토공수량집계표"/>
      <sheetName val="흙운반"/>
      <sheetName val="토공유동표"/>
      <sheetName val="타공종이월"/>
      <sheetName val="깨기집계"/>
      <sheetName val="포장깨기(1)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기계경비"/>
      <sheetName val="노임단가"/>
      <sheetName val="노임단"/>
      <sheetName val="배수공"/>
      <sheetName val="부대공"/>
      <sheetName val="운반공"/>
      <sheetName val="자재단"/>
      <sheetName val="장비단"/>
      <sheetName val="포장공"/>
      <sheetName val="단가"/>
      <sheetName val="99설계기준단가"/>
      <sheetName val="일위대가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</sheetDataSet>
  </externalBook>
</externalLink>
</file>

<file path=xl/externalLinks/externalLink4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(관로토공)"/>
      <sheetName val="(토)급수공토공집계"/>
      <sheetName val="(토)터파기단위수량"/>
      <sheetName val="(토)연장조서"/>
      <sheetName val="(토)차도측토공"/>
      <sheetName val="(토)보도측토공"/>
      <sheetName val="표지2(구조물토공)"/>
      <sheetName val="(토)제수변"/>
      <sheetName val="(토)공기변"/>
      <sheetName val="(토)유량계실"/>
      <sheetName val="표지3(모래부설)"/>
      <sheetName val="(토)모래부설집계표"/>
      <sheetName val="(토)모래부설단위수량"/>
      <sheetName val="(토)모래부설치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우배수토공"/>
      <sheetName val="지장물C"/>
      <sheetName val="견적대비"/>
      <sheetName val="DATE"/>
      <sheetName val="예측단가간지"/>
      <sheetName val="노임단가"/>
      <sheetName val="2경간"/>
      <sheetName val="ABUT수량-A1"/>
      <sheetName val="guard(mac)"/>
      <sheetName val="SLAB&quot;1&quot;"/>
      <sheetName val="시점교대"/>
      <sheetName val="투찰"/>
      <sheetName val="내역서"/>
      <sheetName val="NYS"/>
      <sheetName val="종배수관"/>
      <sheetName val="Sheet1 (2)"/>
      <sheetName val="설계예산서"/>
      <sheetName val="L형 옹벽"/>
      <sheetName val="일위대가"/>
      <sheetName val="단가"/>
      <sheetName val="맨홀수량산출"/>
      <sheetName val="000000"/>
      <sheetName val="개요"/>
      <sheetName val="백호우계수"/>
      <sheetName val="수안보-MBR1"/>
      <sheetName val="COPING"/>
      <sheetName val="관거공사비"/>
      <sheetName val="(C)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4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예측단가간지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포장공"/>
      <sheetName val="포장자재집계"/>
      <sheetName val="포장자재산출"/>
      <sheetName val="포장수량집계"/>
      <sheetName val="포장수량"/>
      <sheetName val="일위대가"/>
      <sheetName val="견적내용입력"/>
      <sheetName val="견적서세부내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  <sheetName val="토사(PE)"/>
      <sheetName val="Sheet1 (2)"/>
      <sheetName val="노무비단가"/>
      <sheetName val="노무비"/>
      <sheetName val="guard(mac)"/>
      <sheetName val="계약내역"/>
      <sheetName val="입찰"/>
      <sheetName val="현경"/>
      <sheetName val="#REF"/>
      <sheetName val="내역서"/>
      <sheetName val="DATE"/>
      <sheetName val="6PILE  (돌출)"/>
      <sheetName val="투찰"/>
      <sheetName val="슬래브"/>
      <sheetName val="방음벽기초(H=4m)"/>
      <sheetName val="ABUT수량-A1"/>
      <sheetName val="시중노임"/>
      <sheetName val="금속및금속창호"/>
      <sheetName val="도로포장면적산출(1)"/>
      <sheetName val="전산output"/>
      <sheetName val="자재(원원+원대)"/>
      <sheetName val="노임단가"/>
      <sheetName val="식재인부"/>
      <sheetName val="노임"/>
      <sheetName val="기계경비일람"/>
      <sheetName val="가설비산출"/>
      <sheetName val="N賃率-職"/>
      <sheetName val="복구신대가"/>
      <sheetName val="명세서"/>
      <sheetName val="설계기준"/>
      <sheetName val="우배수"/>
      <sheetName val="기초일위"/>
      <sheetName val="설계서"/>
      <sheetName val="Sheet6"/>
      <sheetName val="도(내)"/>
      <sheetName val="시점교대"/>
      <sheetName val="농로토공집계"/>
      <sheetName val="농로수량집계"/>
      <sheetName val="단위수량"/>
      <sheetName val="단가"/>
      <sheetName val="2경간"/>
      <sheetName val="라.공사비"/>
      <sheetName val="다.도서인쇄비"/>
      <sheetName val="용역단가"/>
      <sheetName val="인건비"/>
      <sheetName val="데리네이타현황"/>
      <sheetName val="이토변실"/>
      <sheetName val="data"/>
      <sheetName val="맨홀수량산출"/>
      <sheetName val="종배수관"/>
      <sheetName val="총집계표"/>
      <sheetName val="슬래브(PF)(하류)"/>
      <sheetName val="지급자재"/>
      <sheetName val="설비단가표"/>
      <sheetName val="관리,공감"/>
      <sheetName val="목차"/>
      <sheetName val="J直材4"/>
      <sheetName val="자재단가"/>
      <sheetName val="계산식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을지"/>
      <sheetName val="Sheet3"/>
      <sheetName val="시중노임단가"/>
      <sheetName val="일위대가"/>
      <sheetName val="내역1"/>
      <sheetName val="4_2유효폭의_계산"/>
      <sheetName val="을-ATYPE"/>
      <sheetName val="중기사용료"/>
      <sheetName val="일위대가-1"/>
      <sheetName val="BQ"/>
      <sheetName val="공통가설"/>
      <sheetName val="건축토목내역"/>
      <sheetName val="백호우계수"/>
      <sheetName val="수리결과"/>
      <sheetName val="기본단가표"/>
      <sheetName val="4-2유효폭"/>
      <sheetName val="이토변실(A3-LINE)"/>
      <sheetName val="단가대비표"/>
      <sheetName val="1차증가원가계산"/>
      <sheetName val="중기일위대가"/>
      <sheetName val="계림(함평)"/>
      <sheetName val="계림(장성)"/>
      <sheetName val="대창(장성)"/>
      <sheetName val="정보"/>
      <sheetName val="단가조사"/>
      <sheetName val="유효폭의 계산"/>
      <sheetName val="교통시설물단가표"/>
      <sheetName val="기술부 VENDOR LIST"/>
      <sheetName val="수량집계"/>
      <sheetName val="집계표"/>
      <sheetName val="납부서"/>
      <sheetName val="Sheet1"/>
      <sheetName val="내역"/>
      <sheetName val="개산공사비"/>
      <sheetName val="단위단가"/>
      <sheetName val="자재목록"/>
      <sheetName val="입력"/>
      <sheetName val="원형맨홀수량"/>
      <sheetName val="변경내역서"/>
      <sheetName val="수량산출"/>
      <sheetName val="신규보류입력"/>
      <sheetName val="이름정의"/>
      <sheetName val="단가표"/>
      <sheetName val="타공종이월수량"/>
    </sheetNames>
    <sheetDataSet>
      <sheetData sheetId="0" refreshError="1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4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입찰"/>
      <sheetName val="현경"/>
      <sheetName val="식재인부"/>
      <sheetName val="가격조사서"/>
      <sheetName val="6.원문조성계획"/>
      <sheetName val="Sheet1 (2)"/>
      <sheetName val="라.공사비"/>
      <sheetName val="용역단가"/>
      <sheetName val="예측단가간지"/>
      <sheetName val="다.도서인쇄비"/>
      <sheetName val="일위대가표지"/>
      <sheetName val="시중노임"/>
      <sheetName val="4.2유효폭의 계산"/>
      <sheetName val="직접인건비"/>
      <sheetName val="집계표"/>
      <sheetName val="계산서(곡선부)"/>
      <sheetName val="-치수표(곡선부)"/>
      <sheetName val="일위대가"/>
      <sheetName val="4차원가계산서"/>
      <sheetName val="자재(원원+원대)"/>
      <sheetName val="가평공사비"/>
      <sheetName val="내역서"/>
      <sheetName val="교대(A1-A2)"/>
      <sheetName val="투찰"/>
      <sheetName val="시점교대"/>
      <sheetName val="수요기관총괄내역서"/>
      <sheetName val="1 설계 기준"/>
      <sheetName val="고분"/>
      <sheetName val="단가"/>
      <sheetName val="5지구단위"/>
      <sheetName val="개요"/>
      <sheetName val="000000"/>
      <sheetName val="콘_재료분리(1)"/>
      <sheetName val="000 단가"/>
      <sheetName val="건설노임단가"/>
      <sheetName val="수량산출"/>
      <sheetName val="날개수량1.5"/>
      <sheetName val="산출내역서"/>
      <sheetName val="각형맨홀"/>
      <sheetName val="수로단위수량"/>
      <sheetName val="배수관집계"/>
      <sheetName val="횡배위치"/>
      <sheetName val="계산중"/>
      <sheetName val="1.설계조건"/>
      <sheetName val="인건비"/>
      <sheetName val="노임단가및요율(확인)"/>
      <sheetName val="Sheet1"/>
      <sheetName val="9GNG운반"/>
      <sheetName val="적용건축"/>
      <sheetName val="지구단위계획"/>
      <sheetName val="도시기본계획"/>
      <sheetName val="직노"/>
      <sheetName val="내역"/>
      <sheetName val="예정공정표"/>
      <sheetName val="기본일위"/>
      <sheetName val="표지_"/>
      <sheetName val="간지횡_(2)"/>
      <sheetName val="사업비_(2)"/>
      <sheetName val="설계비근거_(2)"/>
      <sheetName val="라_공사비"/>
      <sheetName val="Sheet1_(2)"/>
      <sheetName val="다_도서인쇄비"/>
      <sheetName val="공비대비"/>
      <sheetName val="간지"/>
      <sheetName val="N賃率-職"/>
      <sheetName val="DATE"/>
      <sheetName val="우배수"/>
      <sheetName val="확정분세부"/>
      <sheetName val="확정분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4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내역(중앙)"/>
      <sheetName val="일위(총괄)"/>
      <sheetName val="일위대가"/>
      <sheetName val="부단수천공"/>
      <sheetName val="용역단가"/>
      <sheetName val="수원공사비"/>
      <sheetName val="자재대"/>
      <sheetName val="Data&amp;Result"/>
      <sheetName val="식재인부"/>
      <sheetName val="호표"/>
      <sheetName val="자재단가"/>
      <sheetName val="TYPE-A"/>
      <sheetName val="라.공사비"/>
      <sheetName val="입찰"/>
      <sheetName val="현경"/>
      <sheetName val="남사개략공사비산출기준"/>
      <sheetName val="내역서"/>
      <sheetName val="토목"/>
      <sheetName val="경비산출"/>
      <sheetName val="4.2유효폭의 계산"/>
      <sheetName val="예측단가간지"/>
      <sheetName val="단가"/>
      <sheetName val="맨홀_공사비"/>
      <sheetName val="직접경비"/>
      <sheetName val="직접인건비"/>
      <sheetName val="Sheet1 (2)"/>
      <sheetName val="터파기및재료"/>
      <sheetName val="시점교대"/>
      <sheetName val="공사비"/>
      <sheetName val="토사(PE)"/>
      <sheetName val="5지구단위"/>
      <sheetName val="원가계산서"/>
      <sheetName val="간지"/>
      <sheetName val="코드"/>
      <sheetName val="일위대가표지"/>
      <sheetName val="형틀공사"/>
      <sheetName val="부대내역"/>
      <sheetName val="부관수량집계"/>
      <sheetName val="단위수량"/>
      <sheetName val="일위대가(가설)"/>
      <sheetName val="내역(창신)"/>
      <sheetName val="Sheet6"/>
      <sheetName val="유효폭의 계산"/>
      <sheetName val="간접비"/>
      <sheetName val="6.원문조성계획"/>
      <sheetName val="자재(원원+원대)"/>
      <sheetName val="내역"/>
      <sheetName val="종배수관"/>
      <sheetName val="제잡비계산"/>
      <sheetName val="단위단가"/>
      <sheetName val="합계"/>
      <sheetName val="관거공사비"/>
      <sheetName val="시중노임"/>
      <sheetName val="다.도서인쇄비"/>
      <sheetName val="산출근거"/>
      <sheetName val="설계"/>
      <sheetName val="환경검토직접인건비"/>
      <sheetName val="환경검토직접경비"/>
      <sheetName val="설계기준"/>
      <sheetName val="내역1"/>
      <sheetName val="상세"/>
      <sheetName val="gyun"/>
      <sheetName val="도근좌표"/>
      <sheetName val="현장조사"/>
      <sheetName val="input"/>
      <sheetName val="변경내역"/>
      <sheetName val="수자재단위당"/>
      <sheetName val="지급자재"/>
      <sheetName val="임금"/>
      <sheetName val="용역비내역-진짜"/>
      <sheetName val="Y-WORK"/>
      <sheetName val="DATE"/>
      <sheetName val="예산총괄표"/>
      <sheetName val="노임단가"/>
      <sheetName val="수목단가"/>
      <sheetName val="총괄내역"/>
      <sheetName val="지구단위계획"/>
      <sheetName val="도시기본계획"/>
      <sheetName val="C.배수관공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물가대비표"/>
      <sheetName val="자재목록"/>
      <sheetName val="노임목록"/>
      <sheetName val="일위대가표"/>
      <sheetName val="노임"/>
      <sheetName val="수량산출"/>
      <sheetName val="Baby일위대가"/>
      <sheetName val="N賃率-職"/>
      <sheetName val="관리,공감"/>
      <sheetName val="Sheet1"/>
      <sheetName val="다.도서인쇄비 "/>
      <sheetName val="밸브설치"/>
      <sheetName val="수목데이타"/>
      <sheetName val="데리네이타현황"/>
      <sheetName val="공사개요"/>
      <sheetName val="교각 P3"/>
      <sheetName val="점검총괄"/>
      <sheetName val="백호우계수"/>
      <sheetName val="측량노임단가"/>
      <sheetName val="횡배수관"/>
      <sheetName val="교통(소요인력산정기준)"/>
      <sheetName val="공사요율"/>
      <sheetName val="일위대가 3"/>
      <sheetName val="일위대가 2"/>
      <sheetName val="9GNG운반"/>
      <sheetName val="기초단가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내역서"/>
      <sheetName val="4.2유효폭의 계산"/>
      <sheetName val="우수"/>
      <sheetName val="Sheet1"/>
      <sheetName val="Sheet2"/>
      <sheetName val="코드"/>
      <sheetName val="대구진천삼성APT"/>
      <sheetName val="환산"/>
      <sheetName val="전신환매도율"/>
      <sheetName val="터파기및재료"/>
      <sheetName val="공비대비"/>
      <sheetName val="일반부표"/>
      <sheetName val="형틀공사"/>
      <sheetName val="본공사"/>
      <sheetName val="Sheet1 (2)"/>
      <sheetName val="JUCK"/>
      <sheetName val="투찰"/>
      <sheetName val="빗물받이_910_510_410_"/>
      <sheetName val="우배수"/>
      <sheetName val="실행철강하도"/>
      <sheetName val="노임"/>
      <sheetName val="설계"/>
      <sheetName val="노무비"/>
      <sheetName val="입찰"/>
      <sheetName val="현경"/>
      <sheetName val="STORAGE"/>
      <sheetName val="내역"/>
      <sheetName val="#REF"/>
      <sheetName val="ABUT수량-A1"/>
      <sheetName val="원가계산"/>
      <sheetName val="TYPE-A"/>
      <sheetName val="Total"/>
      <sheetName val="내역을"/>
      <sheetName val="갑지(추정)"/>
      <sheetName val="금액"/>
      <sheetName val="1.설계조건"/>
      <sheetName val="Sheet6"/>
      <sheetName val="원가계산서"/>
      <sheetName val="JUCKEYK"/>
      <sheetName val="BID"/>
      <sheetName val="S0"/>
      <sheetName val="이름정의"/>
      <sheetName val="강관파일내역"/>
      <sheetName val="토목공사"/>
      <sheetName val="수량산출"/>
      <sheetName val="토목"/>
      <sheetName val="복구경비"/>
      <sheetName val="노임단가"/>
      <sheetName val="부대"/>
      <sheetName val="일위CODE"/>
      <sheetName val="품셈"/>
      <sheetName val="원형1호맨홀토공수량"/>
      <sheetName val="백호우계수"/>
      <sheetName val="guard(mac)"/>
      <sheetName val="재료비단가(800)"/>
      <sheetName val="자재단가"/>
      <sheetName val="마산월령동골조물량변경"/>
      <sheetName val="CT"/>
      <sheetName val="내역(중앙)"/>
      <sheetName val="내역(창신)"/>
      <sheetName val="중기 부표"/>
      <sheetName val="단가"/>
      <sheetName val="자재운반단가일람표"/>
      <sheetName val="배수공 내역서 적용수량"/>
      <sheetName val="원가계산 (2)"/>
      <sheetName val="정보"/>
      <sheetName val="집수정(600-700)"/>
      <sheetName val="★도급내역"/>
      <sheetName val="경희대"/>
      <sheetName val="단위단가"/>
      <sheetName val="총물량"/>
      <sheetName val="단"/>
      <sheetName val="목차임시"/>
      <sheetName val="견적대비"/>
      <sheetName val="감시제어"/>
      <sheetName val="교각1"/>
      <sheetName val="공내역"/>
      <sheetName val="부대내역"/>
      <sheetName val="식재인부"/>
      <sheetName val="공통비(전체)"/>
      <sheetName val="(1)본선수량집계"/>
      <sheetName val="자재집게표 "/>
      <sheetName val="단위수량"/>
      <sheetName val="DATE"/>
      <sheetName val="부관수량집계"/>
      <sheetName val="데리네이타현황"/>
      <sheetName val="70%"/>
      <sheetName val="하수급견적대비"/>
      <sheetName val="MOTOR"/>
      <sheetName val="관리,공감"/>
      <sheetName val="토공"/>
      <sheetName val="터널조도"/>
      <sheetName val="시중노임단가"/>
      <sheetName val="단가조사"/>
      <sheetName val="수리결과"/>
      <sheetName val="2.대외공문"/>
      <sheetName val="인건비"/>
      <sheetName val="자재비"/>
      <sheetName val="공사개요"/>
      <sheetName val="Sheet4"/>
      <sheetName val="기본단가표"/>
      <sheetName val="N賃率-職"/>
      <sheetName val="실행내역"/>
      <sheetName val="gyun"/>
      <sheetName val="부하계산서"/>
      <sheetName val="COVER"/>
      <sheetName val="일위대가"/>
      <sheetName val="1,2공구원가계산서"/>
      <sheetName val="2공구산출내역"/>
      <sheetName val="1공구산출내역서"/>
      <sheetName val="교대(A1)"/>
      <sheetName val="DATA"/>
      <sheetName val="가공비"/>
      <sheetName val="MYUN(MAC)"/>
      <sheetName val="을-ATYPE"/>
      <sheetName val="슬래브(PF)(하류)"/>
      <sheetName val="3.바닥판설계"/>
      <sheetName val="차량별점검"/>
      <sheetName val="국내조달(통합-1)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시점교대"/>
      <sheetName val="자재(원원+원대)"/>
      <sheetName val="철근량 검토"/>
      <sheetName val="유효폭의 계산"/>
      <sheetName val="기초일위"/>
      <sheetName val="적상기초자료"/>
      <sheetName val="95하U$가격"/>
      <sheetName val="설계명세서"/>
      <sheetName val="SH.R설치"/>
      <sheetName val="효명0010"/>
      <sheetName val="과천MAIN"/>
      <sheetName val="인원자료"/>
      <sheetName val="Baby일위대가"/>
      <sheetName val="기계경비일람"/>
      <sheetName val="3.공통공사대비"/>
      <sheetName val="대비표(토공1안)"/>
      <sheetName val="비용적자료"/>
      <sheetName val="4_2유효폭의_계산"/>
      <sheetName val="ELEV SPEC(Ia,Ir)"/>
      <sheetName val="직노"/>
      <sheetName val="노임단가 (2)"/>
      <sheetName val="일위대가(가설)"/>
      <sheetName val="수입"/>
      <sheetName val="Sheet1_(2)"/>
      <sheetName val="원가계산_(2)"/>
      <sheetName val="경로당내역건축"/>
      <sheetName val="중기사용료"/>
      <sheetName val="총수량집계표"/>
      <sheetName val="조정금액결과표 (차수별)"/>
      <sheetName val="부대원내역"/>
      <sheetName val="부대하내역"/>
      <sheetName val="2층(부대공사)"/>
      <sheetName val="도근좌표"/>
      <sheetName val="부하계산"/>
      <sheetName val="시중노임"/>
      <sheetName val="토사(PE)"/>
      <sheetName val="단가비교표"/>
      <sheetName val="기성고내역"/>
      <sheetName val="갑지"/>
      <sheetName val="2경간"/>
      <sheetName val="제경비율"/>
      <sheetName val="개별직종노임단가(2005.1)"/>
      <sheetName val="13.부력검토"/>
      <sheetName val="기계경비(시간당)"/>
      <sheetName val="다곡2교"/>
      <sheetName val="정부노임(2000.상)"/>
      <sheetName val="유림골조"/>
      <sheetName val="Project Brief"/>
      <sheetName val="L_RPTB10_01"/>
      <sheetName val="북제주원가"/>
      <sheetName val="03하반기내역서"/>
      <sheetName val="04상반기"/>
      <sheetName val="월별손익"/>
      <sheetName val="택지성격총괄"/>
      <sheetName val="문학간접"/>
      <sheetName val="간접"/>
      <sheetName val="6PILE  (돌출)"/>
      <sheetName val="일위대가 "/>
      <sheetName val="내역표지"/>
      <sheetName val="개산공사비"/>
      <sheetName val="교대(A1-A2)"/>
      <sheetName val="조명시설"/>
      <sheetName val="도로포장면적산출(1)"/>
      <sheetName val="흙쌓기도수로설치현황"/>
      <sheetName val="97노임단가"/>
      <sheetName val="입력란"/>
      <sheetName val="부대공수량"/>
      <sheetName val="직접재료비"/>
      <sheetName val="을지"/>
      <sheetName val="현황산출서"/>
      <sheetName val="설계조건"/>
      <sheetName val="합계금액"/>
      <sheetName val="수안보-MBR1"/>
      <sheetName val="3련 BOX"/>
      <sheetName val="현장관리비 산출내역"/>
      <sheetName val="공통가설"/>
      <sheetName val="전산output"/>
      <sheetName val="자재집계표"/>
      <sheetName val="이토변실"/>
      <sheetName val="단면설계"/>
      <sheetName val="안정검토"/>
      <sheetName val="TOWER 10TON"/>
      <sheetName val="날개벽수량표"/>
      <sheetName val="내역서적용수량 (지방도893)"/>
      <sheetName val="플랜트 설치"/>
      <sheetName val="말뚝지지력산정"/>
      <sheetName val="CODE1"/>
      <sheetName val="농로토공집계"/>
      <sheetName val="농로수량집계"/>
      <sheetName val="수목데이타"/>
      <sheetName val="(하관내역)"/>
      <sheetName val="시설물일위"/>
      <sheetName val="1-1"/>
      <sheetName val="1-2"/>
      <sheetName val="1-3"/>
      <sheetName val="1-4"/>
      <sheetName val="금속및금속창호"/>
      <sheetName val="01상노임"/>
      <sheetName val="재료비단가"/>
      <sheetName val="집계표"/>
      <sheetName val="작성기준"/>
      <sheetName val="ANX3A11"/>
      <sheetName val="일위대가서식"/>
      <sheetName val="신고분기설정참고"/>
      <sheetName val="거래처자료등록"/>
      <sheetName val="unit 4"/>
      <sheetName val="계약내역"/>
      <sheetName val="45,46"/>
      <sheetName val="TIE-IN"/>
      <sheetName val="유기공정"/>
      <sheetName val="약전설비"/>
      <sheetName val="수지"/>
      <sheetName val="9GNG운반"/>
      <sheetName val="I一般比"/>
      <sheetName val="PAN"/>
      <sheetName val="토목2"/>
      <sheetName val="수원공사비"/>
      <sheetName val="자재대"/>
      <sheetName val="교각 P3"/>
      <sheetName val="가도공"/>
      <sheetName val="기초자료"/>
      <sheetName val="쌍송교"/>
      <sheetName val="예정공정표"/>
      <sheetName val="물가시세"/>
      <sheetName val="가설공사비"/>
      <sheetName val="단가 및 재료비"/>
      <sheetName val="단가산출2"/>
      <sheetName val="중기사용료산출근거"/>
      <sheetName val="단가산출1"/>
      <sheetName val="woo(mac)"/>
      <sheetName val="맨홀수량"/>
      <sheetName val="1,2,3,4,5단위수량"/>
      <sheetName val="기계경비"/>
      <sheetName val="룡전상부"/>
      <sheetName val="POOM_MOTO"/>
      <sheetName val="POOM_MOTO2"/>
      <sheetName val="05"/>
      <sheetName val="산출내역서"/>
      <sheetName val="연결관암거"/>
      <sheetName val="점검총괄"/>
      <sheetName val="위치조서"/>
      <sheetName val="금액내역서"/>
      <sheetName val="횡배수관집현황(2공구)"/>
      <sheetName val="우각부보강"/>
      <sheetName val="설비"/>
      <sheetName val="7+160암거변경"/>
      <sheetName val="품셈TABLE"/>
      <sheetName val="명세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특기사항"/>
      <sheetName val="급여data"/>
      <sheetName val="부대원내역(설비)"/>
      <sheetName val="제잡비계산"/>
      <sheetName val="중기손료"/>
      <sheetName val="보도포장연장조서-표준차도부"/>
      <sheetName val="표준차도부연장조서-ASP"/>
      <sheetName val="계약서"/>
      <sheetName val="데이타"/>
      <sheetName val="목차"/>
      <sheetName val="2000년1차"/>
      <sheetName val="준검 내역서"/>
      <sheetName val="노무비단가"/>
      <sheetName val="포장공"/>
      <sheetName val="부대공"/>
      <sheetName val="직접인건비"/>
      <sheetName val="이토변실(A3-LINE)"/>
      <sheetName val="일위대가표"/>
      <sheetName val="화해(함평)"/>
      <sheetName val="화해(장성)"/>
      <sheetName val="DATA 입력부"/>
      <sheetName val="2~3.해석단면및모델링"/>
      <sheetName val="시공계획"/>
      <sheetName val="총괄내역서"/>
      <sheetName val="투찰가"/>
      <sheetName val="계림(함평)"/>
      <sheetName val="계림(장성)"/>
      <sheetName val="차도부연장현황"/>
      <sheetName val="측구공수량집계"/>
      <sheetName val="일위대가표지"/>
      <sheetName val="장비가동"/>
      <sheetName val="정화조동내역"/>
      <sheetName val="옹벽"/>
      <sheetName val="통합"/>
      <sheetName val="일위대가표(DEEP)"/>
      <sheetName val="기준보온"/>
      <sheetName val="96노임기준"/>
      <sheetName val="수량산출 (8)"/>
      <sheetName val="Source"/>
      <sheetName val="판매시설"/>
      <sheetName val="(4-2)열관류값-2"/>
      <sheetName val="총괄표"/>
      <sheetName val="C.배수관공"/>
      <sheetName val="물가대비표"/>
      <sheetName val="배수공집계"/>
      <sheetName val="포장공집계"/>
      <sheetName val="간접비"/>
      <sheetName val="우수공"/>
      <sheetName val="000000"/>
      <sheetName val="3BL공동구 수량"/>
      <sheetName val="대로근거"/>
      <sheetName val="순공사비"/>
      <sheetName val="토공(우물통,기타) "/>
      <sheetName val="콘_재료분리(1)"/>
      <sheetName val="토공수량"/>
      <sheetName val="5.전사투자계획종함안"/>
      <sheetName val="1월"/>
      <sheetName val="물가변동대가세부내역서"/>
      <sheetName val="건축내역서"/>
      <sheetName val="단가표 (2)"/>
      <sheetName val="새공통"/>
      <sheetName val="TYPE_A"/>
      <sheetName val="단가대비표"/>
      <sheetName val="철근량"/>
      <sheetName val="맨홀_공사비"/>
      <sheetName val="표지"/>
      <sheetName val="설계서식"/>
      <sheetName val="단가산출서"/>
      <sheetName val="유첨3.적용기준"/>
      <sheetName val="슬래브수량"/>
      <sheetName val="건축공사실행"/>
      <sheetName val="수목단가"/>
      <sheetName val="시설수량표"/>
      <sheetName val="식재수량표"/>
      <sheetName val="관부설"/>
      <sheetName val="횡단굴착및 분기점폐쇄"/>
      <sheetName val="SULKEA"/>
      <sheetName val="기기리스트"/>
      <sheetName val="용역단가"/>
      <sheetName val="t형"/>
      <sheetName val="안정계산"/>
      <sheetName val="단면검토"/>
      <sheetName val="정부노임단가"/>
      <sheetName val="대가표(품셈)"/>
      <sheetName val="관경별내역서"/>
      <sheetName val="종배수관"/>
      <sheetName val="03(상)적용노임"/>
      <sheetName val="공문"/>
      <sheetName val="새공통(96임금인상기준)"/>
      <sheetName val="공사용침사지집계"/>
      <sheetName val="부대시설"/>
      <sheetName val="삭제내역1차"/>
      <sheetName val="단가목록"/>
      <sheetName val="산재 안전"/>
      <sheetName val="노무비 경비"/>
      <sheetName val="실행예산"/>
      <sheetName val="조직"/>
      <sheetName val="분전함신설"/>
      <sheetName val="접지1종"/>
      <sheetName val="토목설계(배수지+관로)"/>
      <sheetName val="평야부단가"/>
      <sheetName val="49단가"/>
      <sheetName val="단가표"/>
      <sheetName val="xxxxxx"/>
      <sheetName val="옹벽기초자료"/>
      <sheetName val="연못방수쉬트"/>
      <sheetName val="토목검측서"/>
      <sheetName val="1~6 설계조건...."/>
      <sheetName val="Macro1"/>
      <sheetName val="실행대비"/>
      <sheetName val="보험료산출"/>
      <sheetName val="조명율"/>
      <sheetName val="자료"/>
      <sheetName val="3차설계"/>
      <sheetName val="샌딩 에폭시 도장"/>
      <sheetName val="일반문틀 설치"/>
      <sheetName val="횡배수관부설집계"/>
      <sheetName val="역T형"/>
      <sheetName val="PILE"/>
      <sheetName val="매매"/>
      <sheetName val="노무"/>
      <sheetName val="DATA테이블1 (2)"/>
      <sheetName val="덕전리"/>
      <sheetName val="일반공사"/>
      <sheetName val="4차원가계산서"/>
      <sheetName val="설계예산서"/>
      <sheetName val="H PILE수량"/>
      <sheetName val="H-PILE수량집계"/>
      <sheetName val="터파기"/>
      <sheetName val="착공내역서"/>
      <sheetName val="내덕제내역서"/>
      <sheetName val="가열로SW"/>
      <sheetName val="횡배수관집현황_2공구_"/>
      <sheetName val="명세"/>
      <sheetName val="견적내역"/>
      <sheetName val="기성내역서"/>
      <sheetName val="직접비내역서"/>
      <sheetName val="기술부 VENDOR LIST"/>
      <sheetName val="공사비산출내역"/>
      <sheetName val="은행"/>
      <sheetName val="TOTAL_BOQ"/>
      <sheetName val="평당공사비(내역집계)"/>
      <sheetName val="205동"/>
      <sheetName val="시설장비"/>
      <sheetName val="중기일위대가"/>
      <sheetName val="단면 (2)"/>
      <sheetName val="동별물량집계표"/>
      <sheetName val="산출내역서집계표"/>
      <sheetName val="지급자재"/>
      <sheetName val="수수료율표"/>
      <sheetName val="2"/>
      <sheetName val="수로BOX"/>
      <sheetName val="Sheet5"/>
      <sheetName val="자재표"/>
      <sheetName val="설계명세"/>
      <sheetName val="호표"/>
      <sheetName val="대전-교대(A1-A2)"/>
      <sheetName val="개발운영비청구"/>
      <sheetName val="배관일위"/>
      <sheetName val="건축"/>
      <sheetName val="설비단가표"/>
      <sheetName val="골조"/>
      <sheetName val="말뚝물량"/>
      <sheetName val="버팀목"/>
      <sheetName val="적현로"/>
      <sheetName val="1.우편집중내역서"/>
      <sheetName val="Sheet3"/>
      <sheetName val="분개내역서 (2000년도 )"/>
      <sheetName val="저"/>
      <sheetName val="기흥하도용"/>
      <sheetName val="실행(표지,갑,을)"/>
      <sheetName val="내역1"/>
      <sheetName val="맨홀"/>
      <sheetName val="인사자료총집계"/>
      <sheetName val="7.수지"/>
      <sheetName val="갑지_추정_"/>
      <sheetName val="Sheet1 _2_"/>
      <sheetName val="plan&amp;section of foundation"/>
      <sheetName val="총괄갑 "/>
      <sheetName val="SW개발내역"/>
      <sheetName val="간지"/>
      <sheetName val="노임,기계단가"/>
      <sheetName val="일위대가목록"/>
      <sheetName val="1 설계 기준"/>
      <sheetName val="AC포장수량"/>
      <sheetName val="구조물공"/>
      <sheetName val="배수공"/>
      <sheetName val="기둥(원형)"/>
      <sheetName val="기초공"/>
      <sheetName val="백룡교차로"/>
      <sheetName val="산정교차로"/>
      <sheetName val="신영교차로"/>
      <sheetName val="초기화면"/>
      <sheetName val="관급자재"/>
      <sheetName val="상부집계표"/>
      <sheetName val="타공종이월수량"/>
      <sheetName val="주형"/>
      <sheetName val="예가 (2)"/>
      <sheetName val="직접경비"/>
      <sheetName val="A-4"/>
      <sheetName val="지중자재단가"/>
      <sheetName val="기본일위"/>
      <sheetName val="세부내역"/>
      <sheetName val="대창(장성)"/>
      <sheetName val="기본사항"/>
      <sheetName val="상행-교대(A1-A2)"/>
      <sheetName val="개략"/>
      <sheetName val="단위중량"/>
      <sheetName val="목포방향"/>
      <sheetName val="BOQ(전체)"/>
      <sheetName val="NP-총정리"/>
      <sheetName val="암거단위"/>
      <sheetName val="적용단위길이"/>
      <sheetName val="특수기호강도거푸집"/>
      <sheetName val="종배수관면벽신"/>
      <sheetName val="종배수관(신)"/>
      <sheetName val="자료입력"/>
      <sheetName val="소업1교"/>
      <sheetName val="노임,재료비"/>
      <sheetName val="입력"/>
      <sheetName val="화성이화모듈공장"/>
      <sheetName val="피벗테이블데이터분석"/>
      <sheetName val="44"/>
      <sheetName val="DAN"/>
      <sheetName val="공사진행"/>
      <sheetName val="코드표"/>
      <sheetName val="사유서제출현황-2"/>
      <sheetName val="설-원가"/>
      <sheetName val="수목표준대가"/>
      <sheetName val="지수"/>
      <sheetName val="14공제"/>
      <sheetName val="6맨홀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4">
          <cell r="P4">
            <v>49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 refreshError="1"/>
      <sheetData sheetId="75"/>
      <sheetData sheetId="76"/>
      <sheetData sheetId="77"/>
      <sheetData sheetId="78" refreshError="1"/>
      <sheetData sheetId="79" refreshError="1"/>
      <sheetData sheetId="80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4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빗물받이(910-510-41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  <sheetName val="표지"/>
      <sheetName val="주요자재대"/>
      <sheetName val="토공집계"/>
      <sheetName val="토적표"/>
      <sheetName val="관대집계표"/>
      <sheetName val="측점별관대"/>
      <sheetName val="구조물집계"/>
      <sheetName val="제수변실"/>
      <sheetName val="이토변실"/>
      <sheetName val="공기변실"/>
      <sheetName val="포장공"/>
      <sheetName val="가.추진작업구간토공"/>
      <sheetName val="발진기지"/>
      <sheetName val="도달기지"/>
      <sheetName val="나.추진공수량집계표"/>
      <sheetName val="추진공"/>
      <sheetName val="부대공"/>
      <sheetName val="경고시설"/>
      <sheetName val="곡관보호공"/>
      <sheetName val="폐기물수량"/>
      <sheetName val="Sheet9"/>
      <sheetName val="Sheet10"/>
      <sheetName val="Sheet11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4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종배수관위치조서"/>
      <sheetName val="종배수관"/>
      <sheetName val="면벽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공비대비"/>
      <sheetName val="갑지"/>
      <sheetName val="자료입력"/>
      <sheetName val="횡배수관수량총"/>
      <sheetName val="횡배수관수량"/>
      <sheetName val="횡배수관위치조서"/>
      <sheetName val="평균높이산출근거"/>
      <sheetName val="적용단위길이"/>
      <sheetName val="횡배수관날개수량(구배1.5)"/>
      <sheetName val="횡배수관날개벽공제토&amp;공제떼산출식"/>
      <sheetName val="집수정수량집계표"/>
      <sheetName val="집수정수량조서"/>
      <sheetName val="집수정"/>
      <sheetName val="종배수관수량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관총"/>
      <sheetName val="위치조서"/>
      <sheetName val="횡배수집계"/>
      <sheetName val="면벽집계"/>
      <sheetName val="흄관 날개벽"/>
      <sheetName val="배수관단위"/>
      <sheetName val="면벽 단수)"/>
      <sheetName val="Module1"/>
      <sheetName val="단위수량"/>
      <sheetName val="맨홀수량산출"/>
      <sheetName val="배수관공"/>
      <sheetName val="3F"/>
      <sheetName val="일위대가(계측기설치)"/>
      <sheetName val="노임단가"/>
      <sheetName val="횡날개수집"/>
      <sheetName val="2공구자재집"/>
      <sheetName val="설계예산서"/>
      <sheetName val="폐기물"/>
      <sheetName val="간지1"/>
      <sheetName val="배수관공수량집계"/>
      <sheetName val="배수관집계표"/>
      <sheetName val="간지2"/>
      <sheetName val="배수관수량집계"/>
      <sheetName val="횡배수관수량집계"/>
      <sheetName val="횡배날개수량집계"/>
      <sheetName val="횡관현황"/>
      <sheetName val="터파기고PIPE"/>
      <sheetName val="횡배수관구체"/>
      <sheetName val="날개벽산출근거"/>
      <sheetName val="간지3"/>
      <sheetName val="종배수관수량집계표"/>
      <sheetName val="종배수관및면벽수량집계표"/>
      <sheetName val="종배수관및면벽현황"/>
      <sheetName val="종배수관단위수량"/>
      <sheetName val="간지4"/>
      <sheetName val="집수정수량집계"/>
      <sheetName val="집수정현황"/>
      <sheetName val="집수정그림"/>
      <sheetName val="직노"/>
      <sheetName val="횡배수관토공수량"/>
      <sheetName val="접속도로1"/>
      <sheetName val="공사개요"/>
      <sheetName val="매입세율"/>
      <sheetName val="48수량"/>
      <sheetName val="49일위"/>
      <sheetName val="49수량"/>
      <sheetName val="자재단가"/>
      <sheetName val="내역서"/>
      <sheetName val="상수도토공집계표"/>
      <sheetName val="내역"/>
      <sheetName val="ABUT수량-A1"/>
      <sheetName val="자료"/>
    </sheetNames>
    <sheetDataSet>
      <sheetData sheetId="0" refreshError="1"/>
      <sheetData sheetId="1" refreshError="1"/>
      <sheetData sheetId="2" refreshError="1">
        <row r="2">
          <cell r="D2" t="str">
            <v>관 경</v>
          </cell>
          <cell r="E2" t="str">
            <v>연 장</v>
          </cell>
          <cell r="F2" t="str">
            <v>사 각</v>
          </cell>
          <cell r="G2" t="str">
            <v>터파기</v>
          </cell>
          <cell r="H2" t="str">
            <v>날개벽</v>
          </cell>
        </row>
        <row r="3">
          <cell r="D3">
            <v>600</v>
          </cell>
          <cell r="E3">
            <v>111</v>
          </cell>
          <cell r="F3">
            <v>0</v>
          </cell>
          <cell r="G3">
            <v>1.6</v>
          </cell>
        </row>
        <row r="4">
          <cell r="D4">
            <v>300</v>
          </cell>
          <cell r="E4">
            <v>4</v>
          </cell>
          <cell r="F4">
            <v>0</v>
          </cell>
          <cell r="G4">
            <v>1</v>
          </cell>
        </row>
        <row r="5">
          <cell r="D5">
            <v>300</v>
          </cell>
          <cell r="E5">
            <v>4</v>
          </cell>
          <cell r="F5">
            <v>0</v>
          </cell>
          <cell r="G5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5">
          <cell r="AQ25">
            <v>300</v>
          </cell>
          <cell r="AR25">
            <v>30</v>
          </cell>
          <cell r="AS25">
            <v>180</v>
          </cell>
          <cell r="AT25">
            <v>160</v>
          </cell>
          <cell r="AU25">
            <v>560</v>
          </cell>
          <cell r="AV25">
            <v>30</v>
          </cell>
          <cell r="AW25">
            <v>0.193</v>
          </cell>
          <cell r="AX25">
            <v>0.68</v>
          </cell>
          <cell r="AY25">
            <v>2.3E-3</v>
          </cell>
        </row>
        <row r="26">
          <cell r="AQ26">
            <v>450</v>
          </cell>
          <cell r="AR26">
            <v>38</v>
          </cell>
          <cell r="AS26">
            <v>263</v>
          </cell>
          <cell r="AT26">
            <v>160</v>
          </cell>
          <cell r="AU26">
            <v>726</v>
          </cell>
          <cell r="AV26">
            <v>30</v>
          </cell>
          <cell r="AW26">
            <v>0.19800000000000001</v>
          </cell>
          <cell r="AX26">
            <v>0.84599999999999997</v>
          </cell>
          <cell r="AY26">
            <v>3.5999999999999999E-3</v>
          </cell>
        </row>
        <row r="27">
          <cell r="AQ27">
            <v>500</v>
          </cell>
          <cell r="AR27">
            <v>42</v>
          </cell>
          <cell r="AS27">
            <v>292</v>
          </cell>
          <cell r="AT27">
            <v>190</v>
          </cell>
          <cell r="AU27">
            <v>784</v>
          </cell>
          <cell r="AV27">
            <v>30</v>
          </cell>
          <cell r="AW27">
            <v>0.247</v>
          </cell>
          <cell r="AX27">
            <v>0.96399999999999997</v>
          </cell>
          <cell r="AY27">
            <v>4.0000000000000001E-3</v>
          </cell>
        </row>
        <row r="28">
          <cell r="AQ28">
            <v>600</v>
          </cell>
          <cell r="AR28">
            <v>50</v>
          </cell>
          <cell r="AS28">
            <v>350</v>
          </cell>
          <cell r="AT28">
            <v>250</v>
          </cell>
          <cell r="AU28">
            <v>900</v>
          </cell>
          <cell r="AV28">
            <v>30</v>
          </cell>
          <cell r="AW28">
            <v>0.34699999999999998</v>
          </cell>
          <cell r="AX28">
            <v>1.22</v>
          </cell>
          <cell r="AY28">
            <v>4.7999999999999996E-3</v>
          </cell>
        </row>
        <row r="29">
          <cell r="AQ29">
            <v>700</v>
          </cell>
          <cell r="AR29">
            <v>58</v>
          </cell>
          <cell r="AS29">
            <v>408</v>
          </cell>
          <cell r="AT29">
            <v>250</v>
          </cell>
          <cell r="AU29">
            <v>1016</v>
          </cell>
          <cell r="AV29">
            <v>50</v>
          </cell>
          <cell r="AW29">
            <v>0.40799999999999997</v>
          </cell>
          <cell r="AX29">
            <v>1.3160000000000001</v>
          </cell>
          <cell r="AY29">
            <v>5.5999999999999999E-3</v>
          </cell>
        </row>
        <row r="30">
          <cell r="AQ30">
            <v>800</v>
          </cell>
          <cell r="AR30">
            <v>66</v>
          </cell>
          <cell r="AS30">
            <v>466</v>
          </cell>
          <cell r="AT30">
            <v>250</v>
          </cell>
          <cell r="AU30">
            <v>1132</v>
          </cell>
          <cell r="AV30">
            <v>50</v>
          </cell>
          <cell r="AW30">
            <v>0.46899999999999997</v>
          </cell>
          <cell r="AX30">
            <v>1.4319999999999999</v>
          </cell>
          <cell r="AY30">
            <v>6.4000000000000003E-3</v>
          </cell>
        </row>
        <row r="31">
          <cell r="AQ31">
            <v>1000</v>
          </cell>
          <cell r="AR31">
            <v>82</v>
          </cell>
          <cell r="AS31">
            <v>582</v>
          </cell>
          <cell r="AT31">
            <v>280</v>
          </cell>
          <cell r="AU31">
            <v>1364</v>
          </cell>
          <cell r="AV31">
            <v>50</v>
          </cell>
          <cell r="AW31">
            <v>0.64429999999999998</v>
          </cell>
          <cell r="AX31">
            <v>1.724</v>
          </cell>
          <cell r="AY31">
            <v>1.1900000000000001E-2</v>
          </cell>
        </row>
        <row r="32">
          <cell r="AQ32">
            <v>1200</v>
          </cell>
          <cell r="AR32">
            <v>95</v>
          </cell>
          <cell r="AS32">
            <v>695</v>
          </cell>
          <cell r="AT32">
            <v>360</v>
          </cell>
          <cell r="AU32">
            <v>1590</v>
          </cell>
          <cell r="AV32">
            <v>60</v>
          </cell>
          <cell r="AW32">
            <v>0.91900000000000004</v>
          </cell>
          <cell r="AX32">
            <v>2.11</v>
          </cell>
          <cell r="AY32">
            <v>1.423E-2</v>
          </cell>
        </row>
      </sheetData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4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간지"/>
      <sheetName val="우수공자재집계표"/>
      <sheetName val="우수공타공종이월"/>
      <sheetName val="측구공간지"/>
      <sheetName val="측구공자재집계표"/>
      <sheetName val="L형측구간지"/>
      <sheetName val="L형총괄"/>
      <sheetName val="(L형측구현황)"/>
      <sheetName val="(일반부1)"/>
      <sheetName val="일반부1"/>
      <sheetName val="(일반부2)"/>
      <sheetName val="일반부2"/>
      <sheetName val="(L형가각)"/>
      <sheetName val="L형가각"/>
      <sheetName val="(L형가각) (2)"/>
      <sheetName val="L형가각 (2)"/>
      <sheetName val="(L형가각) (3)"/>
      <sheetName val="L형가각 (3)"/>
      <sheetName val="(L형가각) (4)"/>
      <sheetName val="L형가각 (4)"/>
      <sheetName val="(L형가각) (5)"/>
      <sheetName val="L형가각 (5)"/>
      <sheetName val="(L형낮춤-3.0) (2)"/>
      <sheetName val="(L형낮춤-3.0)"/>
      <sheetName val="L형낮춤3.0"/>
      <sheetName val="(L형낮춤-6.0)"/>
      <sheetName val="L형낮춤 (6.0)"/>
      <sheetName val="(L형낮춤8.0)"/>
      <sheetName val="L형낮춤 (8.0)"/>
      <sheetName val="보도(1)"/>
      <sheetName val="보도(2)"/>
      <sheetName val="보도(3)"/>
      <sheetName val="보도(4)"/>
      <sheetName val="보도(5)"/>
      <sheetName val="보도(6)"/>
      <sheetName val="보도(7)"/>
      <sheetName val="보도(8)"/>
      <sheetName val="보도(9)"/>
      <sheetName val="V형측구간지"/>
      <sheetName val="V형집계"/>
      <sheetName val="설치현황"/>
      <sheetName val="(V형1) "/>
      <sheetName val="V형(1)"/>
      <sheetName val="(V형2)"/>
      <sheetName val="V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횡배위치"/>
      <sheetName val="계산중"/>
      <sheetName val="토사(PE)"/>
      <sheetName val="날개벽"/>
      <sheetName val="노임단가"/>
      <sheetName val="자판실행"/>
      <sheetName val="대비표(토공1안)"/>
      <sheetName val="설계변경내역서"/>
      <sheetName val="단위중량"/>
      <sheetName val="빗물받이(910-510-410)"/>
      <sheetName val="플랜트 설치"/>
      <sheetName val="철근수량집계"/>
      <sheetName val="상-교대(A1-A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예측단가간지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  <cell r="D4">
            <v>0.45200000000000001</v>
          </cell>
          <cell r="E4">
            <v>2.8159999999999998</v>
          </cell>
          <cell r="F4">
            <v>4.49</v>
          </cell>
          <cell r="G4">
            <v>5.2460000000000004</v>
          </cell>
          <cell r="H4"/>
          <cell r="I4">
            <v>0.72</v>
          </cell>
          <cell r="J4">
            <v>2</v>
          </cell>
          <cell r="K4">
            <v>6.4000000000000001E-2</v>
          </cell>
          <cell r="L4">
            <v>0.246</v>
          </cell>
          <cell r="M4"/>
          <cell r="N4"/>
          <cell r="O4"/>
          <cell r="P4">
            <v>0.31</v>
          </cell>
        </row>
        <row r="5">
          <cell r="C5">
            <v>15</v>
          </cell>
          <cell r="D5">
            <v>0.496</v>
          </cell>
          <cell r="E5">
            <v>3.1319999999999997</v>
          </cell>
          <cell r="F5">
            <v>4.9950000000000001</v>
          </cell>
          <cell r="G5">
            <v>5.609</v>
          </cell>
          <cell r="H5"/>
          <cell r="I5">
            <v>0.72</v>
          </cell>
          <cell r="J5">
            <v>2</v>
          </cell>
          <cell r="K5">
            <v>7.3000000000000009E-2</v>
          </cell>
          <cell r="L5">
            <v>0.27</v>
          </cell>
          <cell r="M5"/>
          <cell r="N5"/>
          <cell r="O5"/>
          <cell r="P5">
            <v>0.34300000000000003</v>
          </cell>
        </row>
        <row r="6">
          <cell r="C6">
            <v>30</v>
          </cell>
          <cell r="D6">
            <v>0.47499999999999998</v>
          </cell>
          <cell r="E6">
            <v>2.9859999999999998</v>
          </cell>
          <cell r="F6">
            <v>4.7629999999999999</v>
          </cell>
          <cell r="G6">
            <v>5.4420000000000002</v>
          </cell>
          <cell r="H6"/>
          <cell r="I6">
            <v>0.72</v>
          </cell>
          <cell r="J6">
            <v>2</v>
          </cell>
          <cell r="K6">
            <v>6.9000000000000006E-2</v>
          </cell>
          <cell r="L6">
            <v>0.25800000000000001</v>
          </cell>
          <cell r="M6"/>
          <cell r="N6"/>
          <cell r="O6"/>
          <cell r="P6">
            <v>0.32700000000000001</v>
          </cell>
        </row>
        <row r="7">
          <cell r="C7">
            <v>45</v>
          </cell>
          <cell r="D7">
            <v>0.51100000000000001</v>
          </cell>
          <cell r="E7">
            <v>3.2330000000000001</v>
          </cell>
          <cell r="F7">
            <v>5.1550000000000002</v>
          </cell>
          <cell r="G7">
            <v>5.7249999999999996</v>
          </cell>
          <cell r="H7"/>
          <cell r="I7">
            <v>0.72</v>
          </cell>
          <cell r="J7">
            <v>2</v>
          </cell>
          <cell r="K7">
            <v>7.4999999999999997E-2</v>
          </cell>
          <cell r="L7">
            <v>0.27300000000000002</v>
          </cell>
          <cell r="M7"/>
          <cell r="N7"/>
          <cell r="O7"/>
          <cell r="P7">
            <v>0.34800000000000003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H8">
            <v>0.72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M8"/>
          <cell r="N8"/>
          <cell r="O8"/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H9">
            <v>1.08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M9"/>
          <cell r="N9"/>
          <cell r="O9"/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H10">
            <v>1.08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M10"/>
          <cell r="N10"/>
          <cell r="O10"/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H11">
            <v>1.08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M11"/>
          <cell r="N11"/>
          <cell r="O11"/>
          <cell r="P11">
            <v>0.57600000000000007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N16">
            <v>1.264</v>
          </cell>
          <cell r="O16"/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N17">
            <v>1.3659999999999999</v>
          </cell>
          <cell r="O17"/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N18">
            <v>1.3180000000000001</v>
          </cell>
          <cell r="O18"/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N19">
            <v>1.41</v>
          </cell>
          <cell r="O19"/>
          <cell r="P19">
            <v>1.41</v>
          </cell>
        </row>
        <row r="20">
          <cell r="C20" t="str">
            <v>0</v>
          </cell>
          <cell r="D20">
            <v>1.97</v>
          </cell>
          <cell r="E20">
            <v>16.878</v>
          </cell>
          <cell r="F20">
            <v>26.187999999999999</v>
          </cell>
          <cell r="G20">
            <v>15.04</v>
          </cell>
          <cell r="H20">
            <v>31.038</v>
          </cell>
          <cell r="I20">
            <v>3.6</v>
          </cell>
          <cell r="J20">
            <v>10</v>
          </cell>
          <cell r="K20">
            <v>0.16600000000000001</v>
          </cell>
          <cell r="L20">
            <v>0.84399999999999997</v>
          </cell>
          <cell r="M20">
            <v>0.6</v>
          </cell>
          <cell r="N20">
            <v>0.25600000000000001</v>
          </cell>
          <cell r="O20">
            <v>1.8659999999999999</v>
          </cell>
          <cell r="P20">
            <v>1.8659999999999999</v>
          </cell>
        </row>
        <row r="21">
          <cell r="C21">
            <v>15</v>
          </cell>
          <cell r="D21">
            <v>2.1819999999999999</v>
          </cell>
          <cell r="E21">
            <v>18.774000000000001</v>
          </cell>
          <cell r="F21">
            <v>29.131</v>
          </cell>
          <cell r="G21">
            <v>16.338999999999999</v>
          </cell>
          <cell r="H21">
            <v>34.526000000000003</v>
          </cell>
          <cell r="I21">
            <v>3.96</v>
          </cell>
          <cell r="J21">
            <v>11</v>
          </cell>
          <cell r="K21">
            <v>0.185</v>
          </cell>
          <cell r="L21">
            <v>0.93199999999999994</v>
          </cell>
          <cell r="M21">
            <v>0.65900000000000003</v>
          </cell>
          <cell r="N21">
            <v>0.25600000000000001</v>
          </cell>
          <cell r="O21">
            <v>2.032</v>
          </cell>
          <cell r="P21">
            <v>2.032</v>
          </cell>
        </row>
        <row r="22">
          <cell r="C22">
            <v>30</v>
          </cell>
          <cell r="D22">
            <v>2.0840000000000001</v>
          </cell>
          <cell r="E22">
            <v>17.901</v>
          </cell>
          <cell r="F22">
            <v>27.777000000000001</v>
          </cell>
          <cell r="G22">
            <v>15.742000000000001</v>
          </cell>
          <cell r="H22">
            <v>32.920999999999999</v>
          </cell>
          <cell r="I22">
            <v>3.6</v>
          </cell>
          <cell r="J22">
            <v>10</v>
          </cell>
          <cell r="K22">
            <v>0.17599999999999999</v>
          </cell>
          <cell r="L22">
            <v>0.88200000000000001</v>
          </cell>
          <cell r="M22">
            <v>0.62</v>
          </cell>
          <cell r="N22">
            <v>0.25600000000000001</v>
          </cell>
          <cell r="O22">
            <v>1.9339999999999999</v>
          </cell>
          <cell r="P22">
            <v>1.9339999999999999</v>
          </cell>
        </row>
        <row r="23">
          <cell r="C23">
            <v>45</v>
          </cell>
          <cell r="D23">
            <v>2.2489999999999997</v>
          </cell>
          <cell r="E23">
            <v>19.376000000000001</v>
          </cell>
          <cell r="F23">
            <v>30.066000000000003</v>
          </cell>
          <cell r="G23">
            <v>16.756</v>
          </cell>
          <cell r="H23">
            <v>35.634</v>
          </cell>
          <cell r="I23">
            <v>3.96</v>
          </cell>
          <cell r="J23">
            <v>11</v>
          </cell>
          <cell r="K23">
            <v>0.192</v>
          </cell>
          <cell r="L23">
            <v>0.94499999999999995</v>
          </cell>
          <cell r="M23">
            <v>0.65900000000000003</v>
          </cell>
          <cell r="N23">
            <v>0.25600000000000001</v>
          </cell>
          <cell r="O23">
            <v>2.052</v>
          </cell>
          <cell r="P23">
            <v>2.052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O24">
            <v>2.516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O25">
            <v>2.7830000000000004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O26">
            <v>2.6539999999999999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O27">
            <v>2.8579999999999997</v>
          </cell>
          <cell r="P27">
            <v>2.8579999999999997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구조물토공"/>
      <sheetName val="구조물집계"/>
      <sheetName val="측구수량"/>
      <sheetName val="측구토공"/>
      <sheetName val="측구재료"/>
      <sheetName val="U형위치"/>
      <sheetName val="U형단위(불)"/>
      <sheetName val="SG,U형측구위치"/>
      <sheetName val="SG,U형측구수량(불) "/>
      <sheetName val="SG,U측구신축(불)"/>
      <sheetName val="SG,U형측구단위수량(불)"/>
      <sheetName val="J형위치 "/>
      <sheetName val="j형단위수량"/>
      <sheetName val="배수관수량"/>
      <sheetName val="배수관재료"/>
      <sheetName val="배수관토공"/>
      <sheetName val="종배위치"/>
      <sheetName val="종배기초단위수량"/>
      <sheetName val="종면벽수량"/>
      <sheetName val="횡기초"/>
      <sheetName val="횡배위치 (2)"/>
      <sheetName val="횡배보호단위수량(8)"/>
      <sheetName val="횡배기초단위수량(8)"/>
      <sheetName val="횡배보호단위수량(4)"/>
      <sheetName val="횡배기초단위수량(4)"/>
      <sheetName val="횡날개단위"/>
      <sheetName val="횡날개토공공제"/>
      <sheetName val="집수위치"/>
      <sheetName val="집수정 (D800)"/>
      <sheetName val="집수정 (D600)"/>
      <sheetName val="페기물수량"/>
      <sheetName val="콘헐기수량"/>
      <sheetName val="낙차부암거"/>
      <sheetName val="콘크리트헐기위치"/>
      <sheetName val="날개수량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4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상수구조화편집부표"/>
      <sheetName val="식재일위대가"/>
      <sheetName val="물가시세"/>
      <sheetName val="노임단가"/>
      <sheetName val="하중계산"/>
      <sheetName val="실행"/>
      <sheetName val="단위중량"/>
      <sheetName val="코드"/>
      <sheetName val="산출내역서집계표"/>
      <sheetName val="Sheet1 (2)"/>
      <sheetName val="공비대비"/>
      <sheetName val="DATE"/>
      <sheetName val="빗물받이(910-510-410)"/>
      <sheetName val="CT"/>
      <sheetName val="4.2유효폭의 계산"/>
      <sheetName val="수량산출"/>
      <sheetName val="3-2PS"/>
      <sheetName val="목록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98수문일위"/>
      <sheetName val="100만평"/>
      <sheetName val="라.공사비"/>
      <sheetName val="다.도서인쇄비"/>
      <sheetName val="터파기및재료"/>
      <sheetName val="2.가정단면"/>
      <sheetName val="재료비"/>
      <sheetName val="data"/>
      <sheetName val="_산근5_"/>
      <sheetName val="단가"/>
      <sheetName val="5지구단위"/>
      <sheetName val="직접경비"/>
      <sheetName val="직접인건비"/>
      <sheetName val="기기리스트"/>
      <sheetName val="내역서"/>
      <sheetName val="관접합및부설"/>
      <sheetName val="9811"/>
      <sheetName val="DATE"/>
      <sheetName val="Sheet2"/>
      <sheetName val="4차원가계산서"/>
      <sheetName val="①범용도입"/>
      <sheetName val="수원공사비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적용건축"/>
      <sheetName val="설계명세"/>
      <sheetName val="9509"/>
      <sheetName val="수량산출"/>
      <sheetName val="노임"/>
      <sheetName val="접속도로1"/>
      <sheetName val="ABUT수량-A1"/>
      <sheetName val="환경평가"/>
      <sheetName val="인구"/>
      <sheetName val="단가산출"/>
      <sheetName val="급연97"/>
      <sheetName val="석재장조사"/>
      <sheetName val="2. 단가"/>
      <sheetName val="설계기준"/>
      <sheetName val="내역1"/>
      <sheetName val="공비대비"/>
      <sheetName val="콘_재료분리(1)"/>
      <sheetName val="#REF"/>
      <sheetName val="산출내역서집계표"/>
      <sheetName val="토목"/>
      <sheetName val="약품공급2"/>
      <sheetName val="토사(PE)"/>
      <sheetName val="요율"/>
      <sheetName val="인건비"/>
      <sheetName val="2000년1차"/>
      <sheetName val="Sens&amp;Anal"/>
      <sheetName val="단가표"/>
      <sheetName val="밸브설치"/>
      <sheetName val="Data&amp;Result"/>
      <sheetName val="도면출력"/>
      <sheetName val="CABLE SIZE-1"/>
      <sheetName val="Project Brief"/>
      <sheetName val="금광1터널"/>
      <sheetName val="고창터널(고창방향)"/>
      <sheetName val="과천MAIN"/>
      <sheetName val="자료"/>
      <sheetName val="금액결정"/>
      <sheetName val="우배수"/>
      <sheetName val="산수배수"/>
      <sheetName val="우,오수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기초단가"/>
      <sheetName val="중기조종사 단위단가"/>
      <sheetName val="cost"/>
      <sheetName val="Sheet1 (2)"/>
      <sheetName val="데이타"/>
      <sheetName val="2007년SOURCE"/>
      <sheetName val="지장물건일위대가"/>
      <sheetName val="직재"/>
      <sheetName val="단위량당중기사용료"/>
      <sheetName val="노임단가명세서"/>
      <sheetName val="_산근2_"/>
      <sheetName val="현지검측내역(총괄)"/>
      <sheetName val="용역단가"/>
      <sheetName val="암거단위-1련"/>
      <sheetName val="DB구축"/>
      <sheetName val="4.2유효폭의 계산"/>
      <sheetName val="TOTAL1_"/>
      <sheetName val="TOTAL2__"/>
      <sheetName val="예측단가간지"/>
      <sheetName val="자재대"/>
      <sheetName val="도로정위치부표"/>
      <sheetName val="도로조사부표"/>
      <sheetName val="_산근4_"/>
      <sheetName val="하천제원"/>
      <sheetName val="N賃率-職"/>
      <sheetName val="I一般比"/>
      <sheetName val="횡배수관"/>
      <sheetName val="000000"/>
      <sheetName val="집계표"/>
      <sheetName val="양수장토공"/>
      <sheetName val="준검 내역서"/>
      <sheetName val="지구단위계획"/>
      <sheetName val="C.배수관공"/>
      <sheetName val="직노"/>
      <sheetName val="COPING-1"/>
      <sheetName val="역T형교대-2수량"/>
      <sheetName val="수량산출내역1115"/>
      <sheetName val="ilch"/>
      <sheetName val="물량"/>
      <sheetName val="소일위대가코드표"/>
      <sheetName val="wall"/>
      <sheetName val="Front"/>
      <sheetName val="단위수량"/>
      <sheetName val="spec1"/>
      <sheetName val="20관리비율"/>
      <sheetName val="Sheet1"/>
      <sheetName val="빗물받이(910-510-410)"/>
      <sheetName val="검측감리공제요율"/>
      <sheetName val="시공감리공제요율"/>
      <sheetName val="책임감리공제요율"/>
      <sheetName val="수량산출(총괄)"/>
      <sheetName val="건설공사 감리원 배치기준"/>
      <sheetName val="노무비단가"/>
      <sheetName val="목차"/>
      <sheetName val="일반수량총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4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장.교통수요예측및분석"/>
      <sheetName val="보고서원고"/>
      <sheetName val="14장.8kips환산교통량"/>
      <sheetName val="5장.포장단면"/>
      <sheetName val="4장.동결심도"/>
      <sheetName val="4장.동결지수기간(전국)"/>
      <sheetName val="4장.동결지수기간(전남)"/>
      <sheetName val="TOTAL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"/>
      <sheetName val="설명서"/>
      <sheetName val="갑지1 "/>
      <sheetName val="공사증감2차변경"/>
      <sheetName val="총비"/>
      <sheetName val="변경내역"/>
      <sheetName val="일위대가집계표1"/>
      <sheetName val="일위 1"/>
      <sheetName val="노임단가"/>
      <sheetName val="물집"/>
      <sheetName val="물집2"/>
      <sheetName val="신규물집"/>
      <sheetName val="보고서원고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비1"/>
      <sheetName val="변경총비"/>
      <sheetName val="갑지"/>
      <sheetName val="총비3"/>
      <sheetName val="설계변경내역서"/>
      <sheetName val="변경내역"/>
      <sheetName val="수량조서 "/>
      <sheetName val="내역서"/>
      <sheetName val="일위대가집계표 (2)"/>
      <sheetName val="일위 (2)"/>
      <sheetName val="단집 (2)"/>
      <sheetName val="노임단가"/>
      <sheetName val="중집"/>
      <sheetName val="환율"/>
      <sheetName val="물집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설명서"/>
      <sheetName val="예정공정표"/>
      <sheetName val="총비"/>
      <sheetName val="내력서"/>
      <sheetName val="물집"/>
      <sheetName val="일위대가집계표1"/>
      <sheetName val="일위 1"/>
      <sheetName val="공사집계"/>
      <sheetName val="정화조단위"/>
      <sheetName val="노임단가"/>
      <sheetName val="환율"/>
      <sheetName val="중집"/>
      <sheetName val="중산"/>
      <sheetName val="단집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설계변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8">
          <cell r="F28">
            <v>61857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노임단가"/>
      <sheetName val="다.도서인쇄비 "/>
    </sheetNames>
    <sheetDataSet>
      <sheetData sheetId="0" refreshError="1"/>
      <sheetData sheetId="1" refreshError="1"/>
      <sheetData sheetId="2" refreshError="1">
        <row r="17">
          <cell r="B17">
            <v>0.3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산출내역서집계표"/>
      <sheetName val="노무비"/>
      <sheetName val="보고서원고"/>
      <sheetName val="집계"/>
      <sheetName val="설계서SC"/>
      <sheetName val="간지"/>
      <sheetName val="대로근거"/>
      <sheetName val="예총"/>
      <sheetName val="목록"/>
      <sheetName val="빗물받이(910-510-410)"/>
      <sheetName val="조명시설"/>
      <sheetName val="관재료"/>
      <sheetName val="1.설계조건"/>
      <sheetName val="적용단위길이"/>
      <sheetName val="터파기및재료"/>
      <sheetName val="콘_재료분리(1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BID"/>
      <sheetName val="사다리"/>
      <sheetName val="9GNG운반"/>
      <sheetName val="#REF"/>
      <sheetName val="6PILE  (돌출)"/>
      <sheetName val="실행철강하도"/>
      <sheetName val="원형1호맨홀토공수량"/>
      <sheetName val="4.2유효폭의 계산"/>
      <sheetName val="시중노임단가"/>
      <sheetName val="데리네이타현황"/>
      <sheetName val="식재수량표"/>
      <sheetName val="소방사항"/>
      <sheetName val="단가"/>
      <sheetName val="일위대가(1)"/>
      <sheetName val="단가결정"/>
      <sheetName val="노원열병합  건축공사기성내역서"/>
      <sheetName val="일위대가표지"/>
      <sheetName val="Sheet1 (2)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구암천교수량집계"/>
      <sheetName val="교각(평택방향)"/>
      <sheetName val="교각(음성방향)"/>
      <sheetName val="PIER-1(평택)"/>
      <sheetName val="PIER-2(평택)"/>
      <sheetName val="PIER-3(평택)"/>
      <sheetName val="PIER-1(음성)"/>
      <sheetName val="PIER-2(음성)"/>
      <sheetName val="PIER-3(음성)"/>
      <sheetName val="토공 (평택)"/>
      <sheetName val="토공 (음성)"/>
      <sheetName val="DATE"/>
      <sheetName val="Sheet1 (2)"/>
      <sheetName val="식재수량표"/>
      <sheetName val="1"/>
      <sheetName val="집계"/>
      <sheetName val="터파기및재료"/>
      <sheetName val="교각1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4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설명서"/>
      <sheetName val="예정공정표"/>
      <sheetName val="갑지1 "/>
      <sheetName val="총비"/>
      <sheetName val="내력서"/>
      <sheetName val="물집"/>
      <sheetName val="일위대가집계표1"/>
      <sheetName val="일위 1"/>
      <sheetName val="공사집계"/>
      <sheetName val="단집"/>
      <sheetName val="정화조표지"/>
      <sheetName val="정화조수량산출"/>
      <sheetName val="정화조단위"/>
      <sheetName val="관로표지"/>
      <sheetName val="관로"/>
      <sheetName val="가구별토공산출"/>
      <sheetName val="관로단위"/>
      <sheetName val="노임단가"/>
      <sheetName val="환율"/>
      <sheetName val="중집"/>
      <sheetName val="중산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위치"/>
      <sheetName val="일위대가"/>
      <sheetName val="DATE"/>
      <sheetName val="물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위치조서"/>
      <sheetName val="대로근거"/>
      <sheetName val="중로근거"/>
      <sheetName val="DATE"/>
      <sheetName val="노임단가"/>
      <sheetName val="수량산출"/>
      <sheetName val="값"/>
      <sheetName val="이토변실"/>
      <sheetName val="공사비"/>
      <sheetName val="맨홀수량산출"/>
      <sheetName val="내역서"/>
      <sheetName val="총괄내역서"/>
      <sheetName val="우배수"/>
      <sheetName val="4.2유효폭의 계산"/>
      <sheetName val="45,46"/>
      <sheetName val="1호맨홀토공"/>
      <sheetName val="터파기및재료"/>
      <sheetName val="집계"/>
      <sheetName val="물집"/>
      <sheetName val="단위수량산출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    차 "/>
      <sheetName val="공사위치도"/>
      <sheetName val="사업개요"/>
      <sheetName val="사업비수지"/>
      <sheetName val="보완내용"/>
      <sheetName val="현황사진"/>
      <sheetName val="  수원공재료01"/>
      <sheetName val="  평야부재료01"/>
      <sheetName val="  용간토적총"/>
      <sheetName val="  용간토적계산"/>
      <sheetName val="  재료계산01"/>
      <sheetName val="   연화  1)검토수량    "/>
      <sheetName val="  수원공재료02"/>
      <sheetName val="  평야부재료02"/>
      <sheetName val="       용선토적총 "/>
      <sheetName val="           용선토적계산"/>
      <sheetName val="용지공작"/>
      <sheetName val="부대공사"/>
      <sheetName val="용선재료계산"/>
      <sheetName val="가장제 제당그라우팅공배역조서"/>
      <sheetName val="기    타"/>
      <sheetName val="연화지구 수량증감 이동조서"/>
      <sheetName val="  용지매입 잡지출계산내역"/>
      <sheetName val="용지매수보상비집계표"/>
      <sheetName val="연화제용지매수집계표"/>
      <sheetName val="평야부집계표"/>
      <sheetName val="운반거리"/>
      <sheetName val="  운반거리"/>
      <sheetName val="공사위치도 (2)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"/>
      <sheetName val="수량집계"/>
      <sheetName val="수밀시험"/>
      <sheetName val="가물막이"/>
      <sheetName val="안전휀스"/>
      <sheetName val="CCTV"/>
      <sheetName val="관보호공"/>
      <sheetName val="도로횡단-D300"/>
      <sheetName val="수로파취"/>
      <sheetName val="수로파취복구"/>
      <sheetName val="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균토피"/>
      <sheetName val="제수변실(ASP)"/>
      <sheetName val="제수변실(CON'C)"/>
      <sheetName val="제수변실(토사)"/>
      <sheetName val="공기변실(ASP)"/>
      <sheetName val="공기변실(CON'C)"/>
      <sheetName val="이토변실(ASP)"/>
      <sheetName val="이토변실(CON'C)"/>
      <sheetName val="이토변실(토사)"/>
      <sheetName val="소화전(ASP)"/>
      <sheetName val="유량계실(AS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E4"/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B5"/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E6"/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B7"/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B9"/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B11"/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B13"/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B16"/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B18"/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B21"/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B27"/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B28"/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B29"/>
          <cell r="C29" t="str">
            <v>바이브레타 (10㎥이상)</v>
          </cell>
          <cell r="D29"/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B30"/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B31"/>
          <cell r="C31" t="str">
            <v>바이브레타 (10㎥이하)</v>
          </cell>
          <cell r="D31"/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</sheetDataSet>
  </externalBook>
</externalLink>
</file>

<file path=xl/externalLinks/externalLink4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수자재단위당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BT"/>
      <sheetName val="터파기및재료"/>
      <sheetName val="식재일위대가"/>
      <sheetName val="단위수량"/>
      <sheetName val="SL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내역서"/>
      <sheetName val="ITEM"/>
      <sheetName val="종배수관"/>
      <sheetName val="INPUT"/>
      <sheetName val="설계조건"/>
      <sheetName val="날개벽(TYPE3)"/>
      <sheetName val="용산1(해보)"/>
      <sheetName val="ABUT수량-A1"/>
      <sheetName val="상촌2교-일반수량집계"/>
      <sheetName val="대창(장성)"/>
      <sheetName val="일위대가(가설)"/>
      <sheetName val="일위대가"/>
      <sheetName val="강관파일내역"/>
      <sheetName val="#REF"/>
      <sheetName val="교각1"/>
      <sheetName val="000000"/>
      <sheetName val="총집계표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5Strand-장기처짐PCI"/>
      <sheetName val="DOHWA03"/>
      <sheetName val="예측단가간지"/>
      <sheetName val="6PILE  (돌출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날개벽"/>
      <sheetName val="시점교대"/>
      <sheetName val="과천MAIN"/>
      <sheetName val="TYPE-1"/>
      <sheetName val="Sheet17"/>
      <sheetName val="내역(중앙)"/>
      <sheetName val="내역(창신)"/>
      <sheetName val="INPUT(덕도방향-시점)"/>
      <sheetName val="교각토공"/>
      <sheetName val="중기사용료"/>
      <sheetName val="공내역"/>
      <sheetName val="__MAIN"/>
      <sheetName val="수량집계"/>
      <sheetName val="배수공"/>
      <sheetName val="2경간"/>
      <sheetName val="백호우계수"/>
      <sheetName val="대로근거"/>
      <sheetName val="중로근거"/>
      <sheetName val="부대내역"/>
      <sheetName val="단가산출서"/>
      <sheetName val="수토공단위당"/>
      <sheetName val="Sheet1 _2_"/>
      <sheetName val="순공사비"/>
      <sheetName val="인건비"/>
      <sheetName val="건축"/>
      <sheetName val="수자재단위당"/>
      <sheetName val="실행철강하도"/>
      <sheetName val="물가시세"/>
      <sheetName val="DATE"/>
      <sheetName val="기둥(원형)"/>
      <sheetName val="터파기및재료"/>
      <sheetName val="관경별내역서"/>
      <sheetName val="데리네이타현황"/>
      <sheetName val="건축기계설비표선정수장"/>
      <sheetName val="사다리"/>
      <sheetName val="차선도색현황"/>
      <sheetName val="노임"/>
      <sheetName val="코드표"/>
      <sheetName val="수안보-MBR1"/>
      <sheetName val="기초공"/>
      <sheetName val="[_x0001__x000c__x000c__x0000__x0007__x0000__x0000__x0000_Ƞ࿙_x0000__x0000__x0001__x0000__x0003__x0002__x0014__x0003_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마산방향"/>
      <sheetName val="진주방향"/>
      <sheetName val="SLAB"/>
      <sheetName val="교대(A1)"/>
      <sheetName val="단면(1)"/>
      <sheetName val="부경대총괄내역서"/>
      <sheetName val="일위대가모듈"/>
      <sheetName val="unitpric"/>
      <sheetName val="단재적표"/>
      <sheetName val="TOTAL_BOQ"/>
      <sheetName val="단가산출"/>
      <sheetName val="실행갑지"/>
      <sheetName val="집계표"/>
      <sheetName val="공사개요"/>
      <sheetName val="산출근거"/>
      <sheetName val="지점별강우량"/>
      <sheetName val="●수량(침구보관창고-21평)"/>
      <sheetName val="맨홀수량"/>
      <sheetName val="환경기계공정표 (3)"/>
      <sheetName val="대치판정"/>
      <sheetName val="집계"/>
      <sheetName val="직노"/>
      <sheetName val="기본일위"/>
      <sheetName val="패널"/>
      <sheetName val="일반수량총괄집계"/>
      <sheetName val="1"/>
      <sheetName val="J형측구단위수량"/>
      <sheetName val="2.단면가정"/>
      <sheetName val="4.말뚝설계"/>
      <sheetName val="1.설계조건"/>
      <sheetName val="당초"/>
      <sheetName val="조명시설"/>
      <sheetName val="원형1호맨홀토공수량"/>
      <sheetName val="차액보증"/>
      <sheetName val="토목검측서"/>
      <sheetName val="일반공사"/>
      <sheetName val="토공 total"/>
      <sheetName val="내역"/>
      <sheetName val="용산3(영광)"/>
      <sheetName val="노무비단가"/>
      <sheetName val="룡전상부"/>
      <sheetName val="비탈면보호공수량산출"/>
      <sheetName val="예정(3)"/>
      <sheetName val="동원(3)"/>
      <sheetName val="현황"/>
      <sheetName val="단면 (2)"/>
      <sheetName val="단위중량"/>
      <sheetName val="사용성검토"/>
      <sheetName val="L형옹벽단위수량(35)"/>
      <sheetName val="수질정화시설"/>
      <sheetName val="연결관암거"/>
      <sheetName val="MYUN(MAC)"/>
      <sheetName val="설계조건 및 단면가정"/>
      <sheetName val="부재치수입력"/>
      <sheetName val="수량산출"/>
      <sheetName val="배수공 내역서 적용수량"/>
      <sheetName val="대창(함평)-창열"/>
      <sheetName val="정부노임단가"/>
      <sheetName val="JUCK"/>
      <sheetName val="공사비예산서(토목분)"/>
      <sheetName val="U-TYPE(1)"/>
      <sheetName val="사급자재"/>
      <sheetName val="XL4Poppy"/>
      <sheetName val="경영상태"/>
      <sheetName val="국공유지및사유지"/>
      <sheetName val="우각부보강"/>
      <sheetName val="1호맨홀토공"/>
      <sheetName val="기둥"/>
      <sheetName val="교각계산"/>
      <sheetName val="지급자재"/>
      <sheetName val="바닥판"/>
      <sheetName val="노임단가"/>
      <sheetName val="역T형"/>
      <sheetName val="교대(A1-A2)"/>
      <sheetName val="SLAB&quot;1&quot;"/>
      <sheetName val="재료"/>
      <sheetName val="IC1집계"/>
      <sheetName val="IC1목포시방향"/>
      <sheetName val="IC1목포시방향OUT"/>
      <sheetName val="IC1압해도방향"/>
      <sheetName val="IC1압해도방향OUT"/>
      <sheetName val="Baby일위대가"/>
      <sheetName val="배지거총재료집계표"/>
      <sheetName val="IW-LIST"/>
      <sheetName val="금액내역서"/>
      <sheetName val="단면치수"/>
      <sheetName val="예가표"/>
      <sheetName val="경비_원본"/>
      <sheetName val="관급자재"/>
      <sheetName val="맨홀수량산출"/>
      <sheetName val="견적"/>
      <sheetName val="정부노임"/>
      <sheetName val="자재목록"/>
      <sheetName val="단가"/>
      <sheetName val="입력"/>
      <sheetName val="몰탈단가"/>
      <sheetName val="CRUDE RE-bar"/>
      <sheetName val="토공(우물통,기타) "/>
      <sheetName val="09년실적"/>
      <sheetName val="일위"/>
      <sheetName val="제품단가명세표"/>
      <sheetName val="BID"/>
      <sheetName val="총괄내역서"/>
      <sheetName val="부하(성남)"/>
      <sheetName val="중기일위대가"/>
      <sheetName val="ilch"/>
      <sheetName val="01"/>
      <sheetName val="3BL공동구 수량"/>
      <sheetName val="안산기계장치"/>
      <sheetName val="자재집계표"/>
      <sheetName val="유기공정"/>
      <sheetName val="70%"/>
      <sheetName val="SCH"/>
      <sheetName val="부하계산서"/>
      <sheetName val="횡배수관집현황(2공구)"/>
      <sheetName val="N賃率-職"/>
      <sheetName val="2공구산출내역"/>
      <sheetName val="갑지"/>
      <sheetName val="배수장토목공사비"/>
      <sheetName val="이름표지정"/>
      <sheetName val="단위수량"/>
      <sheetName val="이토변실"/>
      <sheetName val="유입량"/>
      <sheetName val="구조물공"/>
      <sheetName val="자재집게표 "/>
      <sheetName val="입찰안"/>
      <sheetName val="우수공"/>
      <sheetName val="오억미만"/>
      <sheetName val="일위대가표"/>
      <sheetName val="위치조서"/>
      <sheetName val="보고서원고"/>
      <sheetName val="상수구조화편집부표"/>
      <sheetName val="날개수량1.5"/>
      <sheetName val="콘_재료분리(1)"/>
      <sheetName val="횡배위치"/>
      <sheetName val="계산중"/>
      <sheetName val="2공구자재집"/>
      <sheetName val="spec1"/>
      <sheetName val="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C.배수관공"/>
      <sheetName val="내부예산(5101~3)"/>
      <sheetName val="data2"/>
      <sheetName val="Tool"/>
      <sheetName val="[_x0001__x000c__x000c_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투자비"/>
      <sheetName val="조성원가DATA"/>
      <sheetName val="사업비"/>
      <sheetName val="S1"/>
      <sheetName val="개요"/>
      <sheetName val="200"/>
      <sheetName val="제진기"/>
      <sheetName val="석축설면"/>
      <sheetName val="법면단"/>
      <sheetName val="시설물일위"/>
      <sheetName val="적현로"/>
      <sheetName val="가감수량"/>
      <sheetName val="단가일람"/>
      <sheetName val="자재일람"/>
      <sheetName val="조경일람"/>
      <sheetName val="설직재-1"/>
      <sheetName val="제-노임"/>
      <sheetName val="제직재"/>
      <sheetName val="원가계산서"/>
      <sheetName val="plan&amp;section of foundation"/>
      <sheetName val="design criteria"/>
      <sheetName val="건축토목내역"/>
      <sheetName val="중사"/>
      <sheetName val="버스운행안내"/>
      <sheetName val="예방접종계획"/>
      <sheetName val="근태계획서"/>
      <sheetName val="예산서"/>
      <sheetName val="노무비 근거"/>
      <sheetName val="모델타입"/>
      <sheetName val="재정비직인"/>
      <sheetName val="재정비내역"/>
      <sheetName val="지적고시내역"/>
      <sheetName val="적용기준"/>
      <sheetName val="플랜트 설치"/>
      <sheetName val="노무비"/>
      <sheetName val="MFAB"/>
      <sheetName val="MFRT"/>
      <sheetName val="MPKG"/>
      <sheetName val="MPRD"/>
      <sheetName val="Macro1"/>
      <sheetName val="5.정산서"/>
      <sheetName val="샌딩 에폭시 도장"/>
      <sheetName val="일반문틀 설치"/>
      <sheetName val="자재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이음개소"/>
      <sheetName val="인구"/>
      <sheetName val="환경평가"/>
      <sheetName val="단가산출2"/>
      <sheetName val="말뚝지지력산정"/>
      <sheetName val="단면가정"/>
      <sheetName val="다곡2교"/>
      <sheetName val="TYPE-A"/>
      <sheetName val="입력DATA"/>
      <sheetName val="제수"/>
      <sheetName val="우,오수"/>
      <sheetName val="명세서"/>
      <sheetName val="상행-교대(A1-A2)"/>
      <sheetName val="I.설계조건"/>
      <sheetName val="도장수량"/>
      <sheetName val="일위대가목록"/>
      <sheetName val="공사비집계"/>
      <sheetName val="금융비용"/>
      <sheetName val="설계내역서"/>
      <sheetName val="1.설계기준"/>
      <sheetName val="아스팔트 포장총괄집계표"/>
      <sheetName val="실행대비"/>
      <sheetName val="배수공수량총집계"/>
      <sheetName val="배"/>
      <sheetName val="주beam"/>
      <sheetName val="암거단위"/>
      <sheetName val="guard(mac)"/>
      <sheetName val="횡배수관수량집계"/>
      <sheetName val="횡배수관기초"/>
      <sheetName val="VXXXXX"/>
      <sheetName val="암거단위-1련"/>
      <sheetName val="일위대가(계측기설치)"/>
      <sheetName val="단가조사"/>
      <sheetName val="기초단가"/>
      <sheetName val="단가 및 재료비"/>
      <sheetName val="중기사용료산출근거"/>
      <sheetName val="Y-WORK"/>
      <sheetName val="설비단가표"/>
      <sheetName val="1-1"/>
      <sheetName val="수량산출서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 refreshError="1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</sheetDataSet>
  </externalBook>
</externalLink>
</file>

<file path=xl/externalLinks/externalLink4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Sheet1"/>
      <sheetName val="Sheet1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4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자재집계(레미콘)"/>
      <sheetName val="자재집계(철근)"/>
      <sheetName val="자재집계(골재)"/>
      <sheetName val="부대공레미콘집계"/>
      <sheetName val="부대공철근집계"/>
      <sheetName val="부대공골재집계"/>
      <sheetName val="부대공이월수량집계표"/>
      <sheetName val="부대공공제수량집계표"/>
      <sheetName val="부대공총괄수량집계표"/>
      <sheetName val="표지판설치집계표"/>
      <sheetName val="표지판기초토공수량산출"/>
      <sheetName val="표지판규격별집계표"/>
      <sheetName val="시선유도집계표"/>
      <sheetName val="데리네이타현황"/>
      <sheetName val="갈매기표지판섳치현황및집계"/>
      <sheetName val="갈매기표지판기초수량집계표"/>
      <sheetName val="갈매기표지판기초단위수량"/>
      <sheetName val="소분리대반사판"/>
      <sheetName val="도로표지병수량집계"/>
      <sheetName val="도로표지병설치현황"/>
      <sheetName val="차선도색총수량집계표"/>
      <sheetName val="차선도색집계"/>
      <sheetName val="차선도색설치현황"/>
      <sheetName val="차선도색단위수량"/>
      <sheetName val="갈매기차선도색"/>
      <sheetName val="갈매기차선도색설치현황"/>
      <sheetName val="차선도색기타집계표"/>
      <sheetName val="횡단보도수량"/>
      <sheetName val="노면표시수량"/>
      <sheetName val="가드레일"/>
      <sheetName val="가드레일 조서"/>
      <sheetName val="중분대가드레일수량"/>
      <sheetName val="중분대가드레일조서"/>
      <sheetName val="차광망설치현황"/>
      <sheetName val="낙석방지책 수량집계"/>
      <sheetName val="낙석방책 조서"/>
      <sheetName val="낙석방지책기초 수량집계"/>
      <sheetName val="낙석방책기초 조서"/>
      <sheetName val="낙석방지망설치현황"/>
      <sheetName val="방음벽설치현황"/>
      <sheetName val="방음벽기초수량집계표 (2)"/>
      <sheetName val="가설방음판넬설치현황"/>
      <sheetName val="미끄럼방지시설수량집계표"/>
      <sheetName val="미끄럼방지포장설치현황"/>
      <sheetName val="미끄럼방지 단위"/>
      <sheetName val="세륜시설1"/>
      <sheetName val="준공표지판"/>
      <sheetName val="절토부점검로수량집계표"/>
      <sheetName val="전면부점검로 단부수량집계표"/>
      <sheetName val="절토부점검로설치현황"/>
      <sheetName val="돌쌓기 수량산출 집계표"/>
      <sheetName val="돌쌓기설치현황"/>
      <sheetName val="돌쌓시 단위수량"/>
      <sheetName val="가도설치현황총집계표"/>
      <sheetName val="가도가교및가시설"/>
      <sheetName val="가도설치현황"/>
      <sheetName val="수로이설공"/>
      <sheetName val="접도구역경계표주집계표"/>
      <sheetName val="접도구역경계표주설치현황"/>
      <sheetName val="기존국도유지관리비"/>
      <sheetName val="차량충격흡수시설설치현황및집계표"/>
      <sheetName val="암파쇄방호시설수량집계표"/>
      <sheetName val="암파쇄방호시설설치현황"/>
      <sheetName val="안전시설목수량집계표"/>
      <sheetName val="안전시설목설치현황"/>
      <sheetName val="안전시설목"/>
      <sheetName val="침사지수량집계"/>
      <sheetName val="침사지설치계획"/>
      <sheetName val="침사지단위수량"/>
      <sheetName val="도로반사경"/>
      <sheetName val="보링공수량집계표"/>
      <sheetName val="보링공현황(교량)"/>
      <sheetName val="보링공현황(터널)"/>
      <sheetName val="보링공현황(절토부)"/>
      <sheetName val="공사용안내표지판수량집계표"/>
      <sheetName val="공사용안내표지판1"/>
      <sheetName val="공사용안내표지판2"/>
      <sheetName val="총집계(골재)"/>
      <sheetName val="임시"/>
      <sheetName val="방진망설치계획"/>
      <sheetName val="부대공총괄수량집계표(1)"/>
      <sheetName val="Sheet1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0+000</v>
          </cell>
        </row>
        <row r="5">
          <cell r="A5" t="str">
            <v>0+050</v>
          </cell>
        </row>
        <row r="6">
          <cell r="A6" t="str">
            <v>0+095</v>
          </cell>
        </row>
        <row r="7">
          <cell r="A7" t="str">
            <v>0+245</v>
          </cell>
        </row>
        <row r="8">
          <cell r="A8" t="str">
            <v>1+070</v>
          </cell>
        </row>
        <row r="9">
          <cell r="A9" t="str">
            <v>1+300</v>
          </cell>
        </row>
        <row r="10">
          <cell r="A10" t="str">
            <v>2+050</v>
          </cell>
        </row>
        <row r="11">
          <cell r="A11" t="str">
            <v>2+475</v>
          </cell>
        </row>
        <row r="12">
          <cell r="A12" t="str">
            <v>3+230</v>
          </cell>
        </row>
        <row r="13">
          <cell r="A13" t="str">
            <v>5+600</v>
          </cell>
        </row>
        <row r="14">
          <cell r="A14" t="str">
            <v>6+200</v>
          </cell>
        </row>
        <row r="15">
          <cell r="A15" t="str">
            <v>6+910</v>
          </cell>
        </row>
        <row r="16">
          <cell r="A16" t="str">
            <v>7+540</v>
          </cell>
        </row>
        <row r="17">
          <cell r="A17" t="str">
            <v>9+060</v>
          </cell>
        </row>
        <row r="18">
          <cell r="A18" t="str">
            <v>9+160</v>
          </cell>
        </row>
        <row r="19">
          <cell r="A19" t="str">
            <v>10+670</v>
          </cell>
        </row>
        <row r="20">
          <cell r="A20" t="str">
            <v>12+120</v>
          </cell>
        </row>
        <row r="21">
          <cell r="A21" t="str">
            <v>14+875</v>
          </cell>
        </row>
        <row r="22">
          <cell r="A22">
            <v>15</v>
          </cell>
        </row>
        <row r="23">
          <cell r="A23">
            <v>875</v>
          </cell>
        </row>
        <row r="24">
          <cell r="A24" t="str">
            <v>16+215</v>
          </cell>
        </row>
        <row r="25">
          <cell r="A25" t="str">
            <v>16+960</v>
          </cell>
        </row>
        <row r="26">
          <cell r="A26" t="str">
            <v>17+295</v>
          </cell>
        </row>
        <row r="27">
          <cell r="A27" t="str">
            <v>17+610</v>
          </cell>
        </row>
        <row r="28">
          <cell r="A28" t="str">
            <v>17+910</v>
          </cell>
        </row>
        <row r="29">
          <cell r="A29" t="str">
            <v>18+410</v>
          </cell>
        </row>
        <row r="30">
          <cell r="A30" t="str">
            <v>18+745</v>
          </cell>
        </row>
        <row r="31">
          <cell r="A31" t="str">
            <v>0+000</v>
          </cell>
        </row>
        <row r="32">
          <cell r="A32" t="str">
            <v>0+050</v>
          </cell>
        </row>
        <row r="33">
          <cell r="A33" t="str">
            <v>0+095</v>
          </cell>
        </row>
        <row r="34">
          <cell r="A34" t="str">
            <v>0+245</v>
          </cell>
        </row>
        <row r="35">
          <cell r="A35" t="str">
            <v>1+070</v>
          </cell>
        </row>
        <row r="36">
          <cell r="A36" t="str">
            <v>1+300</v>
          </cell>
        </row>
        <row r="37">
          <cell r="A37" t="str">
            <v>2+050</v>
          </cell>
        </row>
        <row r="38">
          <cell r="A38" t="str">
            <v>2+475</v>
          </cell>
        </row>
        <row r="39">
          <cell r="A39" t="str">
            <v>3+230</v>
          </cell>
        </row>
        <row r="40">
          <cell r="A40" t="str">
            <v>5+600</v>
          </cell>
        </row>
        <row r="41">
          <cell r="A41" t="str">
            <v>6+200</v>
          </cell>
        </row>
        <row r="42">
          <cell r="A42" t="str">
            <v>6+910</v>
          </cell>
        </row>
        <row r="43">
          <cell r="A43" t="str">
            <v>7+540</v>
          </cell>
        </row>
        <row r="44">
          <cell r="A44" t="str">
            <v>9+060</v>
          </cell>
        </row>
        <row r="45">
          <cell r="A45" t="str">
            <v>9+160</v>
          </cell>
        </row>
        <row r="46">
          <cell r="A46" t="str">
            <v>10+670</v>
          </cell>
        </row>
        <row r="47">
          <cell r="A47" t="str">
            <v>12+120</v>
          </cell>
        </row>
        <row r="48">
          <cell r="A48" t="str">
            <v>14+875</v>
          </cell>
        </row>
        <row r="49">
          <cell r="A49">
            <v>15</v>
          </cell>
        </row>
        <row r="50">
          <cell r="A50">
            <v>875</v>
          </cell>
        </row>
        <row r="51">
          <cell r="A51" t="str">
            <v>16+215</v>
          </cell>
        </row>
        <row r="52">
          <cell r="A52" t="str">
            <v>16+960</v>
          </cell>
        </row>
        <row r="53">
          <cell r="A53" t="str">
            <v>17+295</v>
          </cell>
        </row>
        <row r="54">
          <cell r="A54" t="str">
            <v>17+610</v>
          </cell>
        </row>
        <row r="55">
          <cell r="A55" t="str">
            <v>17+910</v>
          </cell>
        </row>
        <row r="56">
          <cell r="A56" t="str">
            <v>18+410</v>
          </cell>
        </row>
        <row r="57">
          <cell r="A57" t="str">
            <v>18+745</v>
          </cell>
        </row>
        <row r="58">
          <cell r="A58" t="str">
            <v>불영 RAMP-A 0+000</v>
          </cell>
        </row>
        <row r="59">
          <cell r="A59" t="str">
            <v>불영 RAMP-A 0+500</v>
          </cell>
        </row>
        <row r="60">
          <cell r="A60" t="str">
            <v>불영 RAMP-A 0+000</v>
          </cell>
        </row>
        <row r="61">
          <cell r="A61" t="str">
            <v>불영 RAMP-A 0+500</v>
          </cell>
        </row>
        <row r="62">
          <cell r="A62" t="str">
            <v>불영 RAMP-B 0+100</v>
          </cell>
        </row>
        <row r="63">
          <cell r="A63" t="str">
            <v>불영 RAMP-C 0+000</v>
          </cell>
        </row>
        <row r="64">
          <cell r="A64" t="str">
            <v>불영 RAMP-C 0+040</v>
          </cell>
        </row>
        <row r="65">
          <cell r="A65" t="str">
            <v>불영 RAMP-D 0+000</v>
          </cell>
        </row>
        <row r="66">
          <cell r="A66" t="str">
            <v>불영 RAMP-D 0+235</v>
          </cell>
        </row>
        <row r="67">
          <cell r="A67" t="str">
            <v>불영 RAMP-E 0+000</v>
          </cell>
        </row>
        <row r="68">
          <cell r="A68" t="str">
            <v>불영 RAMP-E 0+040</v>
          </cell>
        </row>
        <row r="69">
          <cell r="A69" t="str">
            <v>산성 RAMP-A 0+000</v>
          </cell>
        </row>
        <row r="70">
          <cell r="A70" t="str">
            <v>산성 RAMP-A 0+040</v>
          </cell>
        </row>
        <row r="71">
          <cell r="A71" t="str">
            <v>산성 RAMP-A 0+000</v>
          </cell>
        </row>
        <row r="72">
          <cell r="A72" t="str">
            <v>산성 RAMP-A 0+040</v>
          </cell>
        </row>
        <row r="73">
          <cell r="A73" t="str">
            <v>산성 RAMP-B 0+000</v>
          </cell>
        </row>
        <row r="74">
          <cell r="A74" t="str">
            <v>산성 RAMP-B 0+040</v>
          </cell>
        </row>
        <row r="75">
          <cell r="A75" t="str">
            <v>산성 RAMP-C 0+000</v>
          </cell>
        </row>
        <row r="76">
          <cell r="A76" t="str">
            <v>산성 RAMP-C 0+180</v>
          </cell>
        </row>
        <row r="77">
          <cell r="A77" t="str">
            <v>산성 RAMP-D 0+000</v>
          </cell>
        </row>
        <row r="78">
          <cell r="A78" t="str">
            <v>산성 RAMP-D 0+040</v>
          </cell>
        </row>
        <row r="79">
          <cell r="A79" t="str">
            <v>산성 RAMP-E 0+000</v>
          </cell>
        </row>
        <row r="80">
          <cell r="A80" t="str">
            <v>산성 RAMP-E 0+240</v>
          </cell>
        </row>
        <row r="81">
          <cell r="A81" t="str">
            <v>고성 RAMP-A 0+060</v>
          </cell>
        </row>
        <row r="82">
          <cell r="A82" t="str">
            <v>고성 RAMP-A 0+100</v>
          </cell>
        </row>
        <row r="83">
          <cell r="A83" t="str">
            <v>고성 RAMP-A 0+060</v>
          </cell>
        </row>
        <row r="84">
          <cell r="A84" t="str">
            <v>고성 RAMP-A 0+100</v>
          </cell>
        </row>
        <row r="85">
          <cell r="A85" t="str">
            <v>고성 RAMP-B 0+000</v>
          </cell>
        </row>
        <row r="86">
          <cell r="A86" t="str">
            <v>고성 RAMP-B 0+220</v>
          </cell>
        </row>
        <row r="87">
          <cell r="A87" t="str">
            <v>고성 RAMP-C 0+000</v>
          </cell>
        </row>
        <row r="88">
          <cell r="A88" t="str">
            <v>고성 RAMP-C 0+040</v>
          </cell>
        </row>
        <row r="89">
          <cell r="A89" t="str">
            <v>고성 RAMP-D 0+000</v>
          </cell>
        </row>
        <row r="90">
          <cell r="A90" t="str">
            <v>고성 RAMP-D 0+260</v>
          </cell>
        </row>
        <row r="91">
          <cell r="A91" t="str">
            <v>고성 RAMP-E 0+000</v>
          </cell>
        </row>
        <row r="92">
          <cell r="A92" t="str">
            <v>고성 RAMP-E 0+040</v>
          </cell>
        </row>
        <row r="93">
          <cell r="A93" t="str">
            <v>온양  RAMP-A 0+300</v>
          </cell>
        </row>
        <row r="94">
          <cell r="A94" t="str">
            <v>온양  RAMP-A 0+300</v>
          </cell>
        </row>
        <row r="95">
          <cell r="A95" t="str">
            <v>온양  RAMP-A 0+670</v>
          </cell>
        </row>
        <row r="96">
          <cell r="A96" t="str">
            <v>온양  RAMP-D 0+400</v>
          </cell>
        </row>
        <row r="97">
          <cell r="A97" t="str">
            <v>총    계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</sheetDataSet>
  </externalBook>
</externalLink>
</file>

<file path=xl/externalLinks/externalLink4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데리네이타현황"/>
      <sheetName val="수량산출"/>
      <sheetName val="총집계표"/>
    </sheetNames>
    <sheetDataSet>
      <sheetData sheetId="0" refreshError="1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수자재단위당"/>
      <sheetName val="데리네이타현황"/>
      <sheetName val="산출근거"/>
      <sheetName val="범례표"/>
      <sheetName val="내역서 (2)"/>
      <sheetName val="구조물토적"/>
      <sheetName val="Sheet1"/>
      <sheetName val="간지"/>
      <sheetName val="심사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표지"/>
      <sheetName val="설계예산서총괄"/>
      <sheetName val="설계내역서"/>
      <sheetName val="일위대가표"/>
      <sheetName val="공종별 공사비"/>
      <sheetName val="기본및실시설계비"/>
      <sheetName val="수질유량생분해"/>
      <sheetName val="산출근거3"/>
      <sheetName val="기초단가"/>
      <sheetName val="단위수량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6">
          <cell r="B26">
            <v>34308</v>
          </cell>
        </row>
      </sheetData>
      <sheetData sheetId="10" refreshError="1"/>
      <sheetData sheetId="11" refreshError="1"/>
    </sheetDataSet>
  </externalBook>
</externalLink>
</file>

<file path=xl/externalLinks/externalLink4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데리네이타현황"/>
      <sheetName val="통보서"/>
      <sheetName val="청구서"/>
      <sheetName val="내역"/>
      <sheetName val="04 1"/>
      <sheetName val="집계표"/>
      <sheetName val="Sheet1"/>
      <sheetName val="단가산출서"/>
      <sheetName val="단위수량"/>
      <sheetName val="수량산출"/>
      <sheetName val="DONGA3"/>
      <sheetName val="단가산출"/>
      <sheetName val="노임"/>
      <sheetName val="백호우계수"/>
      <sheetName val="마산방향"/>
      <sheetName val="진주방향"/>
      <sheetName val="현황산출서"/>
      <sheetName val="Sheet1 (2)"/>
      <sheetName val="동원(3)"/>
      <sheetName val="#REF"/>
      <sheetName val="6PILE  (돌출)"/>
      <sheetName val="노임단가"/>
      <sheetName val="노무비단가"/>
      <sheetName val="총집계표"/>
      <sheetName val="DAN"/>
      <sheetName val="기성명세서(직영분)"/>
      <sheetName val="직영공사"/>
      <sheetName val="간지"/>
      <sheetName val="식재일위대가"/>
      <sheetName val="수자재단위당"/>
      <sheetName val="원가계산서"/>
      <sheetName val="새공통"/>
      <sheetName val="현장관리비"/>
      <sheetName val="내부마감"/>
      <sheetName val="교통대책내역"/>
      <sheetName val="여과지동"/>
      <sheetName val="기초자료"/>
      <sheetName val="DATE"/>
      <sheetName val="총괄내역"/>
      <sheetName val="인상효1"/>
      <sheetName val="내역(중앙)"/>
      <sheetName val="플랜트 설치"/>
      <sheetName val="확약서"/>
      <sheetName val="단위중량"/>
      <sheetName val="수토공단위당"/>
      <sheetName val="Sheet2"/>
      <sheetName val="시운전연료"/>
      <sheetName val="터파기및재료"/>
      <sheetName val="45,46"/>
      <sheetName val="BID"/>
      <sheetName val="본공사"/>
      <sheetName val="건축"/>
      <sheetName val="제품표준규격"/>
      <sheetName val="사용자정의"/>
      <sheetName val="맨홀수량"/>
      <sheetName val="토공정보"/>
      <sheetName val="변화치수"/>
      <sheetName val="식재가격"/>
      <sheetName val="식재총괄"/>
      <sheetName val="일위목록"/>
      <sheetName val="기초코드"/>
      <sheetName val="내역표지"/>
      <sheetName val="자재(원원+원대)"/>
      <sheetName val="관거공사비"/>
      <sheetName val="준검 내역서"/>
      <sheetName val="일위대가표"/>
      <sheetName val="일위대가"/>
      <sheetName val="시점교대"/>
      <sheetName val="조명율표"/>
      <sheetName val="70%"/>
      <sheetName val="TYPE-A"/>
      <sheetName val="PAINT"/>
      <sheetName val="설비"/>
      <sheetName val="단가표"/>
      <sheetName val="설계산출표지"/>
      <sheetName val="을부담운반비"/>
      <sheetName val="설계기준"/>
      <sheetName val="내역1"/>
      <sheetName val="전체분2회변경"/>
      <sheetName val="일위대가목차"/>
      <sheetName val="사  업  비  수  지  예  산  서"/>
      <sheetName val="조명시설"/>
      <sheetName val="ABUT수량-A1"/>
      <sheetName val="C.배수관공"/>
      <sheetName val="교각1"/>
      <sheetName val="기계경비(시간당)"/>
      <sheetName val="램머"/>
      <sheetName val="요율"/>
      <sheetName val="자재대"/>
      <sheetName val="참조"/>
      <sheetName val="공통자료"/>
      <sheetName val="산출내역서집계표"/>
      <sheetName val="9GNG운반"/>
      <sheetName val="9811"/>
      <sheetName val="관급"/>
      <sheetName val="밸브설치"/>
      <sheetName val="수량집계"/>
      <sheetName val="투찰추정"/>
      <sheetName val="계수시트"/>
      <sheetName val="유림총괄"/>
      <sheetName val="공통비(전체)"/>
      <sheetName val="노무비"/>
      <sheetName val="가도공"/>
      <sheetName val="일반수량총괄집계"/>
      <sheetName val="기초단가"/>
      <sheetName val="대로근거"/>
      <sheetName val="중로근거"/>
      <sheetName val="배수관토공산출"/>
      <sheetName val="날개벽수량표"/>
      <sheetName val="표지 (2)"/>
      <sheetName val="AS포장복구 "/>
      <sheetName val="총괄"/>
      <sheetName val="대창(장성)"/>
      <sheetName val="0"/>
      <sheetName val="집수정(600-700)"/>
      <sheetName val="공양식"/>
      <sheetName val="부대공사비"/>
      <sheetName val="1,2공구원가계산서"/>
      <sheetName val="2공구산출내역"/>
      <sheetName val="1공구산출내역서"/>
      <sheetName val="전차선로 물량표"/>
      <sheetName val="한강운반비"/>
      <sheetName val="자재"/>
      <sheetName val="설비비4"/>
      <sheetName val="장비가동"/>
      <sheetName val="입찰"/>
      <sheetName val="현경"/>
      <sheetName val="3월내역"/>
      <sheetName val="진천방향"/>
      <sheetName val="경영상태"/>
      <sheetName val="하중계산"/>
      <sheetName val="내역(창신)"/>
      <sheetName val="수량산출서"/>
      <sheetName val="설계예산서"/>
      <sheetName val="건축내역"/>
      <sheetName val="대비"/>
      <sheetName val="내역서 (2)"/>
      <sheetName val="96노임기준"/>
      <sheetName val="일위대가(가설)"/>
      <sheetName val="공사개요"/>
      <sheetName val="자료"/>
      <sheetName val="TOTAL3"/>
      <sheetName val="HVAC"/>
      <sheetName val="소비자가"/>
      <sheetName val="설계조건"/>
      <sheetName val="일반공사"/>
      <sheetName val="제잡비"/>
      <sheetName val="공비대비"/>
      <sheetName val="보완토적"/>
      <sheetName val="총괄내역서"/>
      <sheetName val="슬래브수량"/>
      <sheetName val="토적표"/>
      <sheetName val="자재단가 "/>
      <sheetName val="완도-군외"/>
      <sheetName val="시설수량표"/>
      <sheetName val="상하차비용(기계상차)"/>
      <sheetName val="수간보호"/>
      <sheetName val="운반비"/>
      <sheetName val="구조물토적"/>
      <sheetName val="자재단가"/>
      <sheetName val="4차원가계산서"/>
      <sheetName val="갑지"/>
      <sheetName val="토공산근"/>
      <sheetName val="지급(1)"/>
      <sheetName val="소방사항"/>
      <sheetName val="산출근거"/>
      <sheetName val="Y-WORK"/>
      <sheetName val="시장성초안camera"/>
      <sheetName val="공제량"/>
      <sheetName val="품셈TABLE"/>
      <sheetName val="SLAB&quot;1&quot;"/>
      <sheetName val="시중노임단가"/>
      <sheetName val="수량총괄"/>
      <sheetName val="식재수량표"/>
      <sheetName val="맨홀수량산출"/>
      <sheetName val="민감도"/>
      <sheetName val="MOKDONG(1)"/>
      <sheetName val="금액결정"/>
      <sheetName val="ysn"/>
      <sheetName val="수량산출서-2"/>
      <sheetName val="b_balju_cho"/>
      <sheetName val="공통(20-91)"/>
      <sheetName val="입찰안"/>
      <sheetName val="cp1"/>
      <sheetName val="설계예산서(2_소천우회토목)"/>
      <sheetName val="빗물받이(910-510-410)"/>
      <sheetName val="공사기본내용입력"/>
      <sheetName val="04_1"/>
      <sheetName val="Sheet1_(2)"/>
      <sheetName val="가격조사서"/>
      <sheetName val="1.설계조건"/>
      <sheetName val="제출내역 (2)"/>
      <sheetName val="상촌2교-일반수량집계"/>
      <sheetName val="Sheet6"/>
      <sheetName val="실행"/>
      <sheetName val="2. 종합시운전비"/>
      <sheetName val="앵커설치(590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분전함신설"/>
      <sheetName val="접지1종"/>
      <sheetName val="갑지(추정)"/>
      <sheetName val="집계"/>
      <sheetName val="단가결정"/>
      <sheetName val="안정계산"/>
      <sheetName val="단면검토"/>
      <sheetName val="단가조사"/>
      <sheetName val="L_RPTA05_목록"/>
      <sheetName val="목차임시"/>
      <sheetName val="견적대비"/>
      <sheetName val="감시제어"/>
      <sheetName val="심사물량"/>
      <sheetName val="DB구축"/>
      <sheetName val="냉천부속동"/>
      <sheetName val="토공총괄표"/>
      <sheetName val="기성고내역"/>
      <sheetName val="MYUN(MAC)"/>
      <sheetName val="종배수관"/>
      <sheetName val="토공수량산출"/>
      <sheetName val="토적계산서"/>
      <sheetName val="시중노임"/>
      <sheetName val="덕전리"/>
      <sheetName val="기초공"/>
      <sheetName val="기둥(원형)"/>
      <sheetName val="단면 (2)"/>
      <sheetName val="CODE"/>
      <sheetName val="총괄-1"/>
      <sheetName val="수주현황2월"/>
      <sheetName val="가계부"/>
      <sheetName val="제품목록"/>
      <sheetName val="매입매출관리"/>
      <sheetName val="가시설흙막이"/>
      <sheetName val="입력데이타(비인쇄용)"/>
      <sheetName val="간접비계산"/>
      <sheetName val="일위_파일"/>
      <sheetName val="조직"/>
      <sheetName val="사업성분석"/>
      <sheetName val="기초일위"/>
      <sheetName val="시설일위"/>
      <sheetName val="조명일위"/>
      <sheetName val="관급자재"/>
      <sheetName val="FAB별"/>
      <sheetName val="DATA"/>
      <sheetName val="실행갑지"/>
      <sheetName val="수목단가"/>
      <sheetName val="guard(mac)"/>
      <sheetName val="1"/>
      <sheetName val="본부장"/>
      <sheetName val="시설물일위"/>
      <sheetName val="근로자자료입력"/>
      <sheetName val="참고자료"/>
      <sheetName val="WORK"/>
      <sheetName val="공사요율"/>
      <sheetName val="교대(A1-A2)"/>
      <sheetName val="지하발전소수량집계"/>
      <sheetName val="2경간"/>
      <sheetName val="보도포장연장조서-표준차도부"/>
      <sheetName val="표준차도부연장조서-ASP"/>
      <sheetName val="배수공 내역서 적용수량"/>
      <sheetName val="BOX(1.5X1.5)"/>
      <sheetName val="위치조서"/>
      <sheetName val="세부내역"/>
      <sheetName val="비탈면보호공수량산출"/>
      <sheetName val="기계내역"/>
      <sheetName val="실행대비"/>
      <sheetName val="품셈"/>
      <sheetName val="BOX복구단위수량"/>
      <sheetName val="DANGA"/>
      <sheetName val="포장수량집계표"/>
      <sheetName val="N賃率-職"/>
      <sheetName val="설비내역"/>
      <sheetName val="토공유동표"/>
      <sheetName val="실행내역 "/>
      <sheetName val="고창터널(고창방향)"/>
      <sheetName val="지장물조서"/>
      <sheetName val="분양금할인"/>
      <sheetName val="작업시작"/>
      <sheetName val="자료입력"/>
      <sheetName val="수로관"/>
      <sheetName val="주차구획선수량"/>
      <sheetName val="교대시점"/>
      <sheetName val="시멘,골재"/>
      <sheetName val="콘크집계"/>
      <sheetName val="낙차공"/>
      <sheetName val="자재집계1"/>
      <sheetName val="측구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C4"/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C5"/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C6"/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C7"/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C8"/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C9"/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C10"/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C11"/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C12"/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C13"/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C15"/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C16"/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C17"/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C18"/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C19"/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C20"/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C21"/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C22"/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C23"/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C24"/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C25"/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C26"/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C27"/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C28"/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C29"/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C30"/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C31"/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C32"/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C33"/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C34"/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C35"/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C36"/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C37"/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C38"/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C39"/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C40"/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C42"/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C43"/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C44"/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C45"/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C46"/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C47"/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C48"/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C49"/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C50"/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C51"/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C52"/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C53"/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C54"/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C55"/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C56"/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C57"/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C58"/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C59"/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C60"/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C61"/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C62"/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C63"/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C64"/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C65"/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C66"/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C67"/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C68"/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C69"/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C70"/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C71"/>
          <cell r="D71">
            <v>0.09</v>
          </cell>
          <cell r="E71">
            <v>0.05</v>
          </cell>
        </row>
      </sheetData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4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직구"/>
      <sheetName val="철근집계표"/>
      <sheetName val="보호몰탈 "/>
      <sheetName val="보호몰탈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계획서(좌)"/>
      <sheetName val="유동표(좌)"/>
      <sheetName val="일반집계(좌)"/>
      <sheetName val="계산및운반(좌)"/>
      <sheetName val="계획서(우)"/>
      <sheetName val="유동표(우)"/>
      <sheetName val="계산및운반(우)"/>
      <sheetName val="수량집계 "/>
      <sheetName val="접속도로토공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수량집계"/>
      <sheetName val="구조물토공"/>
      <sheetName val="구조물설치조서"/>
      <sheetName val="반중력식단위수량"/>
      <sheetName val="역T 단위수량"/>
      <sheetName val="낙차보"/>
      <sheetName val="휴지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5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위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표지"/>
      <sheetName val="설계예산서총괄"/>
      <sheetName val="설계내역서"/>
      <sheetName val="일위대가표"/>
      <sheetName val="개략공사비추정"/>
      <sheetName val="산근2"/>
      <sheetName val="1.총괄"/>
      <sheetName val="2.총괄표"/>
      <sheetName val="3.직접인건비"/>
      <sheetName val="4.직접경비"/>
      <sheetName val="Sheet1"/>
      <sheetName val="기초단가"/>
      <sheetName val="위치"/>
      <sheetName val="자재단가"/>
      <sheetName val="간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B21">
            <v>47406</v>
          </cell>
        </row>
        <row r="32">
          <cell r="B32">
            <v>56000</v>
          </cell>
        </row>
        <row r="42">
          <cell r="B42">
            <v>1614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5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VXXXXX"/>
      <sheetName val="관급자재"/>
      <sheetName val="사급자재"/>
      <sheetName val="포장총괄집계(1~4)"/>
      <sheetName val="포장집계(1)"/>
      <sheetName val="포장단위(1)"/>
      <sheetName val="진입로현황(1)"/>
      <sheetName val="진입로단위(1)"/>
      <sheetName val="포장집계 (2)"/>
      <sheetName val="포장단위(2)"/>
      <sheetName val="포장집계 (3)"/>
      <sheetName val="포장단위(3)"/>
      <sheetName val="진입로현황(3)"/>
      <sheetName val="진입로단위(3)"/>
      <sheetName val="포장집계 (4)"/>
      <sheetName val="포장단위(4)"/>
      <sheetName val="진입로현황(4)"/>
      <sheetName val="진입로단위(4)"/>
      <sheetName val="기초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일위대가"/>
      <sheetName val="단가대비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일위대가"/>
      <sheetName val="단가대비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  <sheetData sheetId="1">
        <row r="126">
          <cell r="H126">
            <v>495808</v>
          </cell>
        </row>
      </sheetData>
    </sheetDataSet>
  </externalBook>
</externalLink>
</file>

<file path=xl/externalLinks/externalLink5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사다리"/>
      <sheetName val="날개벽(시점좌측)"/>
      <sheetName val="터파기및재료"/>
      <sheetName val="집수정(600-700)"/>
      <sheetName val="말뚝지지력산정"/>
      <sheetName val="dtt0301"/>
      <sheetName val="H-pile(298x299)"/>
      <sheetName val="H-pile(250x250)"/>
      <sheetName val="일위대가"/>
      <sheetName val="#REF"/>
      <sheetName val="일위"/>
      <sheetName val="변경증감내역서"/>
      <sheetName val="모르터산출_(2)"/>
      <sheetName val="교량_(2)8-7-8"/>
      <sheetName val="3련_BOX"/>
      <sheetName val="1련_BOX"/>
      <sheetName val="ABUT수량-A1"/>
      <sheetName val="대비"/>
      <sheetName val="실행철강하도"/>
      <sheetName val="하도급대비"/>
      <sheetName val="1.설계조건"/>
      <sheetName val="간지"/>
      <sheetName val="공사비집계"/>
      <sheetName val="전기일위대가"/>
      <sheetName val="설비"/>
      <sheetName val="제잡비"/>
      <sheetName val="원형맨홀수량"/>
      <sheetName val="woo(mac)"/>
      <sheetName val="보집계표"/>
      <sheetName val="맨홀토공"/>
      <sheetName val="여과지동"/>
      <sheetName val="기초자료"/>
      <sheetName val="설계조건"/>
      <sheetName val="총괄표"/>
      <sheetName val="자재단가"/>
      <sheetName val="원가서"/>
      <sheetName val="직재"/>
      <sheetName val="Sheet1 (2)"/>
      <sheetName val="산출내역서집계표"/>
      <sheetName val="기본"/>
      <sheetName val="Sheet1"/>
      <sheetName val="단면가정"/>
      <sheetName val="수량(남촌)"/>
      <sheetName val="부하계산서"/>
      <sheetName val="MOTOR"/>
      <sheetName val="신우"/>
      <sheetName val="단가산출서"/>
      <sheetName val="건축내역"/>
      <sheetName val="을"/>
      <sheetName val="기둥(원형)"/>
      <sheetName val="산출근거"/>
      <sheetName val="b_balju"/>
      <sheetName val="3.하중산정4.지지력"/>
      <sheetName val="1.설계기준"/>
      <sheetName val="위치"/>
      <sheetName val="조명시설"/>
      <sheetName val="I.설계조건"/>
      <sheetName val="주형"/>
      <sheetName val="3.바닥판설계"/>
      <sheetName val="차액보증"/>
      <sheetName val="견적"/>
      <sheetName val="단가"/>
      <sheetName val="2"/>
      <sheetName val="조도계산서 (도서)"/>
      <sheetName val="포장공"/>
      <sheetName val="예방접종계획"/>
      <sheetName val="버스운행안내"/>
      <sheetName val="근태계획서"/>
      <sheetName val="대가표(품셈)"/>
      <sheetName val="DATE"/>
      <sheetName val="20관리비율"/>
      <sheetName val="역T형"/>
      <sheetName val="대로근거"/>
      <sheetName val="중로근거"/>
      <sheetName val="옥외등신설"/>
      <sheetName val="저케CV22신설"/>
      <sheetName val="저케CV38신설"/>
      <sheetName val="저케CV8신설"/>
      <sheetName val="접지3종"/>
      <sheetName val="우각부보강"/>
      <sheetName val="소비자가"/>
      <sheetName val="9GNG운반"/>
      <sheetName val="가도공"/>
      <sheetName val="일위대가표"/>
      <sheetName val="총공사내역서"/>
      <sheetName val="원형1호맨홀토공수량"/>
      <sheetName val="수량산출"/>
      <sheetName val="J直材4"/>
      <sheetName val="보차도경계석"/>
      <sheetName val="ITEM"/>
      <sheetName val="단위중량"/>
      <sheetName val="6PILE  (돌출)"/>
      <sheetName val="N賃率-職"/>
      <sheetName val="환경평가"/>
      <sheetName val="인구"/>
      <sheetName val="지구단위계획"/>
      <sheetName val="안양동교 1안"/>
      <sheetName val="호표"/>
      <sheetName val="내역서"/>
      <sheetName val="마산방향"/>
      <sheetName val="진주방향"/>
      <sheetName val="플랜트 설치"/>
      <sheetName val="갑지(추정)"/>
      <sheetName val="심사계산"/>
      <sheetName val="심사물량"/>
      <sheetName val="직접비"/>
      <sheetName val="기초단가"/>
      <sheetName val="교각계산"/>
      <sheetName val="토공A"/>
      <sheetName val="3.공통공사대비"/>
      <sheetName val="맨홀수량집계"/>
      <sheetName val="공사비"/>
      <sheetName val="상수도공-간지"/>
      <sheetName val="위치조서"/>
      <sheetName val="터널조도"/>
      <sheetName val="유림총괄"/>
      <sheetName val="입력DATA"/>
      <sheetName val="바닥판"/>
      <sheetName val="CODE"/>
      <sheetName val="토사(PE)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5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경평가"/>
      <sheetName val="인구"/>
    </sheetNames>
    <sheetDataSet>
      <sheetData sheetId="0" refreshError="1"/>
      <sheetData sheetId="1" refreshError="1"/>
    </sheetDataSet>
  </externalBook>
</externalLink>
</file>

<file path=xl/externalLinks/externalLink5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환경평가"/>
      <sheetName val="인구"/>
      <sheetName val="3련 BOX"/>
      <sheetName val="식생블럭단위수량"/>
      <sheetName val="자재"/>
      <sheetName val="기초단가"/>
      <sheetName val="연장및면적(좌측)"/>
      <sheetName val="산출근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5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공사비"/>
      <sheetName val="관로토공산정"/>
      <sheetName val="BOX토공량산정"/>
      <sheetName val="BOX공사비"/>
      <sheetName val="관로토공산정 (2)"/>
      <sheetName val="내역서"/>
      <sheetName val="여과지동"/>
      <sheetName val="기초자료"/>
      <sheetName val="#REF"/>
      <sheetName val="산출근거"/>
      <sheetName val="간지"/>
      <sheetName val="환경평가"/>
      <sheetName val="인구"/>
      <sheetName val="일위대가(가설)"/>
      <sheetName val="터파기및재료"/>
      <sheetName val="3련 BOX"/>
      <sheetName val="신우"/>
      <sheetName val="표지"/>
      <sheetName val="관접합및부설"/>
      <sheetName val="단가"/>
      <sheetName val="노임단가"/>
      <sheetName val="원가계산서"/>
      <sheetName val="TEMP1"/>
      <sheetName val="TEMP2"/>
      <sheetName val="BS"/>
      <sheetName val="PL"/>
      <sheetName val="공사비"/>
      <sheetName val="기초단가"/>
      <sheetName val="기계경비"/>
      <sheetName val="Sheet1"/>
      <sheetName val="96보완계획7.12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설명서 "/>
      <sheetName val="설계서갑지(석촌천) "/>
      <sheetName val="설계서을지(석촌천)"/>
      <sheetName val="석축공"/>
      <sheetName val="석축위치조서"/>
      <sheetName val="석축단위수량"/>
      <sheetName val="석축공 (2)"/>
      <sheetName val="석축단위수량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원가계산서"/>
      <sheetName val="내역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자재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조기층공제"/>
      <sheetName val="보조기층추가면적"/>
      <sheetName val="가로수분"/>
      <sheetName val="테니스장(1)"/>
      <sheetName val="테니스장(2)"/>
      <sheetName val="테니스장(3)"/>
      <sheetName val="ASP포장면적"/>
      <sheetName val="주차장"/>
      <sheetName val="ILP포장면적"/>
      <sheetName val="경계석&quot;A&quot; 수량"/>
      <sheetName val="경계석&quot;B&quot; 수량"/>
      <sheetName val="Sheet1"/>
      <sheetName val="Sheet2"/>
      <sheetName val="Sheet3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량조사조서"/>
      <sheetName val="DATE"/>
    </sheetNames>
    <sheetDataSet>
      <sheetData sheetId="0" refreshError="1"/>
      <sheetData sheetId="1" refreshError="1"/>
    </sheetDataSet>
  </externalBook>
</externalLink>
</file>

<file path=xl/externalLinks/externalLink5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E"/>
      <sheetName val="설비"/>
      <sheetName val="환경평가"/>
      <sheetName val="인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변경내역"/>
      <sheetName val="내력서"/>
      <sheetName val="일위대가집계표1"/>
      <sheetName val="일위 1"/>
      <sheetName val="노임단가"/>
      <sheetName val="물집"/>
      <sheetName val="Sheet1"/>
      <sheetName val="DATE"/>
    </sheetNames>
    <sheetDataSet>
      <sheetData sheetId="0" refreshError="1"/>
      <sheetData sheetId="1" refreshError="1">
        <row r="173">
          <cell r="L173">
            <v>56640000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위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공통(20-91)"/>
      <sheetName val="VXXXXX"/>
      <sheetName val="갑지"/>
      <sheetName val="개요"/>
      <sheetName val="1안전관리"/>
      <sheetName val="2계약특수조건"/>
      <sheetName val="직불동의서"/>
      <sheetName val="확약서"/>
      <sheetName val="3특기시방서"/>
      <sheetName val="4내역양식"/>
      <sheetName val="5시공물량"/>
      <sheetName val="6참가자명단"/>
      <sheetName val="7작업장인수인계서"/>
      <sheetName val="협력업체"/>
      <sheetName val="골조시행"/>
      <sheetName val="자재단가"/>
      <sheetName val="화재 탐지 설비"/>
      <sheetName val="2공구산출내역"/>
      <sheetName val="실행철강하도"/>
      <sheetName val="입출금표"/>
      <sheetName val="원가계산서"/>
      <sheetName val="1,2공구원가계산서"/>
      <sheetName val="1공구산출내역서"/>
      <sheetName val="99년원가"/>
      <sheetName val="원내역"/>
      <sheetName val="내역서"/>
      <sheetName val="금융비용"/>
      <sheetName val="시운전연료비"/>
      <sheetName val="일위대가"/>
      <sheetName val="1_2공구원가계산서"/>
      <sheetName val="데이타"/>
      <sheetName val="식재인부"/>
      <sheetName val="지급자재"/>
      <sheetName val="(A)내역서"/>
      <sheetName val="내역"/>
      <sheetName val="실행간접비"/>
      <sheetName val="기흥하도용"/>
      <sheetName val="기안"/>
      <sheetName val="코드표"/>
      <sheetName val="총괄내역서"/>
      <sheetName val="원도급"/>
      <sheetName val="하도급"/>
      <sheetName val="배수내역"/>
      <sheetName val="당사실시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사진대지"/>
      <sheetName val="가1"/>
      <sheetName val="가2"/>
      <sheetName val="가3"/>
      <sheetName val="가4"/>
      <sheetName val="가5"/>
      <sheetName val="일위"/>
      <sheetName val="실보(세로)"/>
      <sheetName val="실보(가로)"/>
      <sheetName val="실1"/>
      <sheetName val="실2"/>
      <sheetName val="도로"/>
      <sheetName val="내역서(전기)"/>
      <sheetName val="설계"/>
      <sheetName val="기성내역"/>
      <sheetName val="일위대가(1)"/>
      <sheetName val="목록"/>
      <sheetName val="1단계"/>
      <sheetName val="투찰내역"/>
      <sheetName val="노임단가"/>
      <sheetName val="백암비스타내역"/>
      <sheetName val="중기사용료"/>
      <sheetName val="DANGA"/>
      <sheetName val="터파기및재료"/>
      <sheetName val="#REF!"/>
      <sheetName val="내역표지"/>
      <sheetName val="PAY2002"/>
      <sheetName val="수목데이타"/>
      <sheetName val="집계표"/>
      <sheetName val="기본단가표"/>
      <sheetName val="내역서(당초변경)"/>
      <sheetName val="제직재"/>
      <sheetName val="설직재-1"/>
      <sheetName val="주요항목별"/>
      <sheetName val="산출내역서집계표"/>
      <sheetName val="총괄표"/>
      <sheetName val="DATA"/>
      <sheetName val="부대내역"/>
      <sheetName val=" 갑지"/>
      <sheetName val="소방사항"/>
      <sheetName val="내역 (제출)"/>
      <sheetName val="공정집계_국별"/>
      <sheetName val="하수급견적대비"/>
      <sheetName val="일위대가표"/>
      <sheetName val="관급"/>
      <sheetName val="SLAB&quot;1&quot;"/>
      <sheetName val="공종별집계표(창고-52평)"/>
      <sheetName val="시운전연료"/>
      <sheetName val="맨홀수량산출"/>
      <sheetName val="간접(90)"/>
      <sheetName val="변실자재수량(D100)"/>
      <sheetName val="공통가설"/>
      <sheetName val="설비"/>
      <sheetName val="2련간지"/>
      <sheetName val="기초"/>
      <sheetName val="원가계산서(변경)"/>
      <sheetName val="수목표준대가"/>
      <sheetName val="대구실행"/>
      <sheetName val="VOR"/>
      <sheetName val="형틀공사"/>
      <sheetName val="환률"/>
      <sheetName val="부대"/>
      <sheetName val="2000년1차"/>
      <sheetName val="증감내역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옥외외등집계표"/>
      <sheetName val="여과지동"/>
      <sheetName val="기초자료"/>
      <sheetName val="대목"/>
      <sheetName val="시화점실행"/>
      <sheetName val="공사개요"/>
      <sheetName val="시추주상도"/>
      <sheetName val="수목단가"/>
      <sheetName val="식재수량표"/>
      <sheetName val="시설수량표"/>
      <sheetName val="일위목록"/>
      <sheetName val="월별수입"/>
      <sheetName val="공통가설공사"/>
      <sheetName val="입찰안"/>
      <sheetName val="원가"/>
      <sheetName val="일반수량총괄집계"/>
      <sheetName val="공통비"/>
      <sheetName val="VENDOR LIST"/>
      <sheetName val="배수관연장조서"/>
      <sheetName val="FB25JN"/>
      <sheetName val="단가일람"/>
      <sheetName val="단위량당중기"/>
      <sheetName val="플랜트 설치"/>
      <sheetName val="1공구"/>
      <sheetName val="ABUT수량-A1"/>
      <sheetName val="주안3차A-A"/>
      <sheetName val="대가표(품셈)"/>
      <sheetName val="Requirement(Work Crew)"/>
      <sheetName val="단가"/>
      <sheetName val="식재일위대가"/>
      <sheetName val="본사인상전"/>
      <sheetName val="sh1"/>
      <sheetName val="경비 (2)"/>
      <sheetName val="추가예산"/>
      <sheetName val="소화실적"/>
      <sheetName val="토공사"/>
      <sheetName val="원가서"/>
      <sheetName val="위치조서"/>
      <sheetName val="기본단가"/>
      <sheetName val="기성품"/>
      <sheetName val="석재"/>
      <sheetName val="b_balju"/>
      <sheetName val="남평내역"/>
      <sheetName val="장비가동"/>
      <sheetName val="입찰"/>
      <sheetName val="현경"/>
      <sheetName val="대비2"/>
      <sheetName val="9GNG운반"/>
      <sheetName val="동원(3)"/>
      <sheetName val="예정(3)"/>
      <sheetName val="99노임기준"/>
      <sheetName val="DATE"/>
      <sheetName val="현장별"/>
      <sheetName val="Y-WORK"/>
      <sheetName val="간접비"/>
      <sheetName val="노임"/>
      <sheetName val="SIL98"/>
      <sheetName val="건축공사"/>
      <sheetName val="예산(착공)"/>
      <sheetName val="2월분"/>
      <sheetName val="참고"/>
      <sheetName val="을 2"/>
      <sheetName val="을 1"/>
      <sheetName val="파이프류"/>
      <sheetName val="const."/>
      <sheetName val="Total"/>
      <sheetName val="신우"/>
      <sheetName val="방수"/>
      <sheetName val="원하대비"/>
      <sheetName val="2.대외공문"/>
      <sheetName val="QandAJunior"/>
      <sheetName val="06 일위대가목록"/>
      <sheetName val="대비표(토공1안)"/>
      <sheetName val="단가표"/>
      <sheetName val="건축내역(진해석동)"/>
      <sheetName val="기계내역"/>
      <sheetName val="대림경상68억"/>
      <sheetName val="폐수토목내역서"/>
      <sheetName val="소비자가"/>
      <sheetName val="중기조종사 단위단가"/>
      <sheetName val="북부"/>
      <sheetName val="기본설계기준"/>
      <sheetName val="1공구원가계산서"/>
      <sheetName val="상승요인분석"/>
      <sheetName val="4안전율"/>
      <sheetName val="전익자재"/>
      <sheetName val="전익정산집계"/>
      <sheetName val="입력(NO PRINT)"/>
      <sheetName val="연습"/>
      <sheetName val="S14"/>
      <sheetName val="운항율"/>
      <sheetName val="MIJIBI"/>
      <sheetName val="화재_탐지_설비"/>
      <sheetName val="범례_(2)"/>
      <sheetName val="내역_(제출)"/>
      <sheetName val="_갑지"/>
      <sheetName val="플랜트_설치"/>
      <sheetName val="맨홀수량산출(A-LINE)"/>
      <sheetName val="요율"/>
      <sheetName val="대치판정"/>
      <sheetName val="식재가격"/>
      <sheetName val="식재총괄"/>
      <sheetName val="유림총괄"/>
      <sheetName val="O실보"/>
      <sheetName val="직재"/>
      <sheetName val="3련 BOX"/>
      <sheetName val="가중치"/>
      <sheetName val="산출내역서"/>
      <sheetName val="신고조서"/>
      <sheetName val="학생내역"/>
      <sheetName val="상부반력계산(활하중-DB)"/>
      <sheetName val="을"/>
      <sheetName val="테이블"/>
      <sheetName val="단가산출"/>
      <sheetName val="을-ATYPE"/>
      <sheetName val="원가계산(2)"/>
      <sheetName val="3장 표지"/>
      <sheetName val="비용"/>
      <sheetName val="실행내역(수정본)"/>
      <sheetName val="기"/>
      <sheetName val="전선(총)"/>
      <sheetName val="5직접"/>
      <sheetName val="일위대가목차"/>
      <sheetName val="공사비증감"/>
      <sheetName val="을_2"/>
      <sheetName val="을_1"/>
      <sheetName val="할증 "/>
      <sheetName val="차액보증"/>
      <sheetName val="환율change"/>
      <sheetName val="일용노임단가2001상"/>
      <sheetName val="내역서2안"/>
      <sheetName val="발주수량표"/>
      <sheetName val="견적시담(송포2공구)"/>
      <sheetName val="총괄"/>
      <sheetName val="역공종"/>
      <sheetName val="공사비대비표B(토공)"/>
      <sheetName val="총괄집계 "/>
      <sheetName val="수곡내역"/>
      <sheetName val="보할공정"/>
      <sheetName val="내역(중앙)"/>
      <sheetName val="기계(병원)"/>
      <sheetName val="T13(P68~72,78)"/>
      <sheetName val="품의서"/>
      <sheetName val="단가비교"/>
      <sheetName val="위치"/>
      <sheetName val="조명시설"/>
      <sheetName val="WORK"/>
      <sheetName val="문학간접"/>
      <sheetName val="참조자료"/>
      <sheetName val="전체"/>
      <sheetName val="FAX"/>
      <sheetName val="기초일위"/>
      <sheetName val="시설일위"/>
      <sheetName val="조명일위"/>
      <sheetName val="A-4"/>
      <sheetName val="Apt내역"/>
      <sheetName val="부대시설"/>
      <sheetName val="Requirement(Work_Crew)"/>
      <sheetName val="경비_(2)"/>
      <sheetName val="견적정보"/>
      <sheetName val="자재"/>
      <sheetName val="금액"/>
      <sheetName val="물량산출"/>
      <sheetName val="광주운남을"/>
      <sheetName val="말뚝지지력산정"/>
      <sheetName val="기자재비"/>
      <sheetName val="예산내역"/>
      <sheetName val="총괄수지표"/>
      <sheetName val="관로내역원"/>
      <sheetName val="날개벽수량표"/>
      <sheetName val="중기사용료산출근거"/>
      <sheetName val="공구원가계산"/>
      <sheetName val="관계주식"/>
      <sheetName val="공사비집계"/>
      <sheetName val="인건비"/>
      <sheetName val="예산조서"/>
      <sheetName val="물가시세표"/>
      <sheetName val="오산운암"/>
      <sheetName val="준공평가"/>
      <sheetName val="토공유동표(전체.당초)"/>
      <sheetName val="토공(1)"/>
      <sheetName val="차수공(1)"/>
      <sheetName val="변경내역"/>
      <sheetName val="총 원가계산"/>
      <sheetName val="#2_일위대가목록"/>
      <sheetName val="명단"/>
      <sheetName val="교수설계"/>
      <sheetName val="자료"/>
      <sheetName val="수량산출서"/>
      <sheetName val="인건-측정"/>
      <sheetName val="기본"/>
      <sheetName val="덕전리"/>
      <sheetName val="갑지(추정)"/>
      <sheetName val="실행간접비용"/>
      <sheetName val="입력"/>
      <sheetName val="대여현황"/>
      <sheetName val="첨"/>
      <sheetName val="10월"/>
      <sheetName val="단가대비표"/>
      <sheetName val="건축내역"/>
      <sheetName val="전기단가조사서"/>
      <sheetName val="운반공"/>
      <sheetName val="마산방향"/>
      <sheetName val="I一般比"/>
      <sheetName val="N賃率-職"/>
      <sheetName val="단가 및 재료비"/>
      <sheetName val="단"/>
      <sheetName val="호표"/>
      <sheetName val="총공사내역서"/>
      <sheetName val="산출근거1"/>
      <sheetName val="총괄표 "/>
      <sheetName val="단가비교표"/>
      <sheetName val="Sens&amp;Anal"/>
      <sheetName val="토목주소"/>
      <sheetName val="프랜트면허"/>
      <sheetName val="9-1차이내역"/>
      <sheetName val="공사"/>
      <sheetName val="환율"/>
      <sheetName val="초"/>
      <sheetName val="건설산출"/>
      <sheetName val="공량산출서"/>
      <sheetName val="전기설계변경"/>
      <sheetName val="단가산출서"/>
      <sheetName val="4차원가계산서"/>
      <sheetName val="우수공,맨홀,집수정"/>
      <sheetName val="하조서"/>
      <sheetName val="화성태안9공구내역(실행)"/>
      <sheetName val="CT"/>
      <sheetName val="회사정보"/>
      <sheetName val="기초일위대가"/>
      <sheetName val="Xunit (단위환산)"/>
      <sheetName val="Sheet5"/>
      <sheetName val="본지사합"/>
      <sheetName val="간접비계산"/>
      <sheetName val="원가계산 (2)"/>
      <sheetName val="일위대가목록"/>
      <sheetName val="견적서"/>
      <sheetName val="용접자료"/>
      <sheetName val="내역서 (2)"/>
      <sheetName val="건축"/>
      <sheetName val="코드"/>
      <sheetName val="날개벽"/>
      <sheetName val="9811"/>
      <sheetName val="VXXXXXXX"/>
      <sheetName val="공양식"/>
      <sheetName val="우수공"/>
      <sheetName val="02 공사개요"/>
      <sheetName val="초곡1교(일반)"/>
      <sheetName val="3층LOAD"/>
      <sheetName val="1층LOAD"/>
      <sheetName val="지하층LOAD"/>
      <sheetName val="건축토목내역"/>
      <sheetName val="단가기준"/>
      <sheetName val="일위대가(건축)"/>
      <sheetName val="밸브설치"/>
      <sheetName val="터널조도"/>
      <sheetName val="단가조사"/>
      <sheetName val="광주전남"/>
      <sheetName val="#2정산"/>
      <sheetName val="＃호안블록"/>
      <sheetName val="몰탈재료산출"/>
      <sheetName val="2-2차도급가산출"/>
      <sheetName val="일위총괄"/>
      <sheetName val="제품유형"/>
      <sheetName val="전문품의"/>
      <sheetName val="영업.일1"/>
      <sheetName val="6호기"/>
      <sheetName val="유방야장기초"/>
      <sheetName val="집계"/>
      <sheetName val="집 계 표"/>
      <sheetName val="간접"/>
      <sheetName val="품셈TABLE"/>
      <sheetName val="Sheet6"/>
      <sheetName val="일위대가(가설)"/>
      <sheetName val="A1"/>
      <sheetName val="자재비"/>
      <sheetName val="정산내역서"/>
      <sheetName val="Sheet22"/>
      <sheetName val="전체내역서"/>
      <sheetName val="JUCKEYK"/>
      <sheetName val="진우+대광"/>
      <sheetName val="비전경영계획"/>
      <sheetName val="약품공급2"/>
      <sheetName val="II실행총괄"/>
      <sheetName val="#3_일위대가목록"/>
      <sheetName val="예총"/>
      <sheetName val="수량산출"/>
      <sheetName val="간지"/>
      <sheetName val="BID"/>
      <sheetName val="APT"/>
      <sheetName val="우수관연장및높이"/>
      <sheetName val="우수맨홀평균높이"/>
      <sheetName val="부재리스트"/>
      <sheetName val="비교표"/>
      <sheetName val="5.정산서"/>
      <sheetName val="직노"/>
      <sheetName val="200"/>
      <sheetName val="가시설"/>
      <sheetName val="단중표"/>
      <sheetName val="을지"/>
      <sheetName val="Sheet1 (2)"/>
      <sheetName val="104동"/>
      <sheetName val="우수맨홀공제단위수량"/>
      <sheetName val="선급금신청서"/>
      <sheetName val="내역서-설비"/>
      <sheetName val="8-1"/>
      <sheetName val="data2"/>
      <sheetName val="단위수량"/>
      <sheetName val="견적"/>
      <sheetName val="수량산출서-2"/>
      <sheetName val="콘_재료분리(1)"/>
      <sheetName val="기계경비산출기준"/>
      <sheetName val="배관배선 단가조사"/>
      <sheetName val="일위대가집계"/>
      <sheetName val="Mc1"/>
      <sheetName val="15"/>
      <sheetName val="변경설계(소파2줄)"/>
      <sheetName val="경산"/>
      <sheetName val="단가집계목록"/>
      <sheetName val="ITEM"/>
      <sheetName val="본실행경비"/>
      <sheetName val="3.공통공사대비"/>
      <sheetName val="공사비증감내역"/>
      <sheetName val="교통대책내역"/>
      <sheetName val="옥외등신설"/>
      <sheetName val="저케CV22신설"/>
      <sheetName val="저케CV38신설"/>
      <sheetName val="저케CV8신설"/>
      <sheetName val="접지3종"/>
      <sheetName val="일위대가-02"/>
      <sheetName val="우석문틀"/>
      <sheetName val="Macro1"/>
      <sheetName val="해피콜"/>
      <sheetName val="대운반(철재)"/>
      <sheetName val="보도경계블럭"/>
      <sheetName val="제4절-1"/>
      <sheetName val="세부내역서(소방)"/>
      <sheetName val="토건"/>
      <sheetName val="쌍송교"/>
      <sheetName val="96보완계획7.12"/>
      <sheetName val="우성교간선"/>
      <sheetName val="총물량"/>
      <sheetName val="포천송우교회_CheckList"/>
      <sheetName val="기초목록"/>
      <sheetName val="단가(자재)"/>
      <sheetName val="철근량"/>
      <sheetName val="준검 내역서"/>
      <sheetName val="BSD _2_"/>
      <sheetName val="노무비"/>
      <sheetName val="기초자료입력"/>
      <sheetName val="중기목록"/>
      <sheetName val="단가목록"/>
      <sheetName val="B1(반포1차)"/>
      <sheetName val="빙장비사양"/>
      <sheetName val="조명율표"/>
      <sheetName val="마산월령동골조물량변경"/>
      <sheetName val="관급자재"/>
      <sheetName val="INPUT"/>
      <sheetName val="수입"/>
      <sheetName val="차수"/>
      <sheetName val="아파트 "/>
      <sheetName val="인건비단가"/>
      <sheetName val="실행내역서(DCU)"/>
      <sheetName val="문10"/>
      <sheetName val="직접비"/>
      <sheetName val="송전재료비"/>
      <sheetName val="기계경비일람"/>
      <sheetName val="설비2차"/>
      <sheetName val="울산자동제어"/>
      <sheetName val="일위_파일"/>
      <sheetName val="조건"/>
      <sheetName val="현장관리비"/>
      <sheetName val="일반부표"/>
      <sheetName val="물가시세"/>
      <sheetName val="수정계획3"/>
      <sheetName val="04연봉(임원)"/>
      <sheetName val="98수문일위"/>
      <sheetName val="기초단가"/>
      <sheetName val="Sheet4"/>
      <sheetName val="BSD (2)"/>
      <sheetName val="의정부문예회관변경내역"/>
      <sheetName val="hvac(제어동)"/>
      <sheetName val="일일"/>
      <sheetName val="사업관리"/>
      <sheetName val="포장(수량)-관로부"/>
      <sheetName val="단면가정"/>
      <sheetName val="복공분기"/>
      <sheetName val="원본"/>
      <sheetName val="물가대비표"/>
      <sheetName val="단면치수"/>
      <sheetName val="적격점수&lt;300억미만&gt;"/>
      <sheetName val="철콘"/>
      <sheetName val="3BL공동구 수량"/>
      <sheetName val="경비"/>
      <sheetName val="전산소모"/>
      <sheetName val="원료"/>
      <sheetName val="BOX전기내역"/>
      <sheetName val="자재단가비교표"/>
      <sheetName val="●수량(침구보관창고-21평)"/>
      <sheetName val="공내역서"/>
      <sheetName val="내역원본"/>
      <sheetName val="월명지여방"/>
      <sheetName val="가설공사비"/>
      <sheetName val="유역면적"/>
      <sheetName val="토적계산"/>
      <sheetName val="소야공정계획표"/>
      <sheetName val="기준FACTOR"/>
      <sheetName val="70%"/>
      <sheetName val="산출내역(K2)"/>
      <sheetName val="구조물공"/>
      <sheetName val="제출내역 (2)"/>
      <sheetName val="6공구(당초)"/>
      <sheetName val="부대공"/>
      <sheetName val="배수공"/>
      <sheetName val="투찰"/>
      <sheetName val="수량집계"/>
      <sheetName val="Macro2"/>
      <sheetName val="전체제잡비"/>
      <sheetName val="세골재  T2 변경 현황"/>
      <sheetName val="토공"/>
      <sheetName val="포장공"/>
      <sheetName val="배수공 주요자재 집계표"/>
      <sheetName val="3차설계"/>
      <sheetName val="106C0300"/>
      <sheetName val="기계경비집계"/>
      <sheetName val="자재일위(경)"/>
      <sheetName val="TYPE-A"/>
      <sheetName val="총갑지"/>
      <sheetName val="자재목록"/>
      <sheetName val="TRE TABLE"/>
      <sheetName val="덤프트럭계수"/>
      <sheetName val="S&amp;R"/>
      <sheetName val="공종별내역서(총차)"/>
      <sheetName val="인사자료총집계"/>
      <sheetName val="일용노임단가"/>
      <sheetName val="국산화"/>
      <sheetName val="제잡비"/>
      <sheetName val="대보~세기"/>
      <sheetName val="1.봉천근생"/>
      <sheetName val="물류최종8월7"/>
      <sheetName val="남양시작동010313100%"/>
      <sheetName val="건축-물가변동"/>
      <sheetName val="공종별"/>
      <sheetName val="1.우편집중내역서"/>
      <sheetName val="관계주식명세"/>
      <sheetName val="인원계획-미화"/>
      <sheetName val="익월작업계힉"/>
      <sheetName val="총무팀"/>
      <sheetName val="마포-임현"/>
      <sheetName val="산수(hd-0)"/>
      <sheetName val="산수(hd-1)"/>
      <sheetName val="중기"/>
      <sheetName val="간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5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산수배수"/>
      <sheetName val="단가조사"/>
      <sheetName val="TOTAL3"/>
      <sheetName val="1공구원가계산서"/>
      <sheetName val="1공구산출내역서"/>
      <sheetName val="자재단가"/>
      <sheetName val="공단"/>
      <sheetName val="단가산출(T)"/>
      <sheetName val="환경인력"/>
      <sheetName val="내역"/>
      <sheetName val="여과지동"/>
      <sheetName val="기초자료"/>
      <sheetName val="변경내역"/>
      <sheetName val="당초명세(평)"/>
      <sheetName val="1,2공구원가계산서"/>
      <sheetName val="2공구산출내역"/>
      <sheetName val="sheet1"/>
      <sheetName val="원가계산서"/>
      <sheetName val="96보완계획7.12"/>
      <sheetName val="공비대비"/>
      <sheetName val="터파기및재료"/>
      <sheetName val="INDEX"/>
      <sheetName val="덕전리"/>
      <sheetName val="선급금신청서"/>
      <sheetName val="설계기준"/>
      <sheetName val="내역서"/>
      <sheetName val="sm"/>
      <sheetName val="노임단가"/>
      <sheetName val=" HIT-&gt;HMC 견적(3900)"/>
      <sheetName val="DATE"/>
      <sheetName val="공종단가"/>
      <sheetName val="일위대가"/>
      <sheetName val="차액보증"/>
      <sheetName val="총괄내역서"/>
      <sheetName val="운반공"/>
      <sheetName val="투찰내역"/>
      <sheetName val="노임단가 및 기계경비"/>
      <sheetName val="단가"/>
      <sheetName val="위치도"/>
      <sheetName val="실행철강하도"/>
      <sheetName val="sh1"/>
      <sheetName val="내역서2안"/>
      <sheetName val="2000년1차"/>
      <sheetName val="갑지"/>
      <sheetName val="산근목록"/>
      <sheetName val="도근좌표"/>
      <sheetName val="산출내역서집계표"/>
      <sheetName val="설비"/>
      <sheetName val="심사물량"/>
      <sheetName val="_HIT-&gt;HMC_견적(3900)"/>
      <sheetName val="집계표"/>
      <sheetName val="구간별"/>
      <sheetName val="공통(20-91)"/>
      <sheetName val="내역서01"/>
    </sheetNames>
    <sheetDataSet>
      <sheetData sheetId="0" refreshError="1">
        <row r="19">
          <cell r="G19">
            <v>90147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자재집계표"/>
      <sheetName val="내역서적용"/>
      <sheetName val="설계내역서"/>
      <sheetName val="인구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5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표지"/>
      <sheetName val="총괄"/>
      <sheetName val="설계실행"/>
      <sheetName val="관리비"/>
      <sheetName val="하도사항"/>
      <sheetName val="하도별지"/>
      <sheetName val="부대토공"/>
      <sheetName val="부대철콘"/>
      <sheetName val="부대철강"/>
      <sheetName val="부대조경"/>
      <sheetName val="부대포장"/>
      <sheetName val="부대보강"/>
      <sheetName val="부대P-F"/>
      <sheetName val="부대비계"/>
      <sheetName val="부대내역"/>
      <sheetName val="선정(1)"/>
      <sheetName val="선정(2)"/>
      <sheetName val="선정(3)"/>
      <sheetName val="선정(4)"/>
      <sheetName val="선정(5)"/>
      <sheetName val="견적결과"/>
      <sheetName val="집행(1)"/>
      <sheetName val="집행(2)"/>
      <sheetName val="합의서"/>
      <sheetName val="견적조건"/>
      <sheetName val="FAX1"/>
      <sheetName val="FAX2"/>
      <sheetName val="Sheet1"/>
      <sheetName val="인구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입찰안"/>
    </sheetNames>
    <sheetDataSet>
      <sheetData sheetId="0" refreshError="1"/>
      <sheetData sheetId="1" refreshError="1"/>
    </sheetDataSet>
  </externalBook>
</externalLink>
</file>

<file path=xl/externalLinks/externalLink5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적용호표"/>
      <sheetName val="인입관수량총괄"/>
      <sheetName val="1,2공구원가계산서"/>
      <sheetName val="2공구산출내역"/>
      <sheetName val="1공구산출내역서"/>
      <sheetName val="단위중량"/>
      <sheetName val="단가산출"/>
      <sheetName val="총괄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 (2)"/>
      <sheetName val="표지 "/>
      <sheetName val="총재료집계 "/>
      <sheetName val="본선집계"/>
      <sheetName val="토적표"/>
      <sheetName val="맨홀수량 "/>
      <sheetName val="tranch맨홀 (300)"/>
      <sheetName val="tranch맨홀 (450)"/>
      <sheetName val="평균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"/>
      <sheetName val="산근1"/>
      <sheetName val="산근2"/>
      <sheetName val="산근3"/>
      <sheetName val="산근4-6"/>
      <sheetName val="산근7경관계획"/>
      <sheetName val="산근8사전환경성"/>
      <sheetName val="산근9사전재해영향소요인력"/>
      <sheetName val="산근10사전재해직접경비산출"/>
      <sheetName val="별첨1-3(노임-토질)"/>
      <sheetName val="별첨4"/>
      <sheetName val="Sheet1"/>
      <sheetName val="갑지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입량"/>
      <sheetName val="산근9사전재해영향소요인력"/>
    </sheetNames>
    <sheetDataSet>
      <sheetData sheetId="0" refreshError="1"/>
      <sheetData sheetId="1" refreshError="1"/>
    </sheetDataSet>
  </externalBook>
</externalLink>
</file>

<file path=xl/externalLinks/externalLink5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유입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7정부노임단가(T)"/>
      <sheetName val="기계경비일람표(T)"/>
      <sheetName val="단가산출(T)"/>
      <sheetName val="일위대가표(T)"/>
      <sheetName val="일위목록(T)"/>
      <sheetName val="Sheet12"/>
      <sheetName val="Sheet13"/>
      <sheetName val="Sheet14"/>
      <sheetName val="Sheet15"/>
      <sheetName val="물량증감조서(창북)"/>
      <sheetName val="공사비총괄변경(창북)"/>
      <sheetName val="공비변경(창북)"/>
      <sheetName val="공사비총괄변경(창북) (2)"/>
      <sheetName val="공비변경(창북) (2)"/>
      <sheetName val="Sheet16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1.자재집계표"/>
      <sheetName val="위치조서"/>
      <sheetName val="3-1측구공"/>
      <sheetName val="3-1-1.측구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2-6.맹암거"/>
      <sheetName val="3-3.암거공"/>
      <sheetName val="3-3-1.암거돌붙임"/>
      <sheetName val="3-3-3 날개벽 공제량"/>
      <sheetName val="3-4옹벽공"/>
      <sheetName val="3-5-1.석측공"/>
      <sheetName val="3-5-2.석축평균(H)"/>
      <sheetName val="4-1.수량총괄표"/>
      <sheetName val="4-2.포장수량집계"/>
      <sheetName val="4-3.본선포장수량"/>
      <sheetName val="4-5.포장단위수량"/>
      <sheetName val="4-4.구조물간 포장"/>
      <sheetName val="4-7.접속설치율및 TL값"/>
      <sheetName val="5.부대공"/>
      <sheetName val="5-1.부대공"/>
      <sheetName val="차선도색"/>
      <sheetName val="Module1"/>
      <sheetName val="단가산출(T)"/>
    </sheetNames>
    <sheetDataSet>
      <sheetData sheetId="0" refreshError="1"/>
      <sheetData sheetId="1" refreshError="1"/>
      <sheetData sheetId="2" refreshError="1"/>
      <sheetData sheetId="3">
        <row r="8">
          <cell r="J8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5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일위대가"/>
      <sheetName val="단가산출(T)"/>
      <sheetName val="폵리에틸렌관"/>
      <sheetName val="포장잭료집계표"/>
      <sheetName val="쿘크리트깨기"/>
      <sheetName val="각종단가"/>
      <sheetName val="위치조서"/>
      <sheetName val="조건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D2"/>
          <cell r="E2" t="str">
            <v>되 메 우 기</v>
          </cell>
          <cell r="F2"/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D5"/>
          <cell r="E5">
            <v>0.6</v>
          </cell>
          <cell r="F5"/>
          <cell r="G5">
            <v>0.03</v>
          </cell>
        </row>
        <row r="6">
          <cell r="C6">
            <v>39</v>
          </cell>
          <cell r="D6"/>
          <cell r="E6">
            <v>39</v>
          </cell>
          <cell r="F6"/>
          <cell r="G6">
            <v>1.95</v>
          </cell>
        </row>
        <row r="13">
          <cell r="A13" t="str">
            <v>계</v>
          </cell>
          <cell r="B13"/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5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총괄내역서"/>
      <sheetName val="설계원가계산서"/>
      <sheetName val="폐기물"/>
      <sheetName val="상수도토공집계표"/>
    </sheetNames>
    <sheetDataSet>
      <sheetData sheetId="0">
        <row r="1">
          <cell r="A1" t="str">
            <v>공  종</v>
          </cell>
          <cell r="B1" t="str">
            <v>명     칭</v>
          </cell>
          <cell r="C1" t="str">
            <v>규     격</v>
          </cell>
          <cell r="D1" t="str">
            <v>수량</v>
          </cell>
          <cell r="E1" t="str">
            <v>단위</v>
          </cell>
          <cell r="F1" t="str">
            <v>합   계</v>
          </cell>
          <cell r="G1"/>
          <cell r="H1" t="str">
            <v>노 무 비</v>
          </cell>
          <cell r="I1"/>
          <cell r="J1" t="str">
            <v>재 료 비</v>
          </cell>
          <cell r="K1"/>
          <cell r="L1" t="str">
            <v>경    비</v>
          </cell>
          <cell r="M1"/>
          <cell r="N1" t="str">
            <v>비 고</v>
          </cell>
        </row>
        <row r="2"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  <cell r="N2" t="str">
            <v xml:space="preserve"> </v>
          </cell>
        </row>
      </sheetData>
      <sheetData sheetId="1"/>
      <sheetData sheetId="2"/>
      <sheetData sheetId="3">
        <row r="1">
          <cell r="A1" t="str">
            <v>공  종</v>
          </cell>
          <cell r="B1" t="str">
            <v>명     칭</v>
          </cell>
          <cell r="C1" t="str">
            <v>규     격</v>
          </cell>
          <cell r="D1" t="str">
            <v>수량</v>
          </cell>
          <cell r="E1" t="str">
            <v>단위</v>
          </cell>
          <cell r="F1" t="str">
            <v>합   계</v>
          </cell>
          <cell r="G1"/>
          <cell r="H1" t="str">
            <v>노 무 비</v>
          </cell>
          <cell r="I1"/>
          <cell r="J1" t="str">
            <v>재 료 비</v>
          </cell>
          <cell r="K1"/>
          <cell r="L1" t="str">
            <v>경    비</v>
          </cell>
          <cell r="M1"/>
          <cell r="N1" t="str">
            <v>비 고</v>
          </cell>
        </row>
        <row r="2"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  <cell r="N2" t="str">
            <v xml:space="preserve"> </v>
          </cell>
        </row>
      </sheetData>
      <sheetData sheetId="4" refreshError="1"/>
    </sheetDataSet>
  </externalBook>
</externalLink>
</file>

<file path=xl/externalLinks/externalLink5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비율"/>
      <sheetName val="투입인원"/>
      <sheetName val="현장조사"/>
      <sheetName val="내역서"/>
      <sheetName val="내역서 (VAT미포함)"/>
      <sheetName val="설계예산서"/>
      <sheetName val="폐기물"/>
      <sheetName val="단가산출(T)"/>
    </sheetNames>
    <sheetDataSet>
      <sheetData sheetId="0"/>
      <sheetData sheetId="1"/>
      <sheetData sheetId="2"/>
      <sheetData sheetId="3"/>
      <sheetData sheetId="4">
        <row r="25">
          <cell r="J25">
            <v>50</v>
          </cell>
        </row>
      </sheetData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자재"/>
    </sheetNames>
    <sheetDataSet>
      <sheetData sheetId="0" refreshError="1"/>
    </sheetDataSet>
  </externalBook>
</externalLink>
</file>

<file path=xl/externalLinks/externalLink5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자재일람"/>
      <sheetName val="일위대가목록"/>
      <sheetName val="96보완계획7.12"/>
      <sheetName val="산출서"/>
      <sheetName val="현장조사"/>
      <sheetName val="단가산출(T)"/>
      <sheetName val="자재단가비교표"/>
      <sheetName val="설계기준"/>
      <sheetName val="토공수량산출"/>
      <sheetName val="토적계산서"/>
      <sheetName val="재료값"/>
      <sheetName val="판정1교토공"/>
      <sheetName val="설계예산서"/>
      <sheetName val="폐기물"/>
      <sheetName val="재료비"/>
      <sheetName val="설비"/>
      <sheetName val="산출내역서"/>
      <sheetName val="자재"/>
      <sheetName val="노임"/>
      <sheetName val="중기"/>
      <sheetName val="유평기타문서"/>
      <sheetName val="영흥TL(UP,DOWN) "/>
      <sheetName val="data"/>
      <sheetName val="인건비(환율)"/>
      <sheetName val="기계경비"/>
      <sheetName val="7.현장조사"/>
      <sheetName val="일위대가"/>
      <sheetName val="토목"/>
      <sheetName val="상수도토공집계표"/>
      <sheetName val="퍼스트"/>
      <sheetName val="운반공"/>
      <sheetName val="구간별"/>
      <sheetName val="인구"/>
      <sheetName val="00상노임"/>
      <sheetName val="지구단위계획"/>
      <sheetName val="유입량"/>
      <sheetName val="관급자재"/>
      <sheetName val="범용개발순소요비용"/>
      <sheetName val="환경평가"/>
      <sheetName val="보완결과_(2)"/>
      <sheetName val="잔공계획_(2)"/>
      <sheetName val="추가편입내역_(2)"/>
      <sheetName val="기초단가"/>
      <sheetName val="조건표 (2)"/>
      <sheetName val="자료"/>
      <sheetName val="(당평)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공사비"/>
      <sheetName val="건축공사"/>
      <sheetName val="토목"/>
      <sheetName val="식재공사"/>
    </sheetNames>
    <sheetDataSet>
      <sheetData sheetId="0"/>
      <sheetData sheetId="1"/>
      <sheetData sheetId="2"/>
      <sheetData sheetId="3"/>
    </sheetDataSet>
  </externalBook>
</externalLink>
</file>

<file path=xl/externalLinks/externalLink5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공사비"/>
      <sheetName val="건축공사"/>
      <sheetName val="토목"/>
      <sheetName val="조경공사"/>
      <sheetName val="기계설비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단가산출"/>
      <sheetName val="집계표"/>
      <sheetName val="퍼스트"/>
      <sheetName val="일위목록"/>
      <sheetName val="기본단가표"/>
      <sheetName val="제경비"/>
      <sheetName val="내역(원안-대안)"/>
      <sheetName val="요율"/>
      <sheetName val="자동제어"/>
      <sheetName val="일위대가"/>
      <sheetName val="자재단가"/>
      <sheetName val="단가조사-1"/>
      <sheetName val="단가조사-2"/>
      <sheetName val="전기일위대가"/>
      <sheetName val="견적서"/>
      <sheetName val="#REF"/>
      <sheetName val="건축"/>
      <sheetName val="자재일람"/>
      <sheetName val="기계경비(시간당)"/>
      <sheetName val="일위산출"/>
      <sheetName val="자재단가비교표"/>
      <sheetName val="98지급계획"/>
      <sheetName val="노임단가"/>
      <sheetName val="재료비"/>
      <sheetName val="수량산출서"/>
      <sheetName val="재료값"/>
      <sheetName val="원가계산서구조조정"/>
      <sheetName val="교통대책내역"/>
      <sheetName val="단가대비표"/>
      <sheetName val="경비"/>
      <sheetName val="내역서1"/>
      <sheetName val="2.1  노무비 평균단가산출"/>
      <sheetName val="재료집계표"/>
      <sheetName val="공사원가계산서"/>
      <sheetName val="조건표 (2)"/>
      <sheetName val="내역서"/>
      <sheetName val="건축내역"/>
      <sheetName val="자료"/>
      <sheetName val="표지"/>
      <sheetName val="간접"/>
      <sheetName val="재개발"/>
      <sheetName val="품셈TABLE"/>
      <sheetName val="건설성적"/>
      <sheetName val="노임"/>
      <sheetName val="Baby일위대가"/>
      <sheetName val="타공종이기"/>
      <sheetName val="BID"/>
      <sheetName val="1,2공구원가계산서"/>
      <sheetName val="2공구산출내역"/>
      <sheetName val="1공구산출내역서"/>
      <sheetName val="맨홀수량"/>
      <sheetName val="관급자재"/>
      <sheetName val="sheet1"/>
      <sheetName val="기초자료입력"/>
      <sheetName val="단가 및 재료비"/>
      <sheetName val="자재"/>
      <sheetName val="단가"/>
      <sheetName val="자재테이블"/>
      <sheetName val="실행(1)"/>
      <sheetName val="우배수"/>
      <sheetName val="1공구원가계산서"/>
      <sheetName val="수량산출"/>
      <sheetName val="70%"/>
      <sheetName val="입찰"/>
      <sheetName val="현경"/>
      <sheetName val="배수장토목공사비"/>
      <sheetName val="단가비교"/>
      <sheetName val="자재단가표"/>
      <sheetName val="일위CODE"/>
      <sheetName val="램머"/>
      <sheetName val="base"/>
      <sheetName val="단가조사서"/>
      <sheetName val="청주(철골발주의뢰서)"/>
      <sheetName val="실행대비"/>
      <sheetName val="guard(mac)"/>
      <sheetName val="기계경비시간당손료목록"/>
      <sheetName val="일위집계(기존)"/>
      <sheetName val="equip"/>
      <sheetName val="CB"/>
      <sheetName val="15100"/>
      <sheetName val="#2_일위대가목록"/>
      <sheetName val="현장조사"/>
      <sheetName val="미드수량"/>
      <sheetName val="상-교대(A1-A2)"/>
      <sheetName val="설계실행투찰"/>
      <sheetName val="전체"/>
      <sheetName val="b_balju"/>
      <sheetName val="소야공정계획표"/>
      <sheetName val="SLAB&quot;1&quot;"/>
      <sheetName val="제잡비"/>
      <sheetName val="송전재료비"/>
      <sheetName val="DANGA"/>
      <sheetName val="양식_자재단가조사표"/>
      <sheetName val="근로자자료입력"/>
      <sheetName val="참고자료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노임단가"/>
      <sheetName val="EP0618"/>
      <sheetName val="조경내"/>
      <sheetName val="리별과거인구"/>
      <sheetName val="무산소조"/>
      <sheetName val="설계서을"/>
      <sheetName val="단위일위"/>
      <sheetName val="총 괄 표"/>
      <sheetName val="노무비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원가계산서구조조정"/>
      <sheetName val="3지구단위"/>
      <sheetName val="인건비(환율)"/>
      <sheetName val="기계경비"/>
      <sheetName val="현장조사"/>
      <sheetName val="산근9사전재해영향소요인력"/>
      <sheetName val="코드표"/>
      <sheetName val="가압장구체수량산출서"/>
      <sheetName val="유입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간지"/>
      <sheetName val="설계서표지"/>
      <sheetName val="원가계산서"/>
      <sheetName val="내역서"/>
      <sheetName val="일위대가표"/>
      <sheetName val="일위대가목록"/>
      <sheetName val="1.일위대가"/>
      <sheetName val="단가산출서"/>
      <sheetName val="1.단가사용집계"/>
      <sheetName val="2.단가산출"/>
      <sheetName val="중기사용료"/>
      <sheetName val="1.중기목록표"/>
      <sheetName val="2.기계경비적용기준"/>
      <sheetName val="3.기계경비산출"/>
      <sheetName val="노임단가"/>
      <sheetName val="노임단가 (2)"/>
      <sheetName val="중기손료"/>
      <sheetName val="엑셀명"/>
      <sheetName val="물가조서"/>
      <sheetName val="1.물가조사서"/>
      <sheetName val="일위대글목록"/>
      <sheetName val="쌍송교"/>
      <sheetName val="단면상수 및 주빔설계"/>
      <sheetName val="바닥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4">
          <cell r="F14">
            <v>73973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노임단가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</sheetNames>
    <sheetDataSet>
      <sheetData sheetId="0" refreshError="1"/>
      <sheetData sheetId="1" refreshError="1"/>
    </sheetDataSet>
  </externalBook>
</externalLink>
</file>

<file path=xl/externalLinks/externalLink5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</sheetNames>
    <sheetDataSet>
      <sheetData sheetId="0" refreshError="1"/>
      <sheetData sheetId="1" refreshError="1"/>
    </sheetDataSet>
  </externalBook>
</externalLink>
</file>

<file path=xl/externalLinks/externalLink5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"/>
      <sheetName val="사후관리비"/>
      <sheetName val="당초대비"/>
      <sheetName val="dt_x0000__x0000__x0000_ÿ_x0000__x0000__x0000__x0000_ÿ_x0000_ÿÿ_x0000__x0000_ÿ_x0000_ÿ_x0000__x0000_ÿÿ_x0000__x0000__x0000__x0000__x0000__x0000_"/>
      <sheetName val="#REF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EAKDOWN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범례표"/>
      <sheetName val="#REF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총괄표"/>
      <sheetName val="집계표"/>
      <sheetName val="내역서"/>
      <sheetName val="일위대가목록"/>
      <sheetName val="일위대가"/>
      <sheetName val="단가대비표"/>
      <sheetName val="교각계산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돌쌓기"/>
      <sheetName val="금속"/>
      <sheetName val="부대공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5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내역"/>
      <sheetName val="적용기준"/>
      <sheetName val="노임단가표"/>
      <sheetName val="자재단가표"/>
      <sheetName val="기계경비"/>
      <sheetName val="단가(운반)"/>
      <sheetName val="단가(인력상차)"/>
      <sheetName val="표  지"/>
    </sheetNames>
    <sheetDataSet>
      <sheetData sheetId="0" refreshError="1"/>
      <sheetData sheetId="1"/>
      <sheetData sheetId="2">
        <row r="6">
          <cell r="B6">
            <v>70973</v>
          </cell>
        </row>
      </sheetData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5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  <sheetName val="총비"/>
      <sheetName val="노임단가"/>
      <sheetName val="환율"/>
      <sheetName val="물집"/>
      <sheetName val="일위 (2)"/>
      <sheetName val="일위대가집계표 (2)"/>
      <sheetName val="총괄"/>
      <sheetName val="산출근거(9)"/>
      <sheetName val="이토변실"/>
    </sheetNames>
    <sheetDataSet>
      <sheetData sheetId="0" refreshError="1"/>
      <sheetData sheetId="1" refreshError="1"/>
      <sheetData sheetId="2" refreshError="1">
        <row r="21">
          <cell r="F21">
            <v>43854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노임단가"/>
      <sheetName val="#REF"/>
      <sheetName val="조명율표"/>
      <sheetName val="산식3"/>
      <sheetName val="건축내역"/>
      <sheetName val="2000년1차"/>
      <sheetName val="2000전체분"/>
      <sheetName val="신호등일위대가"/>
      <sheetName val="교각1"/>
      <sheetName val="산출근거"/>
      <sheetName val="조명일위"/>
      <sheetName val="수우미양가(Vlookup)"/>
      <sheetName val="구조물수량집계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노임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위치조서 (2)"/>
      <sheetName val="측구공 집계"/>
      <sheetName val="3-1-1.측구공"/>
      <sheetName val="측구공 호표"/>
      <sheetName val="1구간 블럭집계"/>
      <sheetName val="호안블럭단수(접속도로1구간)"/>
      <sheetName val="4-1.수량총괄표"/>
      <sheetName val="4-2.포장수량집계"/>
      <sheetName val="4-3.본선포장수량"/>
      <sheetName val="4-4.포장단위수량"/>
      <sheetName val="4-5.구조물간 포장"/>
      <sheetName val="(4-6.구조물 증감 단수)"/>
      <sheetName val="(4-7.접속설치율및 TL값)"/>
      <sheetName val="접속도로포장"/>
      <sheetName val="5.부대공"/>
      <sheetName val="5.차선도색"/>
      <sheetName val="5-1.부대공"/>
      <sheetName val="5-1.부대공 (2)"/>
      <sheetName val="제  목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5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괄"/>
      <sheetName val="포장공집계표"/>
      <sheetName val="포장공"/>
      <sheetName val="폐기물"/>
      <sheetName val="교량깨기"/>
      <sheetName val="포장깨기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펌프장 산출근거"/>
      <sheetName val="펌프장유입부접합정"/>
      <sheetName val="펌프장유출부접합정"/>
      <sheetName val="원형맨홀산출근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순서"/>
      <sheetName val="증감대비표"/>
      <sheetName val="설계설명서갑지1"/>
      <sheetName val="설계설명서갑지4 (2)"/>
      <sheetName val="설계 갑지"/>
      <sheetName val="내역서"/>
      <sheetName val="토공수량집계표(1)"/>
      <sheetName val="총괄수량집계표 (1)"/>
      <sheetName val="수량집계표(2)"/>
      <sheetName val="수량집계표(3)"/>
      <sheetName val="자재집계표"/>
      <sheetName val="철근집계표"/>
      <sheetName val="토공집계표"/>
      <sheetName val="토적표"/>
      <sheetName val="기존BOX철근구조물깨기"/>
      <sheetName val="유입부 옹벽 집계"/>
      <sheetName val="유입부 수량산출 근거"/>
      <sheetName val="BOX 수량집계"/>
      <sheetName val="BOX지수벽"/>
      <sheetName val="BOX수량산출집계(일반구간)"/>
      <sheetName val="BOX 수량집계 (권양대구간)"/>
      <sheetName val="BOX수량산출집계 (권양대구간)"/>
      <sheetName val="유출부날개벽 수량집계"/>
      <sheetName val="유출부날개벽수량산출"/>
      <sheetName val="권양대수량집계"/>
      <sheetName val="권양대수량산출"/>
      <sheetName val="슬레브및기둥수량집계"/>
      <sheetName val="슬레브및기둥수량"/>
      <sheetName val="U형측구(횡방향)수량집계"/>
      <sheetName val="U형측구단위수량"/>
      <sheetName val="U형측구(종방향)수량집계 "/>
      <sheetName val="관거교도색"/>
      <sheetName val="공사자재산출근거"/>
      <sheetName val="1~69"/>
      <sheetName val=""/>
      <sheetName val="1 자원총괄"/>
      <sheetName val="DATE"/>
      <sheetName val="형상"/>
      <sheetName val="입찰안"/>
      <sheetName val="#REF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신호등일위대가"/>
      <sheetName val="실행철강하도"/>
      <sheetName val="내역서"/>
      <sheetName val="#REF"/>
      <sheetName val="교각1"/>
      <sheetName val="기본단가표"/>
      <sheetName val="대포2교접속"/>
      <sheetName val="천방교접속"/>
      <sheetName val="암거 제원표-1단계"/>
      <sheetName val="guard(mac)"/>
      <sheetName val="노임"/>
      <sheetName val="조명율표"/>
      <sheetName val="2000년1차"/>
      <sheetName val="입찰안"/>
      <sheetName val="정부노임"/>
      <sheetName val="일위대가"/>
      <sheetName val="Y-WORK"/>
      <sheetName val="터파기및재료"/>
      <sheetName val="산근"/>
      <sheetName val="중기조종사 단위단가"/>
      <sheetName val="단가대비표"/>
      <sheetName val="ABUT수량-A1"/>
      <sheetName val="중기"/>
      <sheetName val="조명시설"/>
      <sheetName val="부대공"/>
      <sheetName val="암거단위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하중산정"/>
      <sheetName val="5.설계단면력정리 "/>
      <sheetName val="바닥판"/>
      <sheetName val="입력DATA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5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5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5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우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간지"/>
      <sheetName val="예산산출"/>
      <sheetName val="제1호표"/>
      <sheetName val="제2(타당성조사)"/>
      <sheetName val="대상면적"/>
      <sheetName val="측량성과"/>
      <sheetName val="직접경비 산출근거"/>
      <sheetName val="노임단가(요율)"/>
      <sheetName val="별첨1(각종손료)"/>
      <sheetName val="수준측량및CCTY조사"/>
      <sheetName val="관거조사연장 "/>
      <sheetName val="지하시설물작성"/>
      <sheetName val="노임단가"/>
      <sheetName val="지급자재"/>
      <sheetName val="내역"/>
      <sheetName val="#REF"/>
      <sheetName val="1~69"/>
      <sheetName val="조명율표"/>
      <sheetName val="산근9사전재해영향소요인력"/>
      <sheetName val="암거단위"/>
      <sheetName val="바닥판"/>
      <sheetName val="입력DATA"/>
      <sheetName val="입찰안"/>
      <sheetName val="일위대가"/>
      <sheetName val="재료"/>
      <sheetName val="DATE"/>
      <sheetName val="입력변수"/>
      <sheetName val="설계기준"/>
      <sheetName val="정부노임단가"/>
      <sheetName val="조도계산서 (도서)"/>
      <sheetName val="범례표"/>
      <sheetName val="2000년1차"/>
      <sheetName val="사다리"/>
      <sheetName val="맨홀수량집계"/>
      <sheetName val="1 자원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제잡비계산"/>
      <sheetName val="공정"/>
      <sheetName val="수량"/>
      <sheetName val="포장"/>
      <sheetName val="접속포장"/>
      <sheetName val="단가"/>
      <sheetName val="소파"/>
      <sheetName val="지급자재"/>
    </sheetNames>
    <sheetDataSet>
      <sheetData sheetId="0" refreshError="1"/>
      <sheetData sheetId="1"/>
      <sheetData sheetId="2">
        <row r="6">
          <cell r="H6">
            <v>24257843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제잡비계산"/>
      <sheetName val="ABUT수량-A1"/>
      <sheetName val="원가계산"/>
      <sheetName val="설계"/>
      <sheetName val="내역(~2"/>
      <sheetName val="지하시설물작성"/>
      <sheetName val="철근량"/>
      <sheetName val="주beam"/>
      <sheetName val="역T형교대(말뚝기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수량집계1호선"/>
      <sheetName val="단위수량1호선"/>
      <sheetName val="1호선진입및교행차로조서"/>
      <sheetName val="논진입로"/>
      <sheetName val="접속도로 수량산출"/>
      <sheetName val="2호선수량집계"/>
      <sheetName val="2호선콘크리트 수량집계"/>
      <sheetName val="2호선단위수량"/>
      <sheetName val="2호선접속도로"/>
      <sheetName val="교행단위 "/>
      <sheetName val="2호선진입및교행차로위치조서"/>
      <sheetName val="2호논진입로"/>
      <sheetName val="2호선배수관수량집계"/>
      <sheetName val="종배수관단위수량"/>
      <sheetName val="면벽단위수량"/>
      <sheetName val="3호선 수량집계"/>
      <sheetName val="3호선접속도로수량산출"/>
      <sheetName val="3호선진입및 교행차로"/>
      <sheetName val="3호선교행단위"/>
      <sheetName val="3호선논진입로"/>
      <sheetName val="4호선수량집계"/>
      <sheetName val="단위수량4호선 "/>
      <sheetName val="4호선진입및 교행차로 "/>
      <sheetName val="4호선교행단위"/>
      <sheetName val="4호선 논진입로"/>
      <sheetName val="Sheet1 (3)"/>
      <sheetName val="Sheet1 (2)"/>
      <sheetName val="수량집계(2)"/>
      <sheetName val="교행,접속수량(1)"/>
      <sheetName val="교행,접속수량(2)"/>
      <sheetName val="진입로위치조서"/>
      <sheetName val="배수수량(1)"/>
      <sheetName val="배수수량(2)"/>
      <sheetName val="배수위치(1)"/>
      <sheetName val="배수위치(2)"/>
      <sheetName val="단위수량"/>
      <sheetName val="교행,접속위치(1)"/>
      <sheetName val="교행,접속위치 (2)"/>
      <sheetName val="교행단위"/>
      <sheetName val="2호선진입로"/>
      <sheetName val="3호선논진입로(1)"/>
      <sheetName val="단위수량3호선"/>
      <sheetName val="교행차로단위수량"/>
      <sheetName val="4호선논진입로"/>
      <sheetName val="5호선수량집계 "/>
      <sheetName val="5호선단위수량"/>
      <sheetName val="5호선 진입및 교행차로"/>
      <sheetName val="5호선교행차로"/>
      <sheetName val="5호선접속도로 수량산출"/>
      <sheetName val="6호선수량집계"/>
      <sheetName val="6호선단위수량"/>
      <sheetName val="6호선 진입및 교행차로 "/>
      <sheetName val="Sheet1"/>
      <sheetName val="자재집계표"/>
      <sheetName val="토공집계표"/>
      <sheetName val="호안공수량집계표"/>
      <sheetName val="호안공위치조서"/>
      <sheetName val="호안블럭"/>
      <sheetName val="사석쌓기위치조서"/>
      <sheetName val="사석쌓기단위수량"/>
      <sheetName val="석축단위(a)"/>
      <sheetName val="석축단위(B)"/>
      <sheetName val="측구공수량집계료"/>
      <sheetName val="측구공위치조서"/>
      <sheetName val="U형측구단위수량"/>
      <sheetName val="배수관공수량집계표"/>
      <sheetName val="배수관위조"/>
      <sheetName val="보수량집계표"/>
      <sheetName val="깨기"/>
      <sheetName val="설계설명서 (2)"/>
      <sheetName val="설계설명서"/>
      <sheetName val="Sheet4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공집계표"/>
      <sheetName val="토적집계표"/>
      <sheetName val="토적표"/>
      <sheetName val="몰탈"/>
      <sheetName val="포장공수량집계표"/>
      <sheetName val="쇄석포장"/>
      <sheetName val="보차도경계석(150-170-200)"/>
      <sheetName val="보도경계블럭"/>
      <sheetName val="L형측구"/>
      <sheetName val="우수공수량집계표"/>
      <sheetName val="우수공철근량집계표"/>
      <sheetName val="우수공맨홀평균깊이"/>
      <sheetName val="우수공흄관평균깊이"/>
      <sheetName val="우수맨홀(D900)"/>
      <sheetName val="우수맨홀(D1200)"/>
      <sheetName val="집수정"/>
      <sheetName val="홈통받이"/>
      <sheetName val="빗물받이(940-510-410)"/>
      <sheetName val="플륨관"/>
      <sheetName val="원심력철근관(D450)"/>
      <sheetName val="홈통받이연락관"/>
      <sheetName val="빗물받이연락관"/>
      <sheetName val="집수정연락관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원심력철근관(D300)"/>
      <sheetName val="PIPING"/>
      <sheetName val="총괄표"/>
      <sheetName val="재료"/>
      <sheetName val="일위대가목차"/>
      <sheetName val="DATE"/>
      <sheetName val="내역"/>
      <sheetName val="빗물받이(910-510-410)"/>
      <sheetName val="공사비총괄표"/>
      <sheetName val="일위대가표"/>
      <sheetName val="#REF"/>
      <sheetName val="바닥판"/>
      <sheetName val="입력DATA"/>
      <sheetName val="직원자료입력"/>
      <sheetName val="1 자원총괄"/>
      <sheetName val="수량산출서"/>
      <sheetName val="노임단가"/>
      <sheetName val="지급자재"/>
      <sheetName val="지하시설물작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몰탈"/>
      <sheetName val="총수량집계표"/>
      <sheetName val="총철근량집계표"/>
      <sheetName val="총철근량집계표 (2)"/>
      <sheetName val="토공집계표"/>
      <sheetName val="토적집계표"/>
      <sheetName val="토적표"/>
      <sheetName val="포장공수량집계표"/>
      <sheetName val="아스콘포장(T=90CM)"/>
      <sheetName val="아스콘포장(T=75CM)"/>
      <sheetName val="고압블럭(T=6CM)"/>
      <sheetName val="보차도경계블럭(180-205-250)"/>
      <sheetName val="도로경계블럭"/>
      <sheetName val="L형측구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맨홀(D900)"/>
      <sheetName val="흄관(D300)"/>
      <sheetName val="흄관(D350)"/>
      <sheetName val="흄관(D400)"/>
      <sheetName val="흄관(D450)"/>
      <sheetName val="집수거"/>
      <sheetName val="집수정"/>
      <sheetName val="플륨관"/>
      <sheetName val="홈통받이"/>
      <sheetName val="집수거 연락관(D.C-200)"/>
      <sheetName val="홈통받이연락관(D.C-200)"/>
      <sheetName val="지하#1-영구배수시스템"/>
      <sheetName val="지하#2-영구배수시스템"/>
      <sheetName val="지하#3-영구배수시스템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-VR관(D300)"/>
      <sheetName val="오수부관"/>
      <sheetName val="오수받이(910-510-410)"/>
      <sheetName val="오수받이연락관(D150)"/>
      <sheetName val="공동구공수량집계표"/>
      <sheetName val="공동구공철근량집계표"/>
      <sheetName val="공동구(1.8x1.8)"/>
      <sheetName val="공동구(2.1x2.1)"/>
      <sheetName val="옹벽공총수량집계표"/>
      <sheetName val="옹벽공총철근량집계표"/>
      <sheetName val="옹벽공 수량집계표 (1구간)"/>
      <sheetName val="철근집계표(1구간)"/>
      <sheetName val="1구간(1)"/>
      <sheetName val="1구간(2)"/>
      <sheetName val="1구간(3)"/>
      <sheetName val="1구간(4)"/>
      <sheetName val="1구간(5)"/>
      <sheetName val="옹벽공 수량집계표 (2구간)"/>
      <sheetName val="철근집계표(2구간)"/>
      <sheetName val="2구간(1)"/>
      <sheetName val="2구간(2)"/>
      <sheetName val="2구간(3)"/>
      <sheetName val="옹벽공 수량집계표 (4구간)"/>
      <sheetName val="철근집계표(4구간)"/>
      <sheetName val="4구간(1)"/>
      <sheetName val="4구간(2)"/>
      <sheetName val="L법(2.0)"/>
      <sheetName val="L법(3.0)"/>
      <sheetName val="L법(4.0)"/>
      <sheetName val="L법(5.0)"/>
      <sheetName val="L법(6.0)"/>
      <sheetName val="부대공수량집계표"/>
      <sheetName val="담장기초"/>
      <sheetName val="휀스기초(H=1.80M)"/>
      <sheetName val="휀스기초(H=3.00M)"/>
      <sheetName val="이도2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</sheetDataSet>
  </externalBook>
</externalLink>
</file>

<file path=xl/externalLinks/externalLink5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xxxxxx"/>
      <sheetName val="101역사"/>
      <sheetName val="102역사"/>
      <sheetName val="103역사"/>
      <sheetName val="106역사"/>
      <sheetName val="107역사"/>
      <sheetName val="108역사"/>
      <sheetName val="109역사"/>
      <sheetName val="110역사"/>
      <sheetName val="111역사"/>
      <sheetName val="112역사"/>
      <sheetName val="113역사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간지)"/>
      <sheetName val="(간지1)"/>
      <sheetName val="(간지2)"/>
      <sheetName val="(간지3)"/>
      <sheetName val="토공수량집계표"/>
      <sheetName val="토공유동표"/>
      <sheetName val="임목폐기물(1)-미사용"/>
      <sheetName val="현장암유용"/>
      <sheetName val="표토제거-미사용"/>
      <sheetName val="벌개제근구분"/>
      <sheetName val="토공집계(rp)"/>
      <sheetName val="이기 "/>
      <sheetName val="이기(미사용)"/>
      <sheetName val="유토곡선검토(미사용)"/>
      <sheetName val="운반전체집계(순쌓기,사토) "/>
      <sheetName val="운반집계(미사용)"/>
      <sheetName val="운반(미사용)"/>
      <sheetName val="무대(rp)"/>
      <sheetName val="도쟈(rp)"/>
      <sheetName val="덤프(rp)"/>
      <sheetName val="덤프(2차)미사용"/>
      <sheetName val="사토,순성토(2차운반전)"/>
      <sheetName val="순쌓기일때(2차운반후)"/>
      <sheetName val="사토일때(2차운반후)"/>
      <sheetName val="순성토중심-미"/>
      <sheetName val="순쌓기집계(rp)-미"/>
      <sheetName val="순쌓기운반-미"/>
      <sheetName val="규준틀"/>
      <sheetName val="구조물깨기총집계"/>
      <sheetName val="구조물깨기중간집계"/>
      <sheetName val="측구현황"/>
      <sheetName val="측구깨기"/>
      <sheetName val="L형측구"/>
      <sheetName val="집수정현황"/>
      <sheetName val="집수정깨기"/>
      <sheetName val="배수관현황"/>
      <sheetName val="배수관깨기"/>
      <sheetName val="구조물"/>
      <sheetName val="콘그리트포장"/>
      <sheetName val="아스콘포장"/>
      <sheetName val="석축헐기"/>
      <sheetName val="낙석방지책"/>
      <sheetName val="비탈면안정공수량집계표"/>
      <sheetName val="이기(비탈면안전공)"/>
      <sheetName val="비탈면보호공집계"/>
      <sheetName val="공사중비탈면가보호망"/>
      <sheetName val="비탈면돌붙임"/>
      <sheetName val="일위대가표"/>
      <sheetName val="102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1"/>
      <sheetName val="설명서"/>
      <sheetName val="공정표"/>
      <sheetName val="표지2"/>
      <sheetName val="원가"/>
      <sheetName val="공사비"/>
      <sheetName val="관급사급폐기"/>
      <sheetName val="일위합"/>
      <sheetName val="일위대가"/>
      <sheetName val="단가(토공)"/>
      <sheetName val="단가(배수)"/>
      <sheetName val="단가(포장)"/>
      <sheetName val="단가(부대)"/>
      <sheetName val="단가(운반)"/>
      <sheetName val="자재"/>
      <sheetName val="수량"/>
      <sheetName val="수로관"/>
      <sheetName val="파형강관"/>
      <sheetName val="중기사"/>
      <sheetName val="기계경"/>
      <sheetName val="노임단"/>
      <sheetName val="장비단"/>
      <sheetName val="자재단"/>
      <sheetName val="기계합"/>
      <sheetName val="토공집계(rp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코</v>
          </cell>
          <cell r="B1"/>
          <cell r="C1" t="str">
            <v>종</v>
          </cell>
          <cell r="D1"/>
          <cell r="E1" t="str">
            <v>재  료  및</v>
          </cell>
          <cell r="F1" t="str">
            <v>원</v>
          </cell>
          <cell r="G1" t="str">
            <v>단</v>
          </cell>
          <cell r="H1" t="str">
            <v>총           액</v>
          </cell>
          <cell r="I1"/>
          <cell r="J1" t="str">
            <v>노    무    비</v>
          </cell>
          <cell r="K1"/>
          <cell r="L1" t="str">
            <v>재    료    비</v>
          </cell>
          <cell r="M1"/>
          <cell r="N1" t="str">
            <v>경          비</v>
          </cell>
        </row>
        <row r="2">
          <cell r="A2" t="str">
            <v>드</v>
          </cell>
          <cell r="B2"/>
          <cell r="C2" t="str">
            <v>별</v>
          </cell>
          <cell r="D2"/>
          <cell r="E2" t="str">
            <v>치     수</v>
          </cell>
          <cell r="F2" t="str">
            <v>수</v>
          </cell>
          <cell r="G2" t="str">
            <v>위</v>
          </cell>
          <cell r="H2" t="str">
            <v xml:space="preserve">단   가 </v>
          </cell>
          <cell r="I2" t="str">
            <v>금    액</v>
          </cell>
          <cell r="J2" t="str">
            <v xml:space="preserve">단   가 </v>
          </cell>
          <cell r="K2" t="str">
            <v>금    액</v>
          </cell>
          <cell r="L2" t="str">
            <v xml:space="preserve">단   가 </v>
          </cell>
          <cell r="M2" t="str">
            <v>금    액</v>
          </cell>
          <cell r="N2" t="str">
            <v xml:space="preserve">단   가 </v>
          </cell>
          <cell r="O2" t="str">
            <v>금    액</v>
          </cell>
        </row>
        <row r="3">
          <cell r="A3" t="str">
            <v>토공일위대가표</v>
          </cell>
        </row>
        <row r="4">
          <cell r="A4">
            <v>1</v>
          </cell>
          <cell r="B4" t="str">
            <v>제</v>
          </cell>
          <cell r="C4">
            <v>1</v>
          </cell>
          <cell r="D4" t="str">
            <v>호표</v>
          </cell>
          <cell r="E4" t="str">
            <v xml:space="preserve">터파기 </v>
          </cell>
          <cell r="F4">
            <v>1</v>
          </cell>
          <cell r="G4" t="str">
            <v>㎥</v>
          </cell>
          <cell r="H4" t="str">
            <v>당</v>
          </cell>
          <cell r="I4">
            <v>3716</v>
          </cell>
          <cell r="J4"/>
          <cell r="K4">
            <v>3286</v>
          </cell>
          <cell r="L4"/>
          <cell r="M4">
            <v>184</v>
          </cell>
          <cell r="N4"/>
          <cell r="O4">
            <v>246</v>
          </cell>
        </row>
        <row r="5">
          <cell r="A5">
            <v>1.1000000000000001</v>
          </cell>
          <cell r="B5" t="str">
            <v>인력20%</v>
          </cell>
          <cell r="C5"/>
          <cell r="D5"/>
          <cell r="E5" t="str">
            <v>보통인부. 20%</v>
          </cell>
          <cell r="F5">
            <v>1</v>
          </cell>
          <cell r="G5" t="str">
            <v>㎥</v>
          </cell>
          <cell r="H5"/>
          <cell r="I5">
            <v>2723.2</v>
          </cell>
          <cell r="J5"/>
          <cell r="K5">
            <v>2723.2</v>
          </cell>
        </row>
        <row r="6">
          <cell r="A6">
            <v>1.2000000000000002</v>
          </cell>
          <cell r="B6" t="str">
            <v>기계80%</v>
          </cell>
          <cell r="C6"/>
          <cell r="D6"/>
          <cell r="E6" t="str">
            <v>백호우0.4㎥. 80%</v>
          </cell>
          <cell r="F6">
            <v>1</v>
          </cell>
          <cell r="G6" t="str">
            <v>㎥</v>
          </cell>
          <cell r="H6"/>
          <cell r="I6">
            <v>993.6</v>
          </cell>
          <cell r="J6"/>
          <cell r="K6">
            <v>562.9</v>
          </cell>
          <cell r="L6"/>
          <cell r="M6">
            <v>184.1</v>
          </cell>
          <cell r="N6"/>
          <cell r="O6">
            <v>246.6</v>
          </cell>
        </row>
        <row r="7">
          <cell r="A7">
            <v>0</v>
          </cell>
        </row>
        <row r="8">
          <cell r="A8">
            <v>2</v>
          </cell>
          <cell r="B8" t="str">
            <v>제</v>
          </cell>
          <cell r="C8">
            <v>1</v>
          </cell>
          <cell r="D8" t="str">
            <v>호표</v>
          </cell>
          <cell r="E8" t="str">
            <v xml:space="preserve">터파기 </v>
          </cell>
          <cell r="F8">
            <v>1</v>
          </cell>
          <cell r="G8" t="str">
            <v>㎥</v>
          </cell>
          <cell r="H8" t="str">
            <v>당</v>
          </cell>
          <cell r="I8">
            <v>3450</v>
          </cell>
          <cell r="J8"/>
          <cell r="K8">
            <v>3078</v>
          </cell>
          <cell r="L8"/>
          <cell r="M8">
            <v>135</v>
          </cell>
          <cell r="N8"/>
          <cell r="O8">
            <v>237</v>
          </cell>
        </row>
        <row r="9">
          <cell r="A9">
            <v>2.1</v>
          </cell>
          <cell r="B9" t="str">
            <v>인력20%</v>
          </cell>
          <cell r="C9"/>
          <cell r="D9"/>
          <cell r="E9" t="str">
            <v>보통인부. 20%</v>
          </cell>
          <cell r="F9">
            <v>1</v>
          </cell>
          <cell r="G9" t="str">
            <v>㎥</v>
          </cell>
          <cell r="H9"/>
          <cell r="I9">
            <v>2723.2400000000002</v>
          </cell>
          <cell r="J9"/>
          <cell r="K9">
            <v>2723.2400000000002</v>
          </cell>
        </row>
        <row r="10">
          <cell r="A10">
            <v>2.2000000000000002</v>
          </cell>
          <cell r="B10" t="str">
            <v>기계80%</v>
          </cell>
          <cell r="C10"/>
          <cell r="D10"/>
          <cell r="E10" t="str">
            <v>백호우0.7㎥. 80%</v>
          </cell>
          <cell r="F10">
            <v>1</v>
          </cell>
          <cell r="G10" t="str">
            <v>㎥</v>
          </cell>
          <cell r="H10"/>
          <cell r="I10">
            <v>728.4</v>
          </cell>
          <cell r="J10"/>
          <cell r="K10">
            <v>355.5</v>
          </cell>
          <cell r="L10"/>
          <cell r="M10">
            <v>135.69999999999999</v>
          </cell>
          <cell r="N10"/>
          <cell r="O10">
            <v>237.2</v>
          </cell>
        </row>
        <row r="11">
          <cell r="A11">
            <v>0</v>
          </cell>
        </row>
        <row r="12">
          <cell r="A12">
            <v>3</v>
          </cell>
          <cell r="B12" t="str">
            <v>제</v>
          </cell>
          <cell r="C12"/>
          <cell r="D12" t="str">
            <v>호표</v>
          </cell>
          <cell r="E12" t="str">
            <v xml:space="preserve">구조물터파기 </v>
          </cell>
          <cell r="F12">
            <v>1</v>
          </cell>
          <cell r="G12" t="str">
            <v>㎥</v>
          </cell>
          <cell r="H12" t="str">
            <v>당</v>
          </cell>
          <cell r="I12">
            <v>4773</v>
          </cell>
          <cell r="J12"/>
          <cell r="K12">
            <v>4421</v>
          </cell>
          <cell r="L12"/>
          <cell r="M12">
            <v>128</v>
          </cell>
          <cell r="N12"/>
          <cell r="O12">
            <v>224</v>
          </cell>
        </row>
        <row r="13">
          <cell r="A13">
            <v>3.1</v>
          </cell>
          <cell r="B13" t="str">
            <v>인력30%</v>
          </cell>
          <cell r="C13"/>
          <cell r="D13"/>
          <cell r="E13" t="str">
            <v>보통인부. 30%</v>
          </cell>
          <cell r="F13">
            <v>1</v>
          </cell>
          <cell r="G13" t="str">
            <v>㎥</v>
          </cell>
          <cell r="H13"/>
          <cell r="I13">
            <v>4084.86</v>
          </cell>
          <cell r="J13"/>
          <cell r="K13">
            <v>4084.86</v>
          </cell>
        </row>
        <row r="14">
          <cell r="A14">
            <v>3.2</v>
          </cell>
          <cell r="B14" t="str">
            <v>기계70%</v>
          </cell>
          <cell r="C14"/>
          <cell r="D14"/>
          <cell r="E14" t="str">
            <v>백호우0.7㎥. 70%</v>
          </cell>
          <cell r="F14">
            <v>1</v>
          </cell>
          <cell r="G14" t="str">
            <v>㎥</v>
          </cell>
          <cell r="H14"/>
          <cell r="I14">
            <v>690.4</v>
          </cell>
          <cell r="J14"/>
          <cell r="K14">
            <v>337</v>
          </cell>
          <cell r="L14"/>
          <cell r="M14">
            <v>128.6</v>
          </cell>
          <cell r="N14"/>
          <cell r="O14">
            <v>224.8</v>
          </cell>
        </row>
        <row r="15">
          <cell r="A15">
            <v>0</v>
          </cell>
        </row>
        <row r="16">
          <cell r="A16">
            <v>4</v>
          </cell>
          <cell r="B16" t="str">
            <v>제</v>
          </cell>
          <cell r="C16"/>
          <cell r="D16" t="str">
            <v>호표</v>
          </cell>
          <cell r="E16" t="str">
            <v xml:space="preserve">터파기 </v>
          </cell>
          <cell r="F16">
            <v>1</v>
          </cell>
          <cell r="G16" t="str">
            <v>㎥</v>
          </cell>
          <cell r="H16" t="str">
            <v>당</v>
          </cell>
          <cell r="I16">
            <v>1241</v>
          </cell>
          <cell r="J16"/>
          <cell r="K16">
            <v>703</v>
          </cell>
          <cell r="L16"/>
          <cell r="M16">
            <v>230</v>
          </cell>
          <cell r="N16"/>
          <cell r="O16">
            <v>308</v>
          </cell>
        </row>
        <row r="17">
          <cell r="A17">
            <v>4.0999999999999996</v>
          </cell>
          <cell r="B17" t="str">
            <v>기계</v>
          </cell>
          <cell r="C17"/>
          <cell r="D17"/>
          <cell r="E17" t="str">
            <v>백호우0.4㎥</v>
          </cell>
          <cell r="F17">
            <v>1</v>
          </cell>
          <cell r="G17" t="str">
            <v>㎥</v>
          </cell>
          <cell r="H17"/>
          <cell r="I17">
            <v>1241</v>
          </cell>
          <cell r="J17"/>
          <cell r="K17">
            <v>703</v>
          </cell>
          <cell r="L17"/>
          <cell r="M17">
            <v>230</v>
          </cell>
          <cell r="N17"/>
          <cell r="O17">
            <v>308</v>
          </cell>
        </row>
        <row r="18">
          <cell r="A18">
            <v>0</v>
          </cell>
        </row>
        <row r="19">
          <cell r="A19">
            <v>5</v>
          </cell>
          <cell r="B19" t="str">
            <v>제</v>
          </cell>
          <cell r="C19"/>
          <cell r="D19" t="str">
            <v>호표</v>
          </cell>
          <cell r="E19" t="str">
            <v xml:space="preserve">터파기 </v>
          </cell>
          <cell r="F19">
            <v>1</v>
          </cell>
          <cell r="G19" t="str">
            <v>㎥</v>
          </cell>
          <cell r="H19" t="str">
            <v>당</v>
          </cell>
          <cell r="I19">
            <v>909</v>
          </cell>
          <cell r="J19"/>
          <cell r="K19">
            <v>444</v>
          </cell>
          <cell r="L19"/>
          <cell r="M19">
            <v>169</v>
          </cell>
          <cell r="N19"/>
          <cell r="O19">
            <v>296</v>
          </cell>
        </row>
        <row r="20">
          <cell r="A20">
            <v>5.0999999999999996</v>
          </cell>
          <cell r="B20" t="str">
            <v>기계</v>
          </cell>
          <cell r="C20"/>
          <cell r="D20"/>
          <cell r="E20" t="str">
            <v>백호우0.7㎥</v>
          </cell>
          <cell r="F20">
            <v>1</v>
          </cell>
          <cell r="G20" t="str">
            <v>㎥</v>
          </cell>
          <cell r="H20"/>
          <cell r="I20">
            <v>909</v>
          </cell>
          <cell r="J20"/>
          <cell r="K20">
            <v>444</v>
          </cell>
          <cell r="L20"/>
          <cell r="M20">
            <v>169</v>
          </cell>
          <cell r="N20"/>
          <cell r="O20">
            <v>296</v>
          </cell>
        </row>
        <row r="21">
          <cell r="A21">
            <v>0</v>
          </cell>
        </row>
        <row r="22">
          <cell r="A22">
            <v>6</v>
          </cell>
          <cell r="B22" t="str">
            <v>제</v>
          </cell>
          <cell r="C22">
            <v>3</v>
          </cell>
          <cell r="D22" t="str">
            <v>호표</v>
          </cell>
          <cell r="E22" t="str">
            <v>되메우기</v>
          </cell>
          <cell r="F22">
            <v>1</v>
          </cell>
          <cell r="G22" t="str">
            <v>㎥</v>
          </cell>
          <cell r="H22" t="str">
            <v>당</v>
          </cell>
          <cell r="I22">
            <v>2083</v>
          </cell>
          <cell r="J22"/>
          <cell r="K22">
            <v>1486</v>
          </cell>
          <cell r="L22"/>
          <cell r="M22">
            <v>210</v>
          </cell>
          <cell r="N22"/>
          <cell r="O22">
            <v>387</v>
          </cell>
        </row>
        <row r="23">
          <cell r="A23">
            <v>6.1</v>
          </cell>
          <cell r="B23" t="str">
            <v>백호우</v>
          </cell>
          <cell r="C23"/>
          <cell r="D23"/>
          <cell r="E23" t="str">
            <v>백호우0.7㎥ 80%</v>
          </cell>
          <cell r="F23">
            <v>1</v>
          </cell>
          <cell r="G23" t="str">
            <v>㎥</v>
          </cell>
          <cell r="H23"/>
          <cell r="I23">
            <v>344.2</v>
          </cell>
          <cell r="J23"/>
          <cell r="K23">
            <v>168</v>
          </cell>
          <cell r="L23"/>
          <cell r="M23">
            <v>64.099999999999994</v>
          </cell>
          <cell r="N23"/>
          <cell r="O23">
            <v>112.1</v>
          </cell>
        </row>
        <row r="24">
          <cell r="A24">
            <v>6.1999999999999993</v>
          </cell>
          <cell r="B24" t="str">
            <v>인력</v>
          </cell>
          <cell r="C24"/>
          <cell r="D24"/>
          <cell r="E24" t="str">
            <v>보통인부 20%</v>
          </cell>
          <cell r="F24">
            <v>1</v>
          </cell>
          <cell r="G24" t="str">
            <v>㎥</v>
          </cell>
          <cell r="H24"/>
          <cell r="I24">
            <v>1047.4000000000001</v>
          </cell>
          <cell r="J24"/>
          <cell r="K24">
            <v>1047.4000000000001</v>
          </cell>
        </row>
        <row r="25">
          <cell r="A25">
            <v>6.2999999999999989</v>
          </cell>
          <cell r="B25" t="str">
            <v>다짐</v>
          </cell>
          <cell r="C25"/>
          <cell r="D25"/>
          <cell r="E25" t="str">
            <v>진동로라6TON</v>
          </cell>
          <cell r="F25">
            <v>1</v>
          </cell>
          <cell r="G25" t="str">
            <v>㎥</v>
          </cell>
          <cell r="H25"/>
          <cell r="I25">
            <v>693.3</v>
          </cell>
          <cell r="J25"/>
          <cell r="K25">
            <v>271.3</v>
          </cell>
          <cell r="L25"/>
          <cell r="M25">
            <v>146.5</v>
          </cell>
          <cell r="N25"/>
          <cell r="O25">
            <v>275.5</v>
          </cell>
        </row>
        <row r="26">
          <cell r="A26">
            <v>0</v>
          </cell>
        </row>
        <row r="27">
          <cell r="A27">
            <v>7</v>
          </cell>
          <cell r="B27" t="str">
            <v>제</v>
          </cell>
          <cell r="C27">
            <v>3</v>
          </cell>
          <cell r="D27" t="str">
            <v>호표</v>
          </cell>
          <cell r="E27" t="str">
            <v>되메우기</v>
          </cell>
          <cell r="F27">
            <v>1</v>
          </cell>
          <cell r="G27" t="str">
            <v>㎥</v>
          </cell>
          <cell r="H27" t="str">
            <v>당</v>
          </cell>
          <cell r="I27">
            <v>4616</v>
          </cell>
          <cell r="J27"/>
          <cell r="K27">
            <v>4148</v>
          </cell>
          <cell r="L27"/>
          <cell r="M27">
            <v>268</v>
          </cell>
          <cell r="N27"/>
          <cell r="O27">
            <v>200</v>
          </cell>
        </row>
        <row r="28">
          <cell r="A28">
            <v>7.1</v>
          </cell>
          <cell r="B28" t="str">
            <v>백호우</v>
          </cell>
          <cell r="C28"/>
          <cell r="D28"/>
          <cell r="E28" t="str">
            <v>백호우0.7㎥80%</v>
          </cell>
          <cell r="F28">
            <v>1</v>
          </cell>
          <cell r="G28" t="str">
            <v>㎥</v>
          </cell>
          <cell r="H28"/>
          <cell r="I28">
            <v>344.2</v>
          </cell>
          <cell r="J28"/>
          <cell r="K28">
            <v>168</v>
          </cell>
          <cell r="L28"/>
          <cell r="M28">
            <v>64.099999999999994</v>
          </cell>
          <cell r="N28"/>
          <cell r="O28">
            <v>112.1</v>
          </cell>
        </row>
        <row r="29">
          <cell r="A29">
            <v>7.1999999999999993</v>
          </cell>
          <cell r="B29" t="str">
            <v>인력</v>
          </cell>
          <cell r="C29"/>
          <cell r="D29"/>
          <cell r="E29" t="str">
            <v>보통인부. 20%</v>
          </cell>
          <cell r="F29">
            <v>1</v>
          </cell>
          <cell r="G29" t="str">
            <v>㎥</v>
          </cell>
          <cell r="H29"/>
          <cell r="I29">
            <v>1047.4000000000001</v>
          </cell>
          <cell r="J29"/>
          <cell r="K29">
            <v>1047.4000000000001</v>
          </cell>
        </row>
        <row r="30">
          <cell r="A30">
            <v>7.2999999999999989</v>
          </cell>
          <cell r="B30" t="str">
            <v>다짐</v>
          </cell>
          <cell r="C30"/>
          <cell r="D30"/>
          <cell r="E30" t="str">
            <v>램머80KG</v>
          </cell>
          <cell r="F30">
            <v>1</v>
          </cell>
          <cell r="G30" t="str">
            <v>㎥</v>
          </cell>
          <cell r="H30"/>
          <cell r="I30">
            <v>3225.8</v>
          </cell>
          <cell r="J30"/>
          <cell r="K30">
            <v>2932.7</v>
          </cell>
          <cell r="L30"/>
          <cell r="M30">
            <v>204.8</v>
          </cell>
          <cell r="N30"/>
          <cell r="O30">
            <v>88.3</v>
          </cell>
        </row>
        <row r="31">
          <cell r="A31">
            <v>0</v>
          </cell>
        </row>
        <row r="32">
          <cell r="A32">
            <v>8</v>
          </cell>
          <cell r="B32" t="str">
            <v>제</v>
          </cell>
          <cell r="C32">
            <v>2</v>
          </cell>
          <cell r="D32" t="str">
            <v>호표</v>
          </cell>
          <cell r="E32" t="str">
            <v>되메우기</v>
          </cell>
          <cell r="F32">
            <v>1</v>
          </cell>
          <cell r="G32" t="str">
            <v>㎥</v>
          </cell>
          <cell r="H32" t="str">
            <v>당</v>
          </cell>
          <cell r="I32">
            <v>1391</v>
          </cell>
          <cell r="J32"/>
          <cell r="K32">
            <v>1215</v>
          </cell>
          <cell r="L32"/>
          <cell r="M32">
            <v>64</v>
          </cell>
          <cell r="N32"/>
          <cell r="O32">
            <v>112</v>
          </cell>
        </row>
        <row r="33">
          <cell r="A33">
            <v>8.1</v>
          </cell>
          <cell r="B33" t="str">
            <v>백호우</v>
          </cell>
          <cell r="C33"/>
          <cell r="D33"/>
          <cell r="E33" t="str">
            <v>백호우0.7㎥. 80%</v>
          </cell>
          <cell r="F33">
            <v>1</v>
          </cell>
          <cell r="G33" t="str">
            <v>㎥</v>
          </cell>
          <cell r="H33"/>
          <cell r="I33">
            <v>344.2</v>
          </cell>
          <cell r="J33"/>
          <cell r="K33">
            <v>168</v>
          </cell>
          <cell r="L33"/>
          <cell r="M33">
            <v>64.099999999999994</v>
          </cell>
          <cell r="N33"/>
          <cell r="O33">
            <v>112.1</v>
          </cell>
        </row>
        <row r="34">
          <cell r="A34">
            <v>8.1999999999999993</v>
          </cell>
          <cell r="B34" t="str">
            <v>인력</v>
          </cell>
          <cell r="C34"/>
          <cell r="D34"/>
          <cell r="E34" t="str">
            <v>보통인부. 20%</v>
          </cell>
          <cell r="F34">
            <v>1</v>
          </cell>
          <cell r="G34" t="str">
            <v>㎥</v>
          </cell>
          <cell r="H34"/>
          <cell r="I34">
            <v>1047.4000000000001</v>
          </cell>
          <cell r="J34"/>
          <cell r="K34">
            <v>1047.4000000000001</v>
          </cell>
        </row>
        <row r="35">
          <cell r="A35">
            <v>0</v>
          </cell>
        </row>
        <row r="36">
          <cell r="A36">
            <v>9</v>
          </cell>
          <cell r="B36" t="str">
            <v>제</v>
          </cell>
          <cell r="C36"/>
          <cell r="D36" t="str">
            <v>호표</v>
          </cell>
          <cell r="E36" t="str">
            <v>되메우기</v>
          </cell>
          <cell r="F36">
            <v>1</v>
          </cell>
          <cell r="G36" t="str">
            <v>㎥</v>
          </cell>
          <cell r="H36" t="str">
            <v>당</v>
          </cell>
          <cell r="I36">
            <v>469</v>
          </cell>
          <cell r="J36"/>
          <cell r="K36">
            <v>266</v>
          </cell>
          <cell r="L36"/>
          <cell r="M36">
            <v>87</v>
          </cell>
          <cell r="N36"/>
          <cell r="O36">
            <v>116</v>
          </cell>
        </row>
        <row r="37">
          <cell r="A37">
            <v>9.1</v>
          </cell>
          <cell r="B37" t="str">
            <v>백호우</v>
          </cell>
          <cell r="C37"/>
          <cell r="D37"/>
          <cell r="E37" t="str">
            <v>백호우0.4㎥</v>
          </cell>
          <cell r="F37">
            <v>1</v>
          </cell>
          <cell r="G37" t="str">
            <v>㎥</v>
          </cell>
          <cell r="H37"/>
          <cell r="I37">
            <v>469</v>
          </cell>
          <cell r="J37"/>
          <cell r="K37">
            <v>266</v>
          </cell>
          <cell r="L37"/>
          <cell r="M37">
            <v>87</v>
          </cell>
          <cell r="N37"/>
          <cell r="O37">
            <v>116</v>
          </cell>
        </row>
        <row r="39">
          <cell r="A39">
            <v>10</v>
          </cell>
          <cell r="B39" t="str">
            <v>제</v>
          </cell>
          <cell r="C39"/>
          <cell r="D39" t="str">
            <v>호표</v>
          </cell>
          <cell r="E39" t="str">
            <v>되메우기</v>
          </cell>
          <cell r="F39">
            <v>1</v>
          </cell>
          <cell r="G39" t="str">
            <v>㎥</v>
          </cell>
          <cell r="H39" t="str">
            <v>당</v>
          </cell>
          <cell r="I39">
            <v>344</v>
          </cell>
          <cell r="J39"/>
          <cell r="K39">
            <v>168</v>
          </cell>
          <cell r="L39"/>
          <cell r="M39">
            <v>64</v>
          </cell>
          <cell r="N39"/>
          <cell r="O39">
            <v>112</v>
          </cell>
        </row>
        <row r="40">
          <cell r="A40">
            <v>10.1</v>
          </cell>
          <cell r="B40" t="str">
            <v>백호우</v>
          </cell>
          <cell r="C40"/>
          <cell r="D40"/>
          <cell r="E40" t="str">
            <v>백호우0.7㎥</v>
          </cell>
          <cell r="F40">
            <v>1</v>
          </cell>
          <cell r="G40" t="str">
            <v>㎥</v>
          </cell>
          <cell r="H40"/>
          <cell r="I40">
            <v>344</v>
          </cell>
          <cell r="J40"/>
          <cell r="K40">
            <v>168</v>
          </cell>
          <cell r="L40"/>
          <cell r="M40">
            <v>64</v>
          </cell>
          <cell r="N40"/>
          <cell r="O40">
            <v>112</v>
          </cell>
        </row>
        <row r="41">
          <cell r="A41">
            <v>0</v>
          </cell>
        </row>
        <row r="42">
          <cell r="A42">
            <v>11</v>
          </cell>
          <cell r="B42" t="str">
            <v>제</v>
          </cell>
          <cell r="C42"/>
          <cell r="D42" t="str">
            <v>호표</v>
          </cell>
          <cell r="E42" t="str">
            <v>절토</v>
          </cell>
          <cell r="F42">
            <v>1</v>
          </cell>
          <cell r="G42" t="str">
            <v>㎥</v>
          </cell>
          <cell r="H42" t="str">
            <v>당</v>
          </cell>
          <cell r="I42">
            <v>469</v>
          </cell>
          <cell r="J42"/>
          <cell r="K42">
            <v>266</v>
          </cell>
          <cell r="L42"/>
          <cell r="M42">
            <v>87</v>
          </cell>
          <cell r="N42"/>
          <cell r="O42">
            <v>116</v>
          </cell>
        </row>
        <row r="43">
          <cell r="A43">
            <v>11.1</v>
          </cell>
          <cell r="B43" t="str">
            <v>백호우</v>
          </cell>
          <cell r="C43"/>
          <cell r="D43"/>
          <cell r="E43" t="str">
            <v>백호우0.4㎥</v>
          </cell>
          <cell r="F43">
            <v>1</v>
          </cell>
          <cell r="G43" t="str">
            <v>㎥</v>
          </cell>
          <cell r="H43"/>
          <cell r="I43">
            <v>469</v>
          </cell>
          <cell r="J43"/>
          <cell r="K43">
            <v>266</v>
          </cell>
          <cell r="L43"/>
          <cell r="M43">
            <v>87</v>
          </cell>
          <cell r="N43"/>
          <cell r="O43">
            <v>116</v>
          </cell>
        </row>
        <row r="44">
          <cell r="A44">
            <v>0</v>
          </cell>
        </row>
        <row r="45">
          <cell r="A45">
            <v>12</v>
          </cell>
          <cell r="B45" t="str">
            <v>제</v>
          </cell>
          <cell r="C45"/>
          <cell r="D45" t="str">
            <v>호표</v>
          </cell>
          <cell r="E45" t="str">
            <v>절토</v>
          </cell>
          <cell r="F45">
            <v>1</v>
          </cell>
          <cell r="G45" t="str">
            <v>㎥</v>
          </cell>
          <cell r="H45" t="str">
            <v>당</v>
          </cell>
          <cell r="I45">
            <v>909</v>
          </cell>
          <cell r="J45"/>
          <cell r="K45">
            <v>444</v>
          </cell>
          <cell r="L45"/>
          <cell r="M45">
            <v>169</v>
          </cell>
          <cell r="N45"/>
          <cell r="O45">
            <v>296</v>
          </cell>
        </row>
        <row r="46">
          <cell r="A46">
            <v>12.1</v>
          </cell>
          <cell r="B46" t="str">
            <v>백호우</v>
          </cell>
          <cell r="C46"/>
          <cell r="D46"/>
          <cell r="E46" t="str">
            <v>백호우0.7㎥</v>
          </cell>
          <cell r="F46">
            <v>1</v>
          </cell>
          <cell r="G46" t="str">
            <v>㎥</v>
          </cell>
          <cell r="H46"/>
          <cell r="I46">
            <v>909</v>
          </cell>
          <cell r="J46"/>
          <cell r="K46">
            <v>444</v>
          </cell>
          <cell r="L46"/>
          <cell r="M46">
            <v>169</v>
          </cell>
          <cell r="N46"/>
          <cell r="O46">
            <v>296</v>
          </cell>
        </row>
        <row r="47">
          <cell r="A47">
            <v>0</v>
          </cell>
        </row>
        <row r="48">
          <cell r="A48">
            <v>13</v>
          </cell>
          <cell r="B48" t="str">
            <v>제</v>
          </cell>
          <cell r="C48"/>
          <cell r="D48" t="str">
            <v>호표</v>
          </cell>
          <cell r="E48" t="str">
            <v>성토</v>
          </cell>
          <cell r="F48">
            <v>1</v>
          </cell>
          <cell r="G48" t="str">
            <v>㎥</v>
          </cell>
          <cell r="H48" t="str">
            <v>당</v>
          </cell>
          <cell r="I48">
            <v>430</v>
          </cell>
          <cell r="J48"/>
          <cell r="K48">
            <v>210</v>
          </cell>
          <cell r="L48"/>
          <cell r="M48">
            <v>80</v>
          </cell>
          <cell r="N48"/>
          <cell r="O48">
            <v>140</v>
          </cell>
        </row>
        <row r="49">
          <cell r="A49">
            <v>13.1</v>
          </cell>
          <cell r="B49" t="str">
            <v>백호우</v>
          </cell>
          <cell r="C49"/>
          <cell r="D49"/>
          <cell r="E49" t="str">
            <v>백호우0.7㎥</v>
          </cell>
          <cell r="F49">
            <v>1</v>
          </cell>
          <cell r="G49" t="str">
            <v>㎥</v>
          </cell>
          <cell r="H49"/>
          <cell r="I49">
            <v>430</v>
          </cell>
          <cell r="J49"/>
          <cell r="K49">
            <v>210</v>
          </cell>
          <cell r="L49"/>
          <cell r="M49">
            <v>80</v>
          </cell>
          <cell r="N49"/>
          <cell r="O49">
            <v>140</v>
          </cell>
        </row>
        <row r="50">
          <cell r="A50">
            <v>0</v>
          </cell>
        </row>
        <row r="51">
          <cell r="A51">
            <v>14</v>
          </cell>
          <cell r="B51" t="str">
            <v>제</v>
          </cell>
          <cell r="C51"/>
          <cell r="D51" t="str">
            <v>호표</v>
          </cell>
          <cell r="E51" t="str">
            <v>성토</v>
          </cell>
          <cell r="F51">
            <v>1</v>
          </cell>
          <cell r="G51" t="str">
            <v>㎥</v>
          </cell>
          <cell r="H51" t="str">
            <v>당</v>
          </cell>
          <cell r="I51">
            <v>3812</v>
          </cell>
          <cell r="J51"/>
          <cell r="K51">
            <v>3265</v>
          </cell>
          <cell r="L51"/>
          <cell r="M51">
            <v>313</v>
          </cell>
          <cell r="N51"/>
          <cell r="O51">
            <v>234</v>
          </cell>
        </row>
        <row r="52">
          <cell r="A52">
            <v>14.1</v>
          </cell>
          <cell r="B52" t="str">
            <v>백호우</v>
          </cell>
          <cell r="C52"/>
          <cell r="D52"/>
          <cell r="E52" t="str">
            <v>백호우0.4㎥</v>
          </cell>
          <cell r="F52">
            <v>1</v>
          </cell>
          <cell r="G52" t="str">
            <v>㎥</v>
          </cell>
          <cell r="H52"/>
          <cell r="I52">
            <v>587.1</v>
          </cell>
          <cell r="J52"/>
          <cell r="K52">
            <v>332.6</v>
          </cell>
          <cell r="L52"/>
          <cell r="M52">
            <v>108.8</v>
          </cell>
          <cell r="N52"/>
          <cell r="O52">
            <v>145.69999999999999</v>
          </cell>
        </row>
        <row r="53">
          <cell r="A53">
            <v>14.2</v>
          </cell>
          <cell r="B53" t="str">
            <v>램머</v>
          </cell>
          <cell r="C53"/>
          <cell r="D53"/>
          <cell r="E53" t="str">
            <v>80KG</v>
          </cell>
          <cell r="F53">
            <v>1</v>
          </cell>
          <cell r="G53" t="str">
            <v>㎥</v>
          </cell>
          <cell r="H53"/>
          <cell r="I53">
            <v>3225.8</v>
          </cell>
          <cell r="J53"/>
          <cell r="K53">
            <v>2932.7</v>
          </cell>
          <cell r="L53"/>
          <cell r="M53">
            <v>204.8</v>
          </cell>
          <cell r="N53"/>
          <cell r="O53">
            <v>88.3</v>
          </cell>
        </row>
        <row r="54">
          <cell r="A54">
            <v>0</v>
          </cell>
        </row>
        <row r="55">
          <cell r="A55">
            <v>15</v>
          </cell>
          <cell r="B55" t="str">
            <v>제</v>
          </cell>
          <cell r="C55"/>
          <cell r="D55" t="str">
            <v>호표</v>
          </cell>
          <cell r="E55" t="str">
            <v>성토</v>
          </cell>
          <cell r="F55">
            <v>1</v>
          </cell>
          <cell r="G55" t="str">
            <v>㎥</v>
          </cell>
          <cell r="H55" t="str">
            <v>당</v>
          </cell>
          <cell r="I55">
            <v>3654</v>
          </cell>
          <cell r="J55"/>
          <cell r="K55">
            <v>3142</v>
          </cell>
          <cell r="L55"/>
          <cell r="M55">
            <v>284</v>
          </cell>
          <cell r="N55"/>
          <cell r="O55">
            <v>228</v>
          </cell>
        </row>
        <row r="56">
          <cell r="A56">
            <v>15.1</v>
          </cell>
          <cell r="B56" t="str">
            <v>백호우</v>
          </cell>
          <cell r="C56"/>
          <cell r="D56"/>
          <cell r="E56" t="str">
            <v>백호우0.7㎥</v>
          </cell>
          <cell r="F56">
            <v>1</v>
          </cell>
          <cell r="G56" t="str">
            <v>㎥</v>
          </cell>
          <cell r="H56"/>
          <cell r="I56">
            <v>430.3</v>
          </cell>
          <cell r="J56"/>
          <cell r="K56">
            <v>210.1</v>
          </cell>
          <cell r="L56"/>
          <cell r="M56">
            <v>80.099999999999994</v>
          </cell>
          <cell r="N56"/>
          <cell r="O56">
            <v>140.1</v>
          </cell>
        </row>
        <row r="57">
          <cell r="A57">
            <v>15.2</v>
          </cell>
          <cell r="B57" t="str">
            <v>램머</v>
          </cell>
          <cell r="C57"/>
          <cell r="D57"/>
          <cell r="E57" t="str">
            <v>80KG</v>
          </cell>
          <cell r="F57">
            <v>1</v>
          </cell>
          <cell r="G57" t="str">
            <v>㎥</v>
          </cell>
          <cell r="H57"/>
          <cell r="I57">
            <v>3225.8</v>
          </cell>
          <cell r="J57"/>
          <cell r="K57">
            <v>2932.7</v>
          </cell>
          <cell r="L57"/>
          <cell r="M57">
            <v>204.8</v>
          </cell>
          <cell r="N57"/>
          <cell r="O57">
            <v>88.3</v>
          </cell>
        </row>
        <row r="58">
          <cell r="A58">
            <v>0</v>
          </cell>
        </row>
        <row r="59">
          <cell r="A59">
            <v>16</v>
          </cell>
          <cell r="B59" t="str">
            <v>제</v>
          </cell>
          <cell r="C59"/>
          <cell r="D59" t="str">
            <v>호표</v>
          </cell>
          <cell r="E59" t="str">
            <v>성토</v>
          </cell>
          <cell r="F59">
            <v>1</v>
          </cell>
          <cell r="G59" t="str">
            <v>㎥</v>
          </cell>
          <cell r="H59" t="str">
            <v>당</v>
          </cell>
          <cell r="I59">
            <v>2028</v>
          </cell>
          <cell r="J59"/>
          <cell r="K59">
            <v>775</v>
          </cell>
          <cell r="L59"/>
          <cell r="M59">
            <v>431</v>
          </cell>
          <cell r="N59"/>
          <cell r="O59">
            <v>822</v>
          </cell>
        </row>
        <row r="60">
          <cell r="A60">
            <v>16.100000000000001</v>
          </cell>
          <cell r="B60" t="str">
            <v>백호우</v>
          </cell>
          <cell r="C60"/>
          <cell r="D60"/>
          <cell r="E60" t="str">
            <v>백호우0.7㎥</v>
          </cell>
          <cell r="F60">
            <v>1</v>
          </cell>
          <cell r="G60" t="str">
            <v>㎥</v>
          </cell>
          <cell r="H60"/>
          <cell r="I60">
            <v>430.3</v>
          </cell>
          <cell r="J60"/>
          <cell r="K60">
            <v>210.1</v>
          </cell>
          <cell r="L60"/>
          <cell r="M60">
            <v>80.099999999999994</v>
          </cell>
          <cell r="N60"/>
          <cell r="O60">
            <v>140.1</v>
          </cell>
        </row>
        <row r="61">
          <cell r="A61">
            <v>16.200000000000003</v>
          </cell>
          <cell r="B61" t="str">
            <v>진동로라(핸드0.7)</v>
          </cell>
          <cell r="C61"/>
          <cell r="D61"/>
          <cell r="E61" t="str">
            <v>700KG</v>
          </cell>
          <cell r="F61">
            <v>1</v>
          </cell>
          <cell r="G61" t="str">
            <v>㎥</v>
          </cell>
          <cell r="H61"/>
          <cell r="I61">
            <v>1599.5</v>
          </cell>
          <cell r="J61"/>
          <cell r="K61">
            <v>565.79999999999995</v>
          </cell>
          <cell r="L61"/>
          <cell r="M61">
            <v>351.8</v>
          </cell>
          <cell r="N61"/>
          <cell r="O61">
            <v>681.9</v>
          </cell>
        </row>
        <row r="62">
          <cell r="A62">
            <v>0</v>
          </cell>
        </row>
        <row r="63">
          <cell r="A63">
            <v>17</v>
          </cell>
          <cell r="B63" t="str">
            <v>제</v>
          </cell>
          <cell r="C63"/>
          <cell r="D63" t="str">
            <v>호표</v>
          </cell>
          <cell r="E63" t="str">
            <v>성토</v>
          </cell>
          <cell r="F63">
            <v>1</v>
          </cell>
          <cell r="G63" t="str">
            <v>㎥</v>
          </cell>
          <cell r="H63" t="str">
            <v>당</v>
          </cell>
          <cell r="I63">
            <v>1122</v>
          </cell>
          <cell r="J63"/>
          <cell r="K63">
            <v>481</v>
          </cell>
          <cell r="L63"/>
          <cell r="M63">
            <v>226</v>
          </cell>
          <cell r="N63"/>
          <cell r="O63">
            <v>415</v>
          </cell>
        </row>
        <row r="64">
          <cell r="A64">
            <v>17.100000000000001</v>
          </cell>
          <cell r="B64" t="str">
            <v>백호우</v>
          </cell>
          <cell r="C64"/>
          <cell r="D64"/>
          <cell r="E64" t="str">
            <v>백호우0.7㎥</v>
          </cell>
          <cell r="F64">
            <v>1</v>
          </cell>
          <cell r="G64" t="str">
            <v>㎥</v>
          </cell>
          <cell r="H64"/>
          <cell r="I64">
            <v>430.3</v>
          </cell>
          <cell r="J64"/>
          <cell r="K64">
            <v>210.1</v>
          </cell>
          <cell r="L64"/>
          <cell r="M64">
            <v>80.099999999999994</v>
          </cell>
          <cell r="N64"/>
          <cell r="O64">
            <v>140.1</v>
          </cell>
        </row>
        <row r="65">
          <cell r="A65">
            <v>17.200000000000003</v>
          </cell>
          <cell r="B65" t="str">
            <v>진동로라</v>
          </cell>
          <cell r="C65"/>
          <cell r="D65"/>
          <cell r="E65" t="str">
            <v>6TON</v>
          </cell>
          <cell r="F65">
            <v>1</v>
          </cell>
          <cell r="G65" t="str">
            <v>㎥</v>
          </cell>
          <cell r="H65"/>
          <cell r="I65">
            <v>693.3</v>
          </cell>
          <cell r="J65"/>
          <cell r="K65">
            <v>271.3</v>
          </cell>
          <cell r="L65"/>
          <cell r="M65">
            <v>146.5</v>
          </cell>
          <cell r="N65"/>
          <cell r="O65">
            <v>275.5</v>
          </cell>
        </row>
        <row r="66">
          <cell r="A66">
            <v>0</v>
          </cell>
        </row>
        <row r="67">
          <cell r="A67">
            <v>18</v>
          </cell>
          <cell r="B67" t="str">
            <v>제</v>
          </cell>
          <cell r="C67">
            <v>5</v>
          </cell>
          <cell r="D67" t="str">
            <v>호표</v>
          </cell>
          <cell r="E67" t="str">
            <v xml:space="preserve">사토 </v>
          </cell>
          <cell r="F67">
            <v>1</v>
          </cell>
          <cell r="G67" t="str">
            <v>㎥</v>
          </cell>
          <cell r="H67" t="str">
            <v>당</v>
          </cell>
          <cell r="I67">
            <v>2168</v>
          </cell>
          <cell r="J67"/>
          <cell r="K67">
            <v>694</v>
          </cell>
          <cell r="L67"/>
          <cell r="M67">
            <v>1033</v>
          </cell>
          <cell r="N67"/>
          <cell r="O67">
            <v>441</v>
          </cell>
        </row>
        <row r="68">
          <cell r="A68">
            <v>18.100000000000001</v>
          </cell>
          <cell r="B68" t="str">
            <v>백호우</v>
          </cell>
          <cell r="C68"/>
          <cell r="D68"/>
          <cell r="E68" t="str">
            <v>0.4㎥(적사비무대)</v>
          </cell>
          <cell r="F68">
            <v>1</v>
          </cell>
          <cell r="G68" t="str">
            <v>㎥</v>
          </cell>
        </row>
        <row r="69">
          <cell r="A69">
            <v>18.200000000000003</v>
          </cell>
          <cell r="B69" t="str">
            <v>운반</v>
          </cell>
          <cell r="C69"/>
          <cell r="D69"/>
          <cell r="E69" t="str">
            <v>D/T  10.5TON</v>
          </cell>
          <cell r="F69">
            <v>1</v>
          </cell>
          <cell r="G69" t="str">
            <v>㎥</v>
          </cell>
          <cell r="H69"/>
          <cell r="I69">
            <v>2169.59</v>
          </cell>
          <cell r="J69"/>
          <cell r="K69">
            <v>694.84</v>
          </cell>
          <cell r="L69"/>
          <cell r="M69">
            <v>1033.17</v>
          </cell>
          <cell r="N69"/>
          <cell r="O69">
            <v>441.58</v>
          </cell>
        </row>
        <row r="70">
          <cell r="A70">
            <v>0</v>
          </cell>
        </row>
        <row r="71">
          <cell r="A71">
            <v>19</v>
          </cell>
          <cell r="B71" t="str">
            <v>제</v>
          </cell>
          <cell r="C71">
            <v>3</v>
          </cell>
          <cell r="D71" t="str">
            <v>호표</v>
          </cell>
          <cell r="E71" t="str">
            <v>사토</v>
          </cell>
          <cell r="F71">
            <v>1</v>
          </cell>
          <cell r="G71" t="str">
            <v>㎥</v>
          </cell>
          <cell r="H71" t="str">
            <v>당</v>
          </cell>
          <cell r="I71">
            <v>1621</v>
          </cell>
          <cell r="J71"/>
          <cell r="K71">
            <v>519</v>
          </cell>
          <cell r="L71"/>
          <cell r="M71">
            <v>772</v>
          </cell>
          <cell r="N71"/>
          <cell r="O71">
            <v>330</v>
          </cell>
        </row>
        <row r="72">
          <cell r="A72">
            <v>19.100000000000001</v>
          </cell>
          <cell r="B72" t="str">
            <v>백호우</v>
          </cell>
          <cell r="C72"/>
          <cell r="D72"/>
          <cell r="E72" t="str">
            <v>0.7㎥(적사비무대)</v>
          </cell>
          <cell r="F72">
            <v>1</v>
          </cell>
          <cell r="G72" t="str">
            <v>㎥</v>
          </cell>
        </row>
        <row r="73">
          <cell r="A73">
            <v>19.200000000000003</v>
          </cell>
          <cell r="B73" t="str">
            <v>운반</v>
          </cell>
          <cell r="C73"/>
          <cell r="D73"/>
          <cell r="E73" t="str">
            <v>D/T  10.5TON</v>
          </cell>
          <cell r="F73">
            <v>1</v>
          </cell>
          <cell r="G73" t="str">
            <v>㎥</v>
          </cell>
          <cell r="H73"/>
          <cell r="I73">
            <v>1621.9</v>
          </cell>
          <cell r="J73"/>
          <cell r="K73">
            <v>519.4</v>
          </cell>
          <cell r="L73"/>
          <cell r="M73">
            <v>772.4</v>
          </cell>
          <cell r="N73"/>
          <cell r="O73">
            <v>330.1</v>
          </cell>
        </row>
        <row r="74">
          <cell r="A74">
            <v>0</v>
          </cell>
        </row>
        <row r="75">
          <cell r="A75">
            <v>20</v>
          </cell>
          <cell r="B75" t="str">
            <v>제</v>
          </cell>
          <cell r="C75">
            <v>7</v>
          </cell>
          <cell r="D75" t="str">
            <v>호표</v>
          </cell>
          <cell r="E75" t="str">
            <v>순성토 운반</v>
          </cell>
          <cell r="F75">
            <v>1</v>
          </cell>
          <cell r="G75" t="str">
            <v>㎥</v>
          </cell>
          <cell r="H75" t="str">
            <v>당</v>
          </cell>
          <cell r="I75">
            <v>4229</v>
          </cell>
          <cell r="J75"/>
          <cell r="K75">
            <v>1507</v>
          </cell>
          <cell r="L75"/>
          <cell r="M75">
            <v>1750</v>
          </cell>
          <cell r="N75"/>
          <cell r="O75">
            <v>972</v>
          </cell>
        </row>
        <row r="76">
          <cell r="A76">
            <v>20.100000000000001</v>
          </cell>
          <cell r="B76" t="str">
            <v>토취장개발비</v>
          </cell>
          <cell r="C76"/>
          <cell r="D76"/>
          <cell r="E76" t="str">
            <v>부지임대료등</v>
          </cell>
          <cell r="F76">
            <v>1</v>
          </cell>
          <cell r="G76" t="str">
            <v>㎥</v>
          </cell>
          <cell r="H76"/>
          <cell r="I76" t="str">
            <v>무</v>
          </cell>
          <cell r="J76"/>
          <cell r="K76">
            <v>0</v>
          </cell>
          <cell r="L76"/>
          <cell r="M76">
            <v>0</v>
          </cell>
          <cell r="N76"/>
          <cell r="O76" t="str">
            <v>대</v>
          </cell>
        </row>
        <row r="77">
          <cell r="A77">
            <v>20.200000000000003</v>
          </cell>
          <cell r="B77" t="str">
            <v>기계</v>
          </cell>
          <cell r="C77"/>
          <cell r="D77"/>
          <cell r="E77" t="str">
            <v>백호우(0.7㎥)</v>
          </cell>
          <cell r="F77">
            <v>1</v>
          </cell>
          <cell r="G77" t="str">
            <v>㎥</v>
          </cell>
          <cell r="H77"/>
          <cell r="I77">
            <v>910.5</v>
          </cell>
          <cell r="J77"/>
          <cell r="K77">
            <v>444.4</v>
          </cell>
          <cell r="L77"/>
          <cell r="M77">
            <v>169.6</v>
          </cell>
          <cell r="N77"/>
          <cell r="O77">
            <v>296.5</v>
          </cell>
        </row>
        <row r="78">
          <cell r="A78">
            <v>20.300000000000004</v>
          </cell>
          <cell r="B78" t="str">
            <v>운반</v>
          </cell>
          <cell r="C78"/>
          <cell r="D78"/>
          <cell r="E78" t="str">
            <v>D/T  10.5TON</v>
          </cell>
          <cell r="F78">
            <v>1</v>
          </cell>
          <cell r="G78" t="str">
            <v>㎥</v>
          </cell>
          <cell r="H78"/>
          <cell r="I78">
            <v>3320.2</v>
          </cell>
          <cell r="J78"/>
          <cell r="K78">
            <v>1063.3</v>
          </cell>
          <cell r="L78"/>
          <cell r="M78">
            <v>1581.1</v>
          </cell>
          <cell r="N78"/>
          <cell r="O78">
            <v>675.8</v>
          </cell>
        </row>
        <row r="79">
          <cell r="A79">
            <v>0</v>
          </cell>
        </row>
        <row r="80">
          <cell r="A80">
            <v>22</v>
          </cell>
          <cell r="B80" t="str">
            <v>제</v>
          </cell>
          <cell r="C80">
            <v>8</v>
          </cell>
          <cell r="D80" t="str">
            <v>호표</v>
          </cell>
          <cell r="E80" t="str">
            <v>유용성토</v>
          </cell>
          <cell r="F80">
            <v>1</v>
          </cell>
          <cell r="G80" t="str">
            <v>㎥</v>
          </cell>
          <cell r="H80" t="str">
            <v>당</v>
          </cell>
          <cell r="I80">
            <v>909</v>
          </cell>
          <cell r="J80"/>
          <cell r="K80">
            <v>444</v>
          </cell>
          <cell r="L80"/>
          <cell r="M80">
            <v>169</v>
          </cell>
          <cell r="N80"/>
          <cell r="O80">
            <v>296</v>
          </cell>
        </row>
        <row r="81">
          <cell r="A81">
            <v>22.1</v>
          </cell>
          <cell r="B81" t="str">
            <v>적사</v>
          </cell>
          <cell r="C81"/>
          <cell r="D81"/>
          <cell r="E81" t="str">
            <v>백호우(0.7㎥)</v>
          </cell>
          <cell r="F81">
            <v>1</v>
          </cell>
          <cell r="G81" t="str">
            <v>㎥</v>
          </cell>
          <cell r="H81"/>
          <cell r="I81">
            <v>910.5</v>
          </cell>
          <cell r="J81"/>
          <cell r="K81">
            <v>444.4</v>
          </cell>
          <cell r="L81"/>
          <cell r="M81">
            <v>169.6</v>
          </cell>
          <cell r="N81"/>
          <cell r="O81">
            <v>296.5</v>
          </cell>
        </row>
        <row r="82">
          <cell r="A82">
            <v>0</v>
          </cell>
        </row>
        <row r="83">
          <cell r="A83">
            <v>23</v>
          </cell>
          <cell r="B83" t="str">
            <v>제</v>
          </cell>
          <cell r="C83">
            <v>11</v>
          </cell>
          <cell r="D83" t="str">
            <v>호표</v>
          </cell>
          <cell r="E83" t="str">
            <v>혼합골재.부설.다짐</v>
          </cell>
          <cell r="F83">
            <v>1</v>
          </cell>
          <cell r="G83" t="str">
            <v>㎥</v>
          </cell>
          <cell r="H83" t="str">
            <v>당</v>
          </cell>
          <cell r="I83">
            <v>4041</v>
          </cell>
          <cell r="J83"/>
          <cell r="K83">
            <v>3047</v>
          </cell>
          <cell r="L83"/>
          <cell r="M83">
            <v>354</v>
          </cell>
          <cell r="N83"/>
          <cell r="O83">
            <v>640</v>
          </cell>
        </row>
        <row r="84">
          <cell r="A84">
            <v>23.1</v>
          </cell>
          <cell r="B84" t="str">
            <v>혼합골재</v>
          </cell>
          <cell r="C84"/>
          <cell r="D84"/>
          <cell r="E84" t="str">
            <v>구입</v>
          </cell>
          <cell r="F84">
            <v>1</v>
          </cell>
          <cell r="G84" t="str">
            <v>㎥</v>
          </cell>
          <cell r="H84"/>
          <cell r="I84"/>
          <cell r="J84"/>
          <cell r="K84"/>
          <cell r="L84"/>
          <cell r="M84" t="str">
            <v>별      산</v>
          </cell>
        </row>
        <row r="85">
          <cell r="A85">
            <v>23.200000000000003</v>
          </cell>
          <cell r="B85"/>
          <cell r="C85"/>
          <cell r="D85"/>
          <cell r="E85" t="str">
            <v>운반</v>
          </cell>
          <cell r="F85">
            <v>1</v>
          </cell>
          <cell r="G85" t="str">
            <v>㎥</v>
          </cell>
          <cell r="H85"/>
          <cell r="I85"/>
          <cell r="J85"/>
          <cell r="K85"/>
          <cell r="L85"/>
          <cell r="M85" t="str">
            <v>별      산</v>
          </cell>
        </row>
        <row r="86">
          <cell r="A86">
            <v>23.300000000000004</v>
          </cell>
          <cell r="B86" t="str">
            <v>인력부설 20%</v>
          </cell>
          <cell r="C86"/>
          <cell r="D86"/>
          <cell r="E86" t="str">
            <v>보통 . 특별인부</v>
          </cell>
          <cell r="F86">
            <v>1</v>
          </cell>
          <cell r="G86" t="str">
            <v>㎥</v>
          </cell>
          <cell r="H86"/>
          <cell r="I86">
            <v>2226.9</v>
          </cell>
          <cell r="J86"/>
          <cell r="K86">
            <v>2226.9</v>
          </cell>
        </row>
        <row r="87">
          <cell r="A87">
            <v>23.400000000000006</v>
          </cell>
          <cell r="B87" t="str">
            <v>기계부설 80%</v>
          </cell>
          <cell r="C87"/>
          <cell r="D87"/>
          <cell r="E87" t="str">
            <v>백호우 0.7㎥</v>
          </cell>
          <cell r="F87">
            <v>1</v>
          </cell>
          <cell r="G87" t="str">
            <v>㎥</v>
          </cell>
          <cell r="H87"/>
          <cell r="I87">
            <v>1324.8</v>
          </cell>
          <cell r="J87"/>
          <cell r="K87">
            <v>646.6</v>
          </cell>
          <cell r="L87"/>
          <cell r="M87">
            <v>246.8</v>
          </cell>
          <cell r="N87"/>
          <cell r="O87">
            <v>431.4</v>
          </cell>
        </row>
        <row r="88">
          <cell r="A88">
            <v>23.500000000000007</v>
          </cell>
          <cell r="B88" t="str">
            <v>다짐</v>
          </cell>
          <cell r="C88"/>
          <cell r="D88"/>
          <cell r="E88" t="str">
            <v>진동로라10ton</v>
          </cell>
          <cell r="F88">
            <v>1</v>
          </cell>
          <cell r="G88" t="str">
            <v>㎥</v>
          </cell>
          <cell r="H88"/>
          <cell r="I88">
            <v>491</v>
          </cell>
          <cell r="J88"/>
          <cell r="K88">
            <v>173.7</v>
          </cell>
          <cell r="L88"/>
          <cell r="M88">
            <v>108</v>
          </cell>
          <cell r="N88"/>
          <cell r="O88">
            <v>209.3</v>
          </cell>
        </row>
        <row r="89">
          <cell r="A89">
            <v>0</v>
          </cell>
        </row>
        <row r="90">
          <cell r="A90">
            <v>24</v>
          </cell>
          <cell r="B90" t="str">
            <v>제</v>
          </cell>
          <cell r="C90">
            <v>12</v>
          </cell>
          <cell r="D90" t="str">
            <v>호표</v>
          </cell>
          <cell r="E90" t="str">
            <v>혼합골재.부설.다짐</v>
          </cell>
          <cell r="F90">
            <v>1</v>
          </cell>
          <cell r="G90" t="str">
            <v>㎥</v>
          </cell>
          <cell r="H90" t="str">
            <v>당</v>
          </cell>
          <cell r="I90">
            <v>4243</v>
          </cell>
          <cell r="J90"/>
          <cell r="K90">
            <v>3144</v>
          </cell>
          <cell r="L90"/>
          <cell r="M90">
            <v>393</v>
          </cell>
          <cell r="N90"/>
          <cell r="O90">
            <v>706</v>
          </cell>
        </row>
        <row r="91">
          <cell r="A91">
            <v>24.1</v>
          </cell>
          <cell r="B91" t="str">
            <v>혼합골재</v>
          </cell>
          <cell r="C91"/>
          <cell r="D91"/>
          <cell r="E91" t="str">
            <v>구입</v>
          </cell>
          <cell r="F91">
            <v>1</v>
          </cell>
          <cell r="G91" t="str">
            <v>㎥</v>
          </cell>
          <cell r="H91"/>
          <cell r="I91"/>
          <cell r="J91"/>
          <cell r="K91"/>
          <cell r="L91"/>
          <cell r="M91" t="str">
            <v>별      산</v>
          </cell>
        </row>
        <row r="92">
          <cell r="A92">
            <v>24.200000000000003</v>
          </cell>
          <cell r="B92"/>
          <cell r="C92"/>
          <cell r="D92"/>
          <cell r="E92" t="str">
            <v>운반</v>
          </cell>
          <cell r="F92">
            <v>1</v>
          </cell>
          <cell r="G92" t="str">
            <v>㎥</v>
          </cell>
          <cell r="H92"/>
          <cell r="I92">
            <v>0</v>
          </cell>
          <cell r="J92"/>
          <cell r="K92">
            <v>0</v>
          </cell>
          <cell r="L92"/>
          <cell r="M92" t="str">
            <v>별      산</v>
          </cell>
          <cell r="N92"/>
          <cell r="O92">
            <v>0</v>
          </cell>
        </row>
        <row r="93">
          <cell r="A93">
            <v>24.300000000000004</v>
          </cell>
          <cell r="B93" t="str">
            <v>인력부설 20%</v>
          </cell>
          <cell r="C93"/>
          <cell r="D93"/>
          <cell r="E93" t="str">
            <v>보통 . 특별인부</v>
          </cell>
          <cell r="F93">
            <v>1</v>
          </cell>
          <cell r="G93" t="str">
            <v>㎥</v>
          </cell>
          <cell r="H93"/>
          <cell r="I93">
            <v>2226.9</v>
          </cell>
          <cell r="J93"/>
          <cell r="K93">
            <v>2226.9</v>
          </cell>
        </row>
        <row r="94">
          <cell r="A94">
            <v>24.400000000000006</v>
          </cell>
          <cell r="B94" t="str">
            <v>기계부설 80%</v>
          </cell>
          <cell r="C94"/>
          <cell r="D94"/>
          <cell r="E94" t="str">
            <v>백호우 0.7㎥</v>
          </cell>
          <cell r="F94">
            <v>1</v>
          </cell>
          <cell r="G94" t="str">
            <v>㎥</v>
          </cell>
          <cell r="H94"/>
          <cell r="I94">
            <v>1324.8</v>
          </cell>
          <cell r="J94"/>
          <cell r="K94">
            <v>646.6</v>
          </cell>
          <cell r="L94"/>
          <cell r="M94">
            <v>246.8</v>
          </cell>
          <cell r="N94"/>
          <cell r="O94">
            <v>431.4</v>
          </cell>
        </row>
        <row r="95">
          <cell r="A95">
            <v>24.500000000000007</v>
          </cell>
          <cell r="B95" t="str">
            <v>다짐</v>
          </cell>
          <cell r="C95"/>
          <cell r="D95"/>
          <cell r="E95" t="str">
            <v>진동로라6ton</v>
          </cell>
          <cell r="F95">
            <v>1</v>
          </cell>
          <cell r="G95" t="str">
            <v>㎥</v>
          </cell>
          <cell r="H95"/>
          <cell r="I95">
            <v>693.3</v>
          </cell>
          <cell r="J95"/>
          <cell r="K95">
            <v>271.3</v>
          </cell>
          <cell r="L95"/>
          <cell r="M95">
            <v>146.5</v>
          </cell>
          <cell r="N95"/>
          <cell r="O95">
            <v>275.5</v>
          </cell>
        </row>
        <row r="96">
          <cell r="A96">
            <v>0</v>
          </cell>
        </row>
        <row r="97">
          <cell r="A97">
            <v>25</v>
          </cell>
          <cell r="B97" t="str">
            <v>제</v>
          </cell>
          <cell r="C97">
            <v>12</v>
          </cell>
          <cell r="D97" t="str">
            <v>호표</v>
          </cell>
          <cell r="E97" t="str">
            <v>혼합골재.부설.다짐</v>
          </cell>
          <cell r="F97">
            <v>1</v>
          </cell>
          <cell r="G97" t="str">
            <v>㎥</v>
          </cell>
          <cell r="H97" t="str">
            <v>당</v>
          </cell>
          <cell r="I97">
            <v>2847</v>
          </cell>
          <cell r="J97"/>
          <cell r="K97">
            <v>1806</v>
          </cell>
          <cell r="L97"/>
          <cell r="M97">
            <v>448</v>
          </cell>
          <cell r="N97"/>
          <cell r="O97">
            <v>593</v>
          </cell>
        </row>
        <row r="98">
          <cell r="A98">
            <v>25.1</v>
          </cell>
          <cell r="B98" t="str">
            <v>혼합골재</v>
          </cell>
          <cell r="C98"/>
          <cell r="D98"/>
          <cell r="E98" t="str">
            <v>구입</v>
          </cell>
          <cell r="F98">
            <v>1</v>
          </cell>
          <cell r="G98" t="str">
            <v>㎥</v>
          </cell>
          <cell r="H98"/>
          <cell r="I98"/>
          <cell r="J98"/>
          <cell r="K98"/>
          <cell r="L98"/>
          <cell r="M98" t="str">
            <v>별      산</v>
          </cell>
        </row>
        <row r="99">
          <cell r="A99">
            <v>25.200000000000003</v>
          </cell>
          <cell r="B99"/>
          <cell r="C99"/>
          <cell r="D99"/>
          <cell r="E99" t="str">
            <v>운반</v>
          </cell>
          <cell r="F99">
            <v>1</v>
          </cell>
          <cell r="G99" t="str">
            <v>㎥</v>
          </cell>
          <cell r="H99"/>
          <cell r="I99">
            <v>0</v>
          </cell>
          <cell r="J99"/>
          <cell r="K99">
            <v>0</v>
          </cell>
          <cell r="L99"/>
          <cell r="M99" t="str">
            <v>별      산</v>
          </cell>
          <cell r="N99"/>
          <cell r="O99">
            <v>0</v>
          </cell>
        </row>
        <row r="100">
          <cell r="A100">
            <v>25.300000000000004</v>
          </cell>
          <cell r="B100" t="str">
            <v>그레이더</v>
          </cell>
          <cell r="C100"/>
          <cell r="D100"/>
          <cell r="E100" t="str">
            <v>3.6m</v>
          </cell>
          <cell r="F100">
            <v>1</v>
          </cell>
          <cell r="G100" t="str">
            <v>㎥</v>
          </cell>
          <cell r="H100"/>
          <cell r="I100">
            <v>708.3</v>
          </cell>
          <cell r="J100"/>
          <cell r="K100">
            <v>281.10000000000002</v>
          </cell>
          <cell r="L100"/>
          <cell r="M100">
            <v>209</v>
          </cell>
          <cell r="N100"/>
          <cell r="O100">
            <v>218.2</v>
          </cell>
        </row>
        <row r="101">
          <cell r="A101">
            <v>25.400000000000006</v>
          </cell>
          <cell r="B101" t="str">
            <v>진동로라</v>
          </cell>
          <cell r="C101"/>
          <cell r="D101"/>
          <cell r="E101" t="str">
            <v>10ton</v>
          </cell>
          <cell r="F101">
            <v>1</v>
          </cell>
          <cell r="G101" t="str">
            <v>㎥</v>
          </cell>
          <cell r="H101"/>
          <cell r="I101">
            <v>491</v>
          </cell>
          <cell r="J101"/>
          <cell r="K101">
            <v>173.7</v>
          </cell>
          <cell r="L101"/>
          <cell r="M101">
            <v>108</v>
          </cell>
          <cell r="N101"/>
          <cell r="O101">
            <v>209.3</v>
          </cell>
        </row>
        <row r="102">
          <cell r="A102">
            <v>25.500000000000007</v>
          </cell>
          <cell r="B102" t="str">
            <v>타이어로라</v>
          </cell>
          <cell r="C102"/>
          <cell r="D102"/>
          <cell r="E102" t="str">
            <v>8-15ton</v>
          </cell>
          <cell r="F102">
            <v>1</v>
          </cell>
          <cell r="G102" t="str">
            <v>㎥</v>
          </cell>
          <cell r="H102"/>
          <cell r="I102">
            <v>196.9</v>
          </cell>
          <cell r="J102"/>
          <cell r="K102">
            <v>91.6</v>
          </cell>
          <cell r="L102"/>
          <cell r="M102">
            <v>47.1</v>
          </cell>
          <cell r="N102"/>
          <cell r="O102">
            <v>58.2</v>
          </cell>
        </row>
        <row r="103">
          <cell r="A103">
            <v>25.600000000000009</v>
          </cell>
          <cell r="B103" t="str">
            <v>살수</v>
          </cell>
          <cell r="C103"/>
          <cell r="D103"/>
          <cell r="E103" t="str">
            <v>물탱크5500L</v>
          </cell>
          <cell r="F103">
            <v>1</v>
          </cell>
          <cell r="G103" t="str">
            <v>㎥</v>
          </cell>
          <cell r="H103"/>
          <cell r="I103">
            <v>338.7</v>
          </cell>
          <cell r="J103"/>
          <cell r="K103">
            <v>146.80000000000001</v>
          </cell>
          <cell r="L103"/>
          <cell r="M103">
            <v>84.2</v>
          </cell>
          <cell r="N103"/>
          <cell r="O103">
            <v>107.7</v>
          </cell>
        </row>
        <row r="104">
          <cell r="A104">
            <v>25.70000000000001</v>
          </cell>
          <cell r="B104" t="str">
            <v>부설</v>
          </cell>
          <cell r="C104"/>
          <cell r="D104"/>
          <cell r="E104" t="str">
            <v>인력10%</v>
          </cell>
          <cell r="F104">
            <v>1</v>
          </cell>
          <cell r="G104" t="str">
            <v>㎥</v>
          </cell>
          <cell r="H104"/>
          <cell r="I104">
            <v>1113.4000000000001</v>
          </cell>
          <cell r="J104"/>
          <cell r="K104">
            <v>1113.4000000000001</v>
          </cell>
          <cell r="L104"/>
          <cell r="M104">
            <v>0</v>
          </cell>
          <cell r="N104"/>
          <cell r="O104">
            <v>0</v>
          </cell>
        </row>
        <row r="105">
          <cell r="A105">
            <v>0</v>
          </cell>
        </row>
        <row r="106">
          <cell r="A106">
            <v>27</v>
          </cell>
          <cell r="B106" t="str">
            <v>제</v>
          </cell>
          <cell r="C106">
            <v>4</v>
          </cell>
          <cell r="D106" t="str">
            <v>호표</v>
          </cell>
          <cell r="E106" t="str">
            <v>모래부설.다짐</v>
          </cell>
          <cell r="F106">
            <v>1</v>
          </cell>
          <cell r="G106" t="str">
            <v>㎥</v>
          </cell>
          <cell r="H106" t="str">
            <v>당</v>
          </cell>
          <cell r="I106">
            <v>5765</v>
          </cell>
          <cell r="J106"/>
          <cell r="K106">
            <v>5312</v>
          </cell>
          <cell r="L106"/>
          <cell r="M106">
            <v>263</v>
          </cell>
          <cell r="N106"/>
          <cell r="O106">
            <v>190</v>
          </cell>
        </row>
        <row r="107">
          <cell r="A107">
            <v>27.1</v>
          </cell>
          <cell r="B107" t="str">
            <v>모래</v>
          </cell>
          <cell r="C107"/>
          <cell r="D107"/>
          <cell r="E107" t="str">
            <v>하수구관적용</v>
          </cell>
          <cell r="F107">
            <v>1</v>
          </cell>
          <cell r="G107" t="str">
            <v>㎥</v>
          </cell>
          <cell r="H107"/>
          <cell r="I107"/>
          <cell r="J107"/>
          <cell r="K107"/>
          <cell r="L107"/>
          <cell r="M107" t="str">
            <v>별      산</v>
          </cell>
        </row>
        <row r="108">
          <cell r="A108">
            <v>27.200000000000003</v>
          </cell>
          <cell r="B108" t="str">
            <v>인력부설 20%</v>
          </cell>
          <cell r="C108"/>
          <cell r="D108"/>
          <cell r="E108" t="str">
            <v>보통 . 특수인부</v>
          </cell>
          <cell r="F108">
            <v>1</v>
          </cell>
          <cell r="G108" t="str">
            <v>㎥</v>
          </cell>
          <cell r="H108"/>
          <cell r="I108">
            <v>2226.9</v>
          </cell>
          <cell r="J108"/>
          <cell r="K108">
            <v>2226.9</v>
          </cell>
        </row>
        <row r="109">
          <cell r="A109">
            <v>27.300000000000004</v>
          </cell>
          <cell r="B109" t="str">
            <v>기계부설 80%</v>
          </cell>
          <cell r="C109"/>
          <cell r="D109"/>
          <cell r="E109" t="str">
            <v>백호우0.7㎥</v>
          </cell>
          <cell r="F109">
            <v>1</v>
          </cell>
          <cell r="G109" t="str">
            <v>㎥</v>
          </cell>
          <cell r="H109"/>
          <cell r="I109">
            <v>313.5</v>
          </cell>
          <cell r="J109"/>
          <cell r="K109">
            <v>153</v>
          </cell>
          <cell r="L109"/>
          <cell r="M109">
            <v>58.4</v>
          </cell>
          <cell r="N109"/>
          <cell r="O109">
            <v>102.1</v>
          </cell>
        </row>
        <row r="110">
          <cell r="A110">
            <v>27.400000000000006</v>
          </cell>
          <cell r="B110" t="str">
            <v>다짐</v>
          </cell>
          <cell r="C110"/>
          <cell r="D110"/>
          <cell r="E110" t="str">
            <v>램머80Kg</v>
          </cell>
          <cell r="F110">
            <v>1</v>
          </cell>
          <cell r="G110" t="str">
            <v>㎥</v>
          </cell>
          <cell r="H110"/>
          <cell r="I110">
            <v>3225.8</v>
          </cell>
          <cell r="J110"/>
          <cell r="K110">
            <v>2932.7</v>
          </cell>
          <cell r="L110"/>
          <cell r="M110">
            <v>204.8</v>
          </cell>
          <cell r="N110"/>
          <cell r="O110">
            <v>88.3</v>
          </cell>
        </row>
        <row r="111">
          <cell r="A111">
            <v>0</v>
          </cell>
        </row>
        <row r="112">
          <cell r="A112">
            <v>28</v>
          </cell>
          <cell r="B112" t="str">
            <v>제</v>
          </cell>
          <cell r="C112">
            <v>12</v>
          </cell>
          <cell r="D112" t="str">
            <v>호표</v>
          </cell>
          <cell r="E112" t="str">
            <v>노견토</v>
          </cell>
          <cell r="F112">
            <v>1</v>
          </cell>
          <cell r="G112" t="str">
            <v>㎥</v>
          </cell>
          <cell r="H112" t="str">
            <v>당</v>
          </cell>
          <cell r="I112">
            <v>5497</v>
          </cell>
          <cell r="J112"/>
          <cell r="K112">
            <v>4957</v>
          </cell>
          <cell r="L112"/>
          <cell r="M112">
            <v>224</v>
          </cell>
          <cell r="N112"/>
          <cell r="O112">
            <v>316</v>
          </cell>
        </row>
        <row r="113">
          <cell r="A113">
            <v>28.1</v>
          </cell>
          <cell r="B113" t="str">
            <v>포설</v>
          </cell>
          <cell r="C113"/>
          <cell r="D113"/>
          <cell r="E113" t="str">
            <v>백호우0.7  80%</v>
          </cell>
          <cell r="F113">
            <v>1</v>
          </cell>
          <cell r="G113" t="str">
            <v>㎥</v>
          </cell>
          <cell r="H113"/>
          <cell r="I113">
            <v>431.2</v>
          </cell>
          <cell r="J113"/>
          <cell r="K113">
            <v>210.5</v>
          </cell>
          <cell r="L113"/>
          <cell r="M113">
            <v>80.3</v>
          </cell>
          <cell r="N113"/>
          <cell r="O113">
            <v>140.4</v>
          </cell>
        </row>
        <row r="114">
          <cell r="A114">
            <v>28.200000000000003</v>
          </cell>
          <cell r="B114"/>
          <cell r="C114"/>
          <cell r="D114"/>
          <cell r="E114" t="str">
            <v>인력20%</v>
          </cell>
          <cell r="F114">
            <v>1</v>
          </cell>
          <cell r="G114" t="str">
            <v>㎥</v>
          </cell>
          <cell r="H114"/>
          <cell r="I114">
            <v>4453.8</v>
          </cell>
          <cell r="J114"/>
          <cell r="K114">
            <v>4453.8</v>
          </cell>
          <cell r="L114"/>
          <cell r="M114">
            <v>0</v>
          </cell>
          <cell r="N114"/>
          <cell r="O114">
            <v>0</v>
          </cell>
        </row>
        <row r="115">
          <cell r="A115">
            <v>28.300000000000004</v>
          </cell>
          <cell r="B115" t="str">
            <v>살수</v>
          </cell>
          <cell r="C115"/>
          <cell r="D115"/>
          <cell r="E115" t="str">
            <v>물탱크5500L</v>
          </cell>
          <cell r="F115">
            <v>1</v>
          </cell>
          <cell r="G115" t="str">
            <v>㎥</v>
          </cell>
          <cell r="H115"/>
          <cell r="I115">
            <v>339.5</v>
          </cell>
          <cell r="J115"/>
          <cell r="K115">
            <v>146.80000000000001</v>
          </cell>
          <cell r="L115"/>
          <cell r="M115">
            <v>85</v>
          </cell>
          <cell r="N115"/>
          <cell r="O115">
            <v>107.7</v>
          </cell>
        </row>
        <row r="116">
          <cell r="A116">
            <v>28.400000000000006</v>
          </cell>
          <cell r="B116" t="str">
            <v>다짐</v>
          </cell>
          <cell r="C116"/>
          <cell r="D116"/>
          <cell r="E116" t="str">
            <v>탄뎀로라10-14TON</v>
          </cell>
          <cell r="F116">
            <v>1</v>
          </cell>
          <cell r="G116" t="str">
            <v>㎥</v>
          </cell>
          <cell r="H116"/>
          <cell r="I116">
            <v>274.8</v>
          </cell>
          <cell r="J116"/>
          <cell r="K116">
            <v>146.69999999999999</v>
          </cell>
          <cell r="L116"/>
          <cell r="M116">
            <v>59.3</v>
          </cell>
          <cell r="N116"/>
          <cell r="O116">
            <v>68.8</v>
          </cell>
        </row>
        <row r="117">
          <cell r="A117">
            <v>0</v>
          </cell>
        </row>
        <row r="122">
          <cell r="A122" t="str">
            <v>포장일위대가</v>
          </cell>
        </row>
        <row r="123">
          <cell r="A123">
            <v>40</v>
          </cell>
          <cell r="B123" t="str">
            <v>제</v>
          </cell>
          <cell r="C123">
            <v>32</v>
          </cell>
          <cell r="D123" t="str">
            <v>호표</v>
          </cell>
          <cell r="E123" t="str">
            <v>프라임 코팅</v>
          </cell>
          <cell r="F123">
            <v>1</v>
          </cell>
          <cell r="G123" t="str">
            <v>a</v>
          </cell>
          <cell r="H123" t="str">
            <v>당</v>
          </cell>
          <cell r="I123">
            <v>17564</v>
          </cell>
          <cell r="J123"/>
          <cell r="K123">
            <v>16452</v>
          </cell>
          <cell r="L123"/>
          <cell r="M123">
            <v>917</v>
          </cell>
          <cell r="N123"/>
          <cell r="O123">
            <v>195</v>
          </cell>
        </row>
        <row r="124">
          <cell r="A124">
            <v>40.1</v>
          </cell>
          <cell r="B124" t="str">
            <v>용해비</v>
          </cell>
          <cell r="C124"/>
          <cell r="D124"/>
          <cell r="E124" t="str">
            <v>D=0.08ton/a</v>
          </cell>
          <cell r="F124">
            <v>1</v>
          </cell>
          <cell r="G124" t="str">
            <v>a</v>
          </cell>
          <cell r="H124"/>
          <cell r="I124">
            <v>2017</v>
          </cell>
          <cell r="J124"/>
          <cell r="K124">
            <v>1231</v>
          </cell>
          <cell r="L124"/>
          <cell r="M124">
            <v>786</v>
          </cell>
        </row>
        <row r="125">
          <cell r="A125">
            <v>40.200000000000003</v>
          </cell>
          <cell r="B125" t="str">
            <v>살포</v>
          </cell>
          <cell r="C125"/>
          <cell r="D125"/>
          <cell r="E125" t="str">
            <v>디스트리뷰다3800L</v>
          </cell>
          <cell r="F125">
            <v>1</v>
          </cell>
          <cell r="G125" t="str">
            <v>a</v>
          </cell>
          <cell r="H125"/>
          <cell r="I125">
            <v>646.4</v>
          </cell>
          <cell r="J125"/>
          <cell r="K125">
            <v>319.8</v>
          </cell>
          <cell r="L125"/>
          <cell r="M125">
            <v>131.6</v>
          </cell>
          <cell r="N125"/>
          <cell r="O125">
            <v>195</v>
          </cell>
        </row>
        <row r="126">
          <cell r="A126">
            <v>40.300000000000004</v>
          </cell>
          <cell r="B126" t="str">
            <v>포설</v>
          </cell>
          <cell r="C126"/>
          <cell r="D126"/>
          <cell r="E126" t="str">
            <v>인건비</v>
          </cell>
          <cell r="F126">
            <v>1</v>
          </cell>
          <cell r="G126" t="str">
            <v>a</v>
          </cell>
          <cell r="H126"/>
          <cell r="I126">
            <v>4427.2</v>
          </cell>
          <cell r="J126"/>
          <cell r="K126">
            <v>4427.2</v>
          </cell>
        </row>
        <row r="127">
          <cell r="A127">
            <v>40.400000000000006</v>
          </cell>
          <cell r="B127" t="str">
            <v>청소비</v>
          </cell>
          <cell r="C127"/>
          <cell r="D127"/>
          <cell r="E127" t="str">
            <v>보통인부</v>
          </cell>
          <cell r="F127">
            <v>1</v>
          </cell>
          <cell r="G127" t="str">
            <v>a</v>
          </cell>
          <cell r="H127"/>
          <cell r="I127">
            <v>10474</v>
          </cell>
          <cell r="J127"/>
          <cell r="K127">
            <v>10474</v>
          </cell>
        </row>
        <row r="128">
          <cell r="A128">
            <v>0</v>
          </cell>
        </row>
        <row r="129">
          <cell r="A129">
            <v>42</v>
          </cell>
          <cell r="B129" t="str">
            <v>제</v>
          </cell>
          <cell r="C129">
            <v>33</v>
          </cell>
          <cell r="D129" t="str">
            <v>호표</v>
          </cell>
          <cell r="E129" t="str">
            <v>텍코팅</v>
          </cell>
          <cell r="F129">
            <v>1</v>
          </cell>
          <cell r="G129" t="str">
            <v>a</v>
          </cell>
          <cell r="H129" t="str">
            <v>당</v>
          </cell>
          <cell r="I129">
            <v>14199</v>
          </cell>
          <cell r="J129"/>
          <cell r="K129">
            <v>13102</v>
          </cell>
          <cell r="L129"/>
          <cell r="M129">
            <v>486</v>
          </cell>
          <cell r="N129"/>
          <cell r="O129">
            <v>611</v>
          </cell>
        </row>
        <row r="130">
          <cell r="A130">
            <v>42.1</v>
          </cell>
          <cell r="B130" t="str">
            <v>살포</v>
          </cell>
          <cell r="C130"/>
          <cell r="D130"/>
          <cell r="E130" t="str">
            <v>디스트리뷰다3800L</v>
          </cell>
          <cell r="F130">
            <v>1</v>
          </cell>
          <cell r="G130" t="str">
            <v>a</v>
          </cell>
          <cell r="H130"/>
          <cell r="I130">
            <v>247.1</v>
          </cell>
          <cell r="J130"/>
          <cell r="K130">
            <v>121.8</v>
          </cell>
          <cell r="L130"/>
          <cell r="M130">
            <v>51</v>
          </cell>
          <cell r="N130"/>
          <cell r="O130">
            <v>74.3</v>
          </cell>
        </row>
        <row r="131">
          <cell r="A131">
            <v>42.2</v>
          </cell>
          <cell r="B131" t="str">
            <v>포설</v>
          </cell>
          <cell r="C131"/>
          <cell r="D131"/>
          <cell r="E131" t="str">
            <v>인건비</v>
          </cell>
          <cell r="F131">
            <v>1</v>
          </cell>
          <cell r="G131" t="str">
            <v>a</v>
          </cell>
          <cell r="H131"/>
          <cell r="I131">
            <v>1660.2</v>
          </cell>
          <cell r="J131"/>
          <cell r="K131">
            <v>1660.2</v>
          </cell>
        </row>
        <row r="132">
          <cell r="A132">
            <v>42.300000000000004</v>
          </cell>
          <cell r="B132" t="str">
            <v>청소비</v>
          </cell>
          <cell r="C132"/>
          <cell r="D132"/>
          <cell r="E132" t="str">
            <v>보통인부</v>
          </cell>
          <cell r="F132">
            <v>1</v>
          </cell>
          <cell r="G132" t="str">
            <v>a</v>
          </cell>
          <cell r="H132"/>
          <cell r="I132">
            <v>10474</v>
          </cell>
          <cell r="J132"/>
          <cell r="K132">
            <v>10474</v>
          </cell>
        </row>
        <row r="133">
          <cell r="A133">
            <v>42.400000000000006</v>
          </cell>
          <cell r="B133" t="str">
            <v>다짐</v>
          </cell>
          <cell r="C133"/>
          <cell r="D133"/>
          <cell r="E133" t="str">
            <v>타이어로라8 ~ 15ton</v>
          </cell>
          <cell r="F133">
            <v>1</v>
          </cell>
          <cell r="G133" t="str">
            <v>a</v>
          </cell>
          <cell r="H133"/>
          <cell r="I133">
            <v>1819.4</v>
          </cell>
          <cell r="J133"/>
          <cell r="K133">
            <v>846.4</v>
          </cell>
          <cell r="L133"/>
          <cell r="M133">
            <v>435.5</v>
          </cell>
          <cell r="N133"/>
          <cell r="O133">
            <v>537.5</v>
          </cell>
        </row>
        <row r="134">
          <cell r="A134">
            <v>0</v>
          </cell>
        </row>
        <row r="135">
          <cell r="A135">
            <v>44</v>
          </cell>
          <cell r="B135" t="str">
            <v>제</v>
          </cell>
          <cell r="C135">
            <v>34</v>
          </cell>
          <cell r="D135" t="str">
            <v>호표</v>
          </cell>
          <cell r="E135" t="str">
            <v xml:space="preserve">아스콘기층포설.다짐 </v>
          </cell>
          <cell r="F135">
            <v>1</v>
          </cell>
          <cell r="G135" t="str">
            <v>a</v>
          </cell>
          <cell r="H135" t="str">
            <v>당</v>
          </cell>
          <cell r="I135">
            <v>86301</v>
          </cell>
          <cell r="J135"/>
          <cell r="K135">
            <v>52408</v>
          </cell>
          <cell r="L135"/>
          <cell r="M135">
            <v>10864</v>
          </cell>
          <cell r="N135"/>
          <cell r="O135">
            <v>23029</v>
          </cell>
        </row>
        <row r="136">
          <cell r="A136">
            <v>44.1</v>
          </cell>
          <cell r="B136" t="str">
            <v>포설</v>
          </cell>
          <cell r="C136"/>
          <cell r="D136"/>
          <cell r="E136" t="str">
            <v>아스팔트 페이버(휘)</v>
          </cell>
          <cell r="F136">
            <v>1</v>
          </cell>
          <cell r="G136" t="str">
            <v>a</v>
          </cell>
          <cell r="H136"/>
          <cell r="I136">
            <v>19205.8</v>
          </cell>
          <cell r="J136"/>
          <cell r="K136">
            <v>5985.6</v>
          </cell>
          <cell r="L136"/>
          <cell r="M136">
            <v>1670.9</v>
          </cell>
          <cell r="N136"/>
          <cell r="O136">
            <v>11549.3</v>
          </cell>
        </row>
        <row r="137">
          <cell r="A137">
            <v>44.2</v>
          </cell>
          <cell r="B137" t="str">
            <v>인건비</v>
          </cell>
          <cell r="C137"/>
          <cell r="D137"/>
          <cell r="E137" t="str">
            <v>포장공.보통인부</v>
          </cell>
          <cell r="F137">
            <v>1</v>
          </cell>
          <cell r="G137" t="str">
            <v>a</v>
          </cell>
          <cell r="H137"/>
          <cell r="I137">
            <v>27035.5</v>
          </cell>
          <cell r="J137"/>
          <cell r="K137">
            <v>26248.1</v>
          </cell>
          <cell r="L137"/>
          <cell r="M137">
            <v>787.4</v>
          </cell>
        </row>
        <row r="138">
          <cell r="A138">
            <v>44.300000000000004</v>
          </cell>
          <cell r="B138" t="str">
            <v>물탱크</v>
          </cell>
          <cell r="C138"/>
          <cell r="D138"/>
          <cell r="E138" t="str">
            <v>5500L</v>
          </cell>
          <cell r="F138">
            <v>1</v>
          </cell>
          <cell r="G138" t="str">
            <v>a</v>
          </cell>
          <cell r="H138"/>
          <cell r="I138">
            <v>6083.3</v>
          </cell>
          <cell r="J138"/>
          <cell r="K138">
            <v>3169.3</v>
          </cell>
          <cell r="L138"/>
          <cell r="M138">
            <v>590.29999999999995</v>
          </cell>
          <cell r="N138"/>
          <cell r="O138">
            <v>2323.6999999999998</v>
          </cell>
        </row>
        <row r="139">
          <cell r="A139">
            <v>44.400000000000006</v>
          </cell>
          <cell r="B139" t="str">
            <v>다짐</v>
          </cell>
          <cell r="C139"/>
          <cell r="D139"/>
          <cell r="E139" t="str">
            <v>매커덤로라10 ~ 12ton</v>
          </cell>
          <cell r="F139">
            <v>1</v>
          </cell>
          <cell r="G139" t="str">
            <v>a</v>
          </cell>
          <cell r="H139"/>
          <cell r="I139">
            <v>11672</v>
          </cell>
          <cell r="J139"/>
          <cell r="K139">
            <v>6001.8</v>
          </cell>
          <cell r="L139"/>
          <cell r="M139">
            <v>2692.4</v>
          </cell>
          <cell r="N139"/>
          <cell r="O139">
            <v>2977.8</v>
          </cell>
        </row>
        <row r="140">
          <cell r="A140">
            <v>44.500000000000007</v>
          </cell>
          <cell r="B140" t="str">
            <v>다짐</v>
          </cell>
          <cell r="C140"/>
          <cell r="D140"/>
          <cell r="E140" t="str">
            <v>탄덤로라10 ~ 14ton</v>
          </cell>
          <cell r="F140">
            <v>1</v>
          </cell>
          <cell r="G140" t="str">
            <v>a</v>
          </cell>
          <cell r="H140"/>
          <cell r="I140">
            <v>9165</v>
          </cell>
          <cell r="J140"/>
          <cell r="K140">
            <v>4890.3</v>
          </cell>
          <cell r="L140"/>
          <cell r="M140">
            <v>1978.5</v>
          </cell>
          <cell r="N140"/>
          <cell r="O140">
            <v>2296.1999999999998</v>
          </cell>
        </row>
        <row r="141">
          <cell r="A141">
            <v>44.600000000000009</v>
          </cell>
          <cell r="B141" t="str">
            <v>다짐</v>
          </cell>
          <cell r="C141"/>
          <cell r="D141"/>
          <cell r="E141" t="str">
            <v>타이어로라8 ~ 15ton</v>
          </cell>
          <cell r="F141">
            <v>1</v>
          </cell>
          <cell r="G141" t="str">
            <v>a</v>
          </cell>
          <cell r="H141"/>
          <cell r="I141">
            <v>13140.2</v>
          </cell>
          <cell r="J141"/>
          <cell r="K141">
            <v>6112.9</v>
          </cell>
          <cell r="L141"/>
          <cell r="M141">
            <v>3145.3</v>
          </cell>
          <cell r="N141"/>
          <cell r="O141">
            <v>3882</v>
          </cell>
        </row>
        <row r="142">
          <cell r="A142">
            <v>0</v>
          </cell>
        </row>
        <row r="143">
          <cell r="A143">
            <v>46</v>
          </cell>
          <cell r="B143" t="str">
            <v>제</v>
          </cell>
          <cell r="C143">
            <v>35</v>
          </cell>
          <cell r="D143" t="str">
            <v>호표</v>
          </cell>
          <cell r="E143" t="str">
            <v>아스콘표층포설.다짐</v>
          </cell>
          <cell r="F143">
            <v>1</v>
          </cell>
          <cell r="G143" t="str">
            <v>a</v>
          </cell>
          <cell r="H143" t="str">
            <v>당</v>
          </cell>
          <cell r="I143">
            <v>69323</v>
          </cell>
          <cell r="J143"/>
          <cell r="K143">
            <v>45224</v>
          </cell>
          <cell r="L143"/>
          <cell r="M143">
            <v>9069</v>
          </cell>
          <cell r="N143"/>
          <cell r="O143">
            <v>15030</v>
          </cell>
        </row>
        <row r="144">
          <cell r="A144">
            <v>46.1</v>
          </cell>
          <cell r="B144" t="str">
            <v>포설</v>
          </cell>
          <cell r="C144"/>
          <cell r="D144"/>
          <cell r="E144" t="str">
            <v>아스팔트 페이버(휘)</v>
          </cell>
          <cell r="F144">
            <v>1</v>
          </cell>
          <cell r="G144" t="str">
            <v>a</v>
          </cell>
          <cell r="H144"/>
          <cell r="I144">
            <v>12760.4</v>
          </cell>
          <cell r="J144"/>
          <cell r="K144">
            <v>5724.7</v>
          </cell>
          <cell r="L144"/>
          <cell r="M144">
            <v>1598.1</v>
          </cell>
          <cell r="N144"/>
          <cell r="O144">
            <v>5437.6</v>
          </cell>
        </row>
        <row r="145">
          <cell r="A145">
            <v>46.2</v>
          </cell>
          <cell r="B145" t="str">
            <v>인건비</v>
          </cell>
          <cell r="C145"/>
          <cell r="D145"/>
          <cell r="E145" t="str">
            <v>포장공.보통인부</v>
          </cell>
          <cell r="F145">
            <v>1</v>
          </cell>
          <cell r="G145" t="str">
            <v>a</v>
          </cell>
          <cell r="H145"/>
          <cell r="I145">
            <v>23138.300000000003</v>
          </cell>
          <cell r="J145"/>
          <cell r="K145">
            <v>22464.400000000001</v>
          </cell>
          <cell r="L145"/>
          <cell r="M145">
            <v>673.9</v>
          </cell>
        </row>
        <row r="146">
          <cell r="A146">
            <v>46.300000000000004</v>
          </cell>
          <cell r="B146" t="str">
            <v>물탱크</v>
          </cell>
          <cell r="C146"/>
          <cell r="D146"/>
          <cell r="E146" t="str">
            <v>5500L</v>
          </cell>
          <cell r="F146">
            <v>1</v>
          </cell>
          <cell r="G146" t="str">
            <v>a</v>
          </cell>
          <cell r="H146"/>
          <cell r="I146">
            <v>5818.1</v>
          </cell>
          <cell r="J146"/>
          <cell r="K146">
            <v>3031.1</v>
          </cell>
          <cell r="L146"/>
          <cell r="M146">
            <v>564.6</v>
          </cell>
          <cell r="N146"/>
          <cell r="O146">
            <v>2222.4</v>
          </cell>
        </row>
        <row r="147">
          <cell r="A147">
            <v>46.400000000000006</v>
          </cell>
          <cell r="B147" t="str">
            <v>다짐</v>
          </cell>
          <cell r="C147"/>
          <cell r="D147"/>
          <cell r="E147" t="str">
            <v>매커덤로라8 ~ 10ton</v>
          </cell>
          <cell r="F147">
            <v>1</v>
          </cell>
          <cell r="G147" t="str">
            <v>a</v>
          </cell>
          <cell r="H147"/>
          <cell r="I147">
            <v>5302</v>
          </cell>
          <cell r="J147"/>
          <cell r="K147">
            <v>3000.9</v>
          </cell>
          <cell r="L147"/>
          <cell r="M147">
            <v>1108.5999999999999</v>
          </cell>
          <cell r="N147"/>
          <cell r="O147">
            <v>1192.5</v>
          </cell>
        </row>
        <row r="148">
          <cell r="A148">
            <v>46.500000000000007</v>
          </cell>
          <cell r="B148" t="str">
            <v>다짐</v>
          </cell>
          <cell r="C148"/>
          <cell r="D148"/>
          <cell r="E148" t="str">
            <v>탄덤로라10 ~ 14ton</v>
          </cell>
          <cell r="F148">
            <v>1</v>
          </cell>
          <cell r="G148" t="str">
            <v>a</v>
          </cell>
          <cell r="H148"/>
          <cell r="I148">
            <v>9165</v>
          </cell>
          <cell r="J148"/>
          <cell r="K148">
            <v>4890.3</v>
          </cell>
          <cell r="L148"/>
          <cell r="M148">
            <v>1978.5</v>
          </cell>
          <cell r="N148"/>
          <cell r="O148">
            <v>2296.1999999999998</v>
          </cell>
        </row>
        <row r="149">
          <cell r="A149">
            <v>46.600000000000009</v>
          </cell>
          <cell r="B149" t="str">
            <v>다짐</v>
          </cell>
          <cell r="C149"/>
          <cell r="D149"/>
          <cell r="E149" t="str">
            <v>타이어로라8 ~ 15ton</v>
          </cell>
          <cell r="F149">
            <v>1</v>
          </cell>
          <cell r="G149" t="str">
            <v>a</v>
          </cell>
          <cell r="H149"/>
          <cell r="I149">
            <v>13140.2</v>
          </cell>
          <cell r="J149"/>
          <cell r="K149">
            <v>6112.9</v>
          </cell>
          <cell r="L149"/>
          <cell r="M149">
            <v>3145.3</v>
          </cell>
          <cell r="N149"/>
          <cell r="O149">
            <v>3882</v>
          </cell>
        </row>
        <row r="150">
          <cell r="A150">
            <v>0</v>
          </cell>
        </row>
        <row r="151">
          <cell r="A151">
            <v>48</v>
          </cell>
          <cell r="B151" t="str">
            <v>제</v>
          </cell>
          <cell r="C151">
            <v>37</v>
          </cell>
          <cell r="D151" t="str">
            <v>호표</v>
          </cell>
          <cell r="E151" t="str">
            <v>차선도색(백색실선)</v>
          </cell>
          <cell r="F151">
            <v>1</v>
          </cell>
          <cell r="G151" t="str">
            <v>㎡</v>
          </cell>
          <cell r="H151" t="str">
            <v>당</v>
          </cell>
          <cell r="I151">
            <v>2473</v>
          </cell>
          <cell r="J151"/>
          <cell r="K151">
            <v>598</v>
          </cell>
          <cell r="L151"/>
          <cell r="M151">
            <v>1864</v>
          </cell>
          <cell r="N151"/>
          <cell r="O151">
            <v>11</v>
          </cell>
        </row>
        <row r="152">
          <cell r="A152">
            <v>48.1</v>
          </cell>
          <cell r="B152" t="str">
            <v>재료비</v>
          </cell>
          <cell r="C152"/>
          <cell r="D152"/>
          <cell r="E152"/>
          <cell r="F152">
            <v>1</v>
          </cell>
          <cell r="G152" t="str">
            <v>㎥</v>
          </cell>
          <cell r="H152"/>
          <cell r="I152">
            <v>1823.3</v>
          </cell>
          <cell r="J152"/>
          <cell r="K152"/>
          <cell r="L152"/>
          <cell r="M152">
            <v>1823.3</v>
          </cell>
        </row>
        <row r="153">
          <cell r="A153">
            <v>48.2</v>
          </cell>
          <cell r="B153" t="str">
            <v>인건비</v>
          </cell>
          <cell r="C153"/>
          <cell r="D153"/>
          <cell r="E153" t="str">
            <v>특별인부.보통인부</v>
          </cell>
          <cell r="F153">
            <v>1</v>
          </cell>
          <cell r="G153" t="str">
            <v>㎥</v>
          </cell>
          <cell r="H153"/>
          <cell r="I153">
            <v>592.79999999999995</v>
          </cell>
          <cell r="J153"/>
          <cell r="K153">
            <v>564.6</v>
          </cell>
          <cell r="L153"/>
          <cell r="M153">
            <v>28.2</v>
          </cell>
        </row>
        <row r="154">
          <cell r="A154">
            <v>48.300000000000004</v>
          </cell>
          <cell r="B154" t="str">
            <v>차선도색기</v>
          </cell>
          <cell r="C154"/>
          <cell r="D154"/>
          <cell r="E154" t="str">
            <v>라인마커10Km/Hr</v>
          </cell>
          <cell r="F154">
            <v>1</v>
          </cell>
          <cell r="G154" t="str">
            <v>㎥</v>
          </cell>
          <cell r="H154"/>
          <cell r="I154">
            <v>34</v>
          </cell>
          <cell r="J154"/>
          <cell r="K154">
            <v>9.5</v>
          </cell>
          <cell r="L154"/>
          <cell r="M154">
            <v>12.9</v>
          </cell>
          <cell r="N154"/>
          <cell r="O154">
            <v>11.6</v>
          </cell>
        </row>
        <row r="155">
          <cell r="A155">
            <v>48.400000000000006</v>
          </cell>
          <cell r="B155" t="str">
            <v>청소비</v>
          </cell>
          <cell r="C155"/>
          <cell r="D155"/>
          <cell r="E155" t="str">
            <v>보통인부</v>
          </cell>
          <cell r="F155">
            <v>1</v>
          </cell>
          <cell r="G155" t="str">
            <v>㎥</v>
          </cell>
          <cell r="H155"/>
          <cell r="I155">
            <v>24.3</v>
          </cell>
          <cell r="J155"/>
          <cell r="K155">
            <v>24.3</v>
          </cell>
        </row>
        <row r="156">
          <cell r="A156">
            <v>0</v>
          </cell>
        </row>
        <row r="157">
          <cell r="A157">
            <v>49</v>
          </cell>
          <cell r="B157" t="str">
            <v>제</v>
          </cell>
          <cell r="C157">
            <v>38</v>
          </cell>
          <cell r="D157" t="str">
            <v>호표</v>
          </cell>
          <cell r="E157" t="str">
            <v>차선도색(황색실선)</v>
          </cell>
          <cell r="F157">
            <v>1</v>
          </cell>
          <cell r="G157" t="str">
            <v>㎡</v>
          </cell>
          <cell r="H157" t="str">
            <v>당</v>
          </cell>
          <cell r="I157">
            <v>2699</v>
          </cell>
          <cell r="J157"/>
          <cell r="K157">
            <v>607</v>
          </cell>
          <cell r="L157"/>
          <cell r="M157">
            <v>2078</v>
          </cell>
          <cell r="N157"/>
          <cell r="O157">
            <v>14</v>
          </cell>
        </row>
        <row r="158">
          <cell r="A158">
            <v>49.1</v>
          </cell>
          <cell r="B158" t="str">
            <v>재료비</v>
          </cell>
          <cell r="C158"/>
          <cell r="D158"/>
          <cell r="E158"/>
          <cell r="F158">
            <v>1</v>
          </cell>
          <cell r="G158" t="str">
            <v>㎥</v>
          </cell>
          <cell r="H158"/>
          <cell r="I158">
            <v>2033.3</v>
          </cell>
          <cell r="J158"/>
          <cell r="K158"/>
          <cell r="L158"/>
          <cell r="M158">
            <v>2033.3</v>
          </cell>
        </row>
        <row r="159">
          <cell r="A159">
            <v>49.2</v>
          </cell>
          <cell r="B159" t="str">
            <v>인건비</v>
          </cell>
          <cell r="C159"/>
          <cell r="D159"/>
          <cell r="E159" t="str">
            <v>특별인부.보통인부</v>
          </cell>
          <cell r="F159">
            <v>1</v>
          </cell>
          <cell r="G159" t="str">
            <v>㎥</v>
          </cell>
          <cell r="H159"/>
          <cell r="I159">
            <v>592.79999999999995</v>
          </cell>
          <cell r="J159"/>
          <cell r="K159">
            <v>564.6</v>
          </cell>
          <cell r="L159"/>
          <cell r="M159">
            <v>28.2</v>
          </cell>
        </row>
        <row r="160">
          <cell r="A160">
            <v>49.300000000000004</v>
          </cell>
          <cell r="B160" t="str">
            <v>차선도색기</v>
          </cell>
          <cell r="C160"/>
          <cell r="D160"/>
          <cell r="E160" t="str">
            <v>라인마커10Km/Hr</v>
          </cell>
          <cell r="F160">
            <v>1</v>
          </cell>
          <cell r="G160" t="str">
            <v>㎥</v>
          </cell>
          <cell r="H160"/>
          <cell r="I160">
            <v>43.5</v>
          </cell>
          <cell r="J160"/>
          <cell r="K160">
            <v>12.2</v>
          </cell>
          <cell r="L160"/>
          <cell r="M160">
            <v>16.5</v>
          </cell>
          <cell r="N160"/>
          <cell r="O160">
            <v>14.8</v>
          </cell>
        </row>
        <row r="161">
          <cell r="A161">
            <v>49.400000000000006</v>
          </cell>
          <cell r="B161" t="str">
            <v>청소비</v>
          </cell>
          <cell r="C161"/>
          <cell r="D161"/>
          <cell r="E161" t="str">
            <v>보통인부</v>
          </cell>
          <cell r="F161">
            <v>1</v>
          </cell>
          <cell r="G161" t="str">
            <v>㎥</v>
          </cell>
          <cell r="H161"/>
          <cell r="I161">
            <v>31.1</v>
          </cell>
          <cell r="J161"/>
          <cell r="K161">
            <v>31.1</v>
          </cell>
        </row>
        <row r="162">
          <cell r="A162">
            <v>0</v>
          </cell>
        </row>
        <row r="163">
          <cell r="A163">
            <v>50</v>
          </cell>
          <cell r="B163" t="str">
            <v>제</v>
          </cell>
          <cell r="C163">
            <v>39</v>
          </cell>
          <cell r="D163" t="str">
            <v>호표</v>
          </cell>
          <cell r="E163" t="str">
            <v xml:space="preserve">차선도색(백색실선) </v>
          </cell>
          <cell r="F163">
            <v>1</v>
          </cell>
          <cell r="G163" t="str">
            <v>㎡</v>
          </cell>
          <cell r="H163" t="str">
            <v>당</v>
          </cell>
          <cell r="I163">
            <v>2205</v>
          </cell>
          <cell r="J163"/>
          <cell r="K163">
            <v>972</v>
          </cell>
          <cell r="L163"/>
          <cell r="M163">
            <v>1233</v>
          </cell>
        </row>
        <row r="164">
          <cell r="A164">
            <v>50.1</v>
          </cell>
          <cell r="B164" t="str">
            <v>재료비</v>
          </cell>
          <cell r="C164"/>
          <cell r="D164"/>
          <cell r="E164" t="str">
            <v>페인트.유리알</v>
          </cell>
          <cell r="F164">
            <v>1</v>
          </cell>
          <cell r="G164" t="str">
            <v>㎥</v>
          </cell>
          <cell r="H164"/>
          <cell r="I164">
            <v>1185</v>
          </cell>
          <cell r="J164"/>
          <cell r="K164"/>
          <cell r="L164"/>
          <cell r="M164">
            <v>1185</v>
          </cell>
        </row>
        <row r="165">
          <cell r="A165">
            <v>50.2</v>
          </cell>
          <cell r="B165" t="str">
            <v>인건비</v>
          </cell>
          <cell r="C165"/>
          <cell r="D165"/>
          <cell r="E165" t="str">
            <v>특별인부.보통인부</v>
          </cell>
          <cell r="F165">
            <v>1</v>
          </cell>
          <cell r="G165" t="str">
            <v>㎥</v>
          </cell>
          <cell r="H165"/>
          <cell r="I165">
            <v>1020.9</v>
          </cell>
          <cell r="J165"/>
          <cell r="K165">
            <v>972.3</v>
          </cell>
          <cell r="L165"/>
          <cell r="M165">
            <v>48.6</v>
          </cell>
        </row>
        <row r="166">
          <cell r="A166">
            <v>0</v>
          </cell>
        </row>
        <row r="167">
          <cell r="A167">
            <v>51</v>
          </cell>
          <cell r="B167" t="str">
            <v>제</v>
          </cell>
          <cell r="C167">
            <v>40</v>
          </cell>
          <cell r="D167" t="str">
            <v>호표</v>
          </cell>
          <cell r="E167" t="str">
            <v>차선도색(황색실선)</v>
          </cell>
          <cell r="F167">
            <v>1</v>
          </cell>
          <cell r="G167" t="str">
            <v>㎡</v>
          </cell>
          <cell r="H167" t="str">
            <v>당</v>
          </cell>
          <cell r="I167">
            <v>2391</v>
          </cell>
          <cell r="J167"/>
          <cell r="K167">
            <v>972</v>
          </cell>
          <cell r="L167"/>
          <cell r="M167">
            <v>1419</v>
          </cell>
        </row>
        <row r="168">
          <cell r="A168">
            <v>51.1</v>
          </cell>
          <cell r="B168" t="str">
            <v>재료비</v>
          </cell>
          <cell r="C168"/>
          <cell r="D168"/>
          <cell r="E168" t="str">
            <v>페인트.유리알</v>
          </cell>
          <cell r="F168">
            <v>1</v>
          </cell>
          <cell r="G168" t="str">
            <v>㎥</v>
          </cell>
          <cell r="H168"/>
          <cell r="I168">
            <v>1371</v>
          </cell>
          <cell r="J168"/>
          <cell r="K168"/>
          <cell r="L168"/>
          <cell r="M168">
            <v>1371</v>
          </cell>
        </row>
        <row r="169">
          <cell r="A169">
            <v>51.2</v>
          </cell>
          <cell r="B169" t="str">
            <v>인건비</v>
          </cell>
          <cell r="C169"/>
          <cell r="D169"/>
          <cell r="E169" t="str">
            <v>특별인부.보통인부</v>
          </cell>
          <cell r="F169">
            <v>1</v>
          </cell>
          <cell r="G169" t="str">
            <v>㎥</v>
          </cell>
          <cell r="H169"/>
          <cell r="I169">
            <v>1020.9</v>
          </cell>
          <cell r="J169"/>
          <cell r="K169">
            <v>972.3</v>
          </cell>
          <cell r="L169"/>
          <cell r="M169">
            <v>48.6</v>
          </cell>
        </row>
        <row r="170">
          <cell r="A170">
            <v>0</v>
          </cell>
        </row>
        <row r="171">
          <cell r="A171">
            <v>52</v>
          </cell>
          <cell r="B171" t="str">
            <v>제</v>
          </cell>
          <cell r="C171">
            <v>40</v>
          </cell>
          <cell r="D171" t="str">
            <v>호표</v>
          </cell>
          <cell r="E171" t="str">
            <v>플래이트콤팩트</v>
          </cell>
          <cell r="F171">
            <v>1</v>
          </cell>
          <cell r="G171" t="str">
            <v>㎡</v>
          </cell>
          <cell r="H171" t="str">
            <v>당</v>
          </cell>
          <cell r="I171">
            <v>198</v>
          </cell>
          <cell r="J171"/>
          <cell r="K171">
            <v>180</v>
          </cell>
          <cell r="L171"/>
          <cell r="M171">
            <v>18</v>
          </cell>
          <cell r="N171"/>
          <cell r="O171">
            <v>5</v>
          </cell>
        </row>
        <row r="172">
          <cell r="A172">
            <v>52.1</v>
          </cell>
          <cell r="B172" t="str">
            <v>사용경비</v>
          </cell>
          <cell r="C172"/>
          <cell r="D172"/>
          <cell r="E172" t="str">
            <v>1.5TON</v>
          </cell>
          <cell r="F172">
            <v>1</v>
          </cell>
          <cell r="G172" t="str">
            <v>㎥</v>
          </cell>
          <cell r="H172"/>
          <cell r="I172">
            <v>203</v>
          </cell>
          <cell r="J172"/>
          <cell r="K172">
            <v>180</v>
          </cell>
          <cell r="L172"/>
          <cell r="M172">
            <v>18</v>
          </cell>
          <cell r="N172"/>
          <cell r="O172">
            <v>5</v>
          </cell>
        </row>
        <row r="173">
          <cell r="A173">
            <v>0</v>
          </cell>
        </row>
        <row r="174">
          <cell r="A174">
            <v>53</v>
          </cell>
          <cell r="B174" t="str">
            <v>제</v>
          </cell>
          <cell r="C174">
            <v>35</v>
          </cell>
          <cell r="D174" t="str">
            <v>호표</v>
          </cell>
          <cell r="E174" t="str">
            <v>투수콘크리트표층포설.다짐</v>
          </cell>
          <cell r="F174">
            <v>1</v>
          </cell>
          <cell r="G174" t="str">
            <v>a</v>
          </cell>
          <cell r="H174" t="str">
            <v>당</v>
          </cell>
          <cell r="I174">
            <v>1041124</v>
          </cell>
          <cell r="J174"/>
          <cell r="K174">
            <v>380370</v>
          </cell>
          <cell r="L174"/>
          <cell r="M174">
            <v>654722</v>
          </cell>
          <cell r="N174"/>
          <cell r="O174">
            <v>6032</v>
          </cell>
        </row>
        <row r="175">
          <cell r="A175">
            <v>53.1</v>
          </cell>
          <cell r="B175" t="str">
            <v>포설</v>
          </cell>
          <cell r="C175"/>
          <cell r="D175"/>
          <cell r="E175" t="str">
            <v>인력 30%,기계70%</v>
          </cell>
          <cell r="F175">
            <v>1</v>
          </cell>
          <cell r="G175" t="str">
            <v>a</v>
          </cell>
          <cell r="H175"/>
          <cell r="I175">
            <v>162792.4</v>
          </cell>
          <cell r="J175"/>
          <cell r="K175">
            <v>162792.4</v>
          </cell>
          <cell r="L175"/>
          <cell r="M175">
            <v>274.26</v>
          </cell>
          <cell r="N175"/>
          <cell r="O175">
            <v>367.36</v>
          </cell>
        </row>
        <row r="176">
          <cell r="A176">
            <v>53.2</v>
          </cell>
          <cell r="B176" t="str">
            <v>다짐공</v>
          </cell>
          <cell r="C176"/>
          <cell r="D176"/>
          <cell r="E176" t="str">
            <v>탠덤로라2톤</v>
          </cell>
          <cell r="F176">
            <v>1</v>
          </cell>
          <cell r="G176" t="str">
            <v>a</v>
          </cell>
          <cell r="H176"/>
          <cell r="I176">
            <v>29870.9</v>
          </cell>
          <cell r="J176"/>
          <cell r="K176">
            <v>22006.6</v>
          </cell>
          <cell r="L176"/>
          <cell r="M176">
            <v>3918.8</v>
          </cell>
          <cell r="N176"/>
          <cell r="O176">
            <v>3945.5</v>
          </cell>
        </row>
        <row r="177">
          <cell r="A177">
            <v>53.300000000000004</v>
          </cell>
          <cell r="B177" t="str">
            <v>표면보호공</v>
          </cell>
          <cell r="C177"/>
          <cell r="D177"/>
          <cell r="E177" t="str">
            <v>엑폭시프라이머</v>
          </cell>
          <cell r="F177">
            <v>1</v>
          </cell>
          <cell r="G177" t="str">
            <v>a</v>
          </cell>
          <cell r="H177"/>
          <cell r="I177">
            <v>186914</v>
          </cell>
          <cell r="J177"/>
          <cell r="K177">
            <v>118375.4</v>
          </cell>
          <cell r="L177"/>
          <cell r="M177">
            <v>68538.600000000006</v>
          </cell>
          <cell r="N177"/>
          <cell r="O177">
            <v>0</v>
          </cell>
        </row>
        <row r="178">
          <cell r="A178">
            <v>53.400000000000006</v>
          </cell>
          <cell r="B178" t="str">
            <v>포장절단공</v>
          </cell>
          <cell r="C178"/>
          <cell r="D178"/>
          <cell r="E178" t="str">
            <v>브레이드 320-400</v>
          </cell>
          <cell r="F178">
            <v>1</v>
          </cell>
          <cell r="G178" t="str">
            <v>a</v>
          </cell>
          <cell r="H178"/>
          <cell r="I178">
            <v>75858</v>
          </cell>
          <cell r="J178"/>
          <cell r="K178">
            <v>55962.44</v>
          </cell>
          <cell r="L178"/>
          <cell r="M178">
            <v>18176.400000000001</v>
          </cell>
          <cell r="N178"/>
          <cell r="O178">
            <v>1719.1599999999999</v>
          </cell>
        </row>
        <row r="179">
          <cell r="A179">
            <v>53.500000000000007</v>
          </cell>
          <cell r="B179" t="str">
            <v>양생</v>
          </cell>
          <cell r="C179"/>
          <cell r="D179"/>
          <cell r="E179" t="str">
            <v>비닐,마대</v>
          </cell>
          <cell r="F179">
            <v>1</v>
          </cell>
          <cell r="G179" t="str">
            <v>a</v>
          </cell>
          <cell r="H179"/>
          <cell r="I179">
            <v>560768</v>
          </cell>
          <cell r="J179"/>
          <cell r="K179">
            <v>0</v>
          </cell>
          <cell r="L179"/>
          <cell r="M179">
            <v>560768</v>
          </cell>
          <cell r="N179"/>
          <cell r="O179">
            <v>0</v>
          </cell>
        </row>
        <row r="180">
          <cell r="A180">
            <v>53.600000000000009</v>
          </cell>
          <cell r="B180" t="str">
            <v>줄눈채움공</v>
          </cell>
          <cell r="C180"/>
          <cell r="D180"/>
          <cell r="E180"/>
          <cell r="F180">
            <v>1</v>
          </cell>
          <cell r="G180" t="str">
            <v>a</v>
          </cell>
          <cell r="H180"/>
          <cell r="I180">
            <v>24280</v>
          </cell>
          <cell r="J180"/>
          <cell r="K180">
            <v>21234</v>
          </cell>
          <cell r="L180"/>
          <cell r="M180">
            <v>3046</v>
          </cell>
          <cell r="N180"/>
          <cell r="O180">
            <v>0</v>
          </cell>
        </row>
        <row r="183">
          <cell r="A183" t="str">
            <v>부대공일위대가</v>
          </cell>
        </row>
        <row r="184">
          <cell r="A184">
            <v>60</v>
          </cell>
          <cell r="B184" t="str">
            <v>제</v>
          </cell>
          <cell r="C184">
            <v>36</v>
          </cell>
          <cell r="D184" t="str">
            <v>호표</v>
          </cell>
          <cell r="E184" t="str">
            <v>거푸집</v>
          </cell>
          <cell r="F184">
            <v>1</v>
          </cell>
          <cell r="G184" t="str">
            <v>㎡</v>
          </cell>
          <cell r="H184" t="str">
            <v>당</v>
          </cell>
          <cell r="I184">
            <v>52471</v>
          </cell>
          <cell r="J184"/>
          <cell r="K184">
            <v>40764</v>
          </cell>
          <cell r="L184"/>
          <cell r="M184">
            <v>11707</v>
          </cell>
        </row>
        <row r="185">
          <cell r="A185">
            <v>60.1</v>
          </cell>
          <cell r="B185" t="str">
            <v>합판거푸집</v>
          </cell>
          <cell r="C185"/>
          <cell r="D185"/>
          <cell r="E185" t="str">
            <v>3회</v>
          </cell>
          <cell r="F185">
            <v>1</v>
          </cell>
          <cell r="G185" t="str">
            <v>㎡</v>
          </cell>
          <cell r="H185"/>
          <cell r="I185">
            <v>24595</v>
          </cell>
          <cell r="J185"/>
          <cell r="K185">
            <v>19199</v>
          </cell>
          <cell r="L185"/>
          <cell r="M185">
            <v>5396</v>
          </cell>
        </row>
        <row r="186">
          <cell r="A186">
            <v>60.2</v>
          </cell>
          <cell r="B186" t="str">
            <v>합판거푸집</v>
          </cell>
          <cell r="C186"/>
          <cell r="D186"/>
          <cell r="E186" t="str">
            <v>4회</v>
          </cell>
          <cell r="F186">
            <v>1</v>
          </cell>
          <cell r="G186" t="str">
            <v>㎡</v>
          </cell>
          <cell r="H186"/>
          <cell r="I186">
            <v>20999</v>
          </cell>
          <cell r="J186"/>
          <cell r="K186">
            <v>16305</v>
          </cell>
          <cell r="L186"/>
          <cell r="M186">
            <v>4694</v>
          </cell>
        </row>
        <row r="187">
          <cell r="A187">
            <v>60.3</v>
          </cell>
          <cell r="B187" t="str">
            <v>합판거푸집</v>
          </cell>
          <cell r="C187"/>
          <cell r="D187"/>
          <cell r="E187" t="str">
            <v>6회</v>
          </cell>
          <cell r="F187">
            <v>1</v>
          </cell>
          <cell r="G187" t="str">
            <v>㎡</v>
          </cell>
          <cell r="H187"/>
          <cell r="I187">
            <v>17106</v>
          </cell>
          <cell r="J187"/>
          <cell r="K187">
            <v>13044</v>
          </cell>
          <cell r="L187"/>
          <cell r="M187">
            <v>4062</v>
          </cell>
        </row>
        <row r="188">
          <cell r="A188">
            <v>0</v>
          </cell>
        </row>
        <row r="189">
          <cell r="A189">
            <v>61</v>
          </cell>
          <cell r="B189" t="str">
            <v>제</v>
          </cell>
          <cell r="C189">
            <v>18</v>
          </cell>
          <cell r="D189" t="str">
            <v>호표</v>
          </cell>
          <cell r="E189" t="str">
            <v xml:space="preserve">콘크리트절단 </v>
          </cell>
          <cell r="F189">
            <v>1</v>
          </cell>
          <cell r="G189" t="str">
            <v>m</v>
          </cell>
          <cell r="H189" t="str">
            <v>당</v>
          </cell>
          <cell r="I189">
            <v>1943</v>
          </cell>
          <cell r="J189"/>
          <cell r="K189">
            <v>928</v>
          </cell>
          <cell r="L189"/>
          <cell r="M189">
            <v>930</v>
          </cell>
          <cell r="N189"/>
          <cell r="O189">
            <v>85</v>
          </cell>
        </row>
        <row r="190">
          <cell r="A190">
            <v>61.1</v>
          </cell>
          <cell r="B190" t="str">
            <v>운전경비</v>
          </cell>
          <cell r="C190"/>
          <cell r="D190"/>
          <cell r="E190" t="str">
            <v>블레이드(Φ320-400)</v>
          </cell>
          <cell r="F190">
            <v>1</v>
          </cell>
          <cell r="G190" t="str">
            <v>m</v>
          </cell>
          <cell r="H190"/>
          <cell r="I190">
            <v>1069</v>
          </cell>
          <cell r="J190"/>
          <cell r="K190">
            <v>439.9</v>
          </cell>
          <cell r="L190"/>
          <cell r="M190">
            <v>629.5</v>
          </cell>
        </row>
        <row r="191">
          <cell r="A191">
            <v>61.2</v>
          </cell>
          <cell r="B191" t="str">
            <v>물운반</v>
          </cell>
          <cell r="C191"/>
          <cell r="D191"/>
          <cell r="E191" t="str">
            <v>30L 소요</v>
          </cell>
          <cell r="F191">
            <v>1</v>
          </cell>
          <cell r="G191" t="str">
            <v>m</v>
          </cell>
          <cell r="H191"/>
          <cell r="I191">
            <v>147</v>
          </cell>
          <cell r="J191"/>
          <cell r="K191">
            <v>61.4</v>
          </cell>
          <cell r="L191"/>
          <cell r="M191">
            <v>40.700000000000003</v>
          </cell>
          <cell r="N191"/>
          <cell r="O191">
            <v>45</v>
          </cell>
        </row>
        <row r="192">
          <cell r="A192">
            <v>61.300000000000004</v>
          </cell>
          <cell r="B192" t="str">
            <v>콘크리트캇타</v>
          </cell>
          <cell r="C192"/>
          <cell r="D192"/>
          <cell r="E192" t="str">
            <v>320-400mm</v>
          </cell>
          <cell r="F192">
            <v>1</v>
          </cell>
          <cell r="G192" t="str">
            <v>m</v>
          </cell>
          <cell r="H192"/>
          <cell r="I192">
            <v>728</v>
          </cell>
          <cell r="J192"/>
          <cell r="K192">
            <v>427.2</v>
          </cell>
          <cell r="L192"/>
          <cell r="M192">
            <v>260.5</v>
          </cell>
          <cell r="N192"/>
          <cell r="O192">
            <v>40.9</v>
          </cell>
        </row>
        <row r="193">
          <cell r="A193">
            <v>0</v>
          </cell>
        </row>
        <row r="194">
          <cell r="A194">
            <v>62</v>
          </cell>
          <cell r="B194" t="str">
            <v>제</v>
          </cell>
          <cell r="C194">
            <v>19</v>
          </cell>
          <cell r="D194" t="str">
            <v>호표</v>
          </cell>
          <cell r="E194" t="str">
            <v xml:space="preserve">아스팔트절단 </v>
          </cell>
          <cell r="F194">
            <v>1</v>
          </cell>
          <cell r="G194" t="str">
            <v>m</v>
          </cell>
          <cell r="H194" t="str">
            <v>당</v>
          </cell>
          <cell r="I194">
            <v>1769</v>
          </cell>
          <cell r="J194"/>
          <cell r="K194">
            <v>866</v>
          </cell>
          <cell r="L194"/>
          <cell r="M194">
            <v>833</v>
          </cell>
          <cell r="N194"/>
          <cell r="O194">
            <v>70</v>
          </cell>
        </row>
        <row r="195">
          <cell r="A195">
            <v>62.1</v>
          </cell>
          <cell r="B195" t="str">
            <v>운전경비</v>
          </cell>
          <cell r="C195"/>
          <cell r="D195"/>
          <cell r="E195" t="str">
            <v>블레이드(Φ320-400)</v>
          </cell>
          <cell r="F195">
            <v>1</v>
          </cell>
          <cell r="G195" t="str">
            <v>m</v>
          </cell>
          <cell r="H195"/>
          <cell r="I195">
            <v>947.1</v>
          </cell>
          <cell r="J195"/>
          <cell r="K195">
            <v>398</v>
          </cell>
          <cell r="L195"/>
          <cell r="M195">
            <v>549.1</v>
          </cell>
        </row>
        <row r="196">
          <cell r="A196">
            <v>62.2</v>
          </cell>
          <cell r="B196" t="str">
            <v>물운반</v>
          </cell>
          <cell r="C196"/>
          <cell r="D196"/>
          <cell r="E196" t="str">
            <v>30L 소요</v>
          </cell>
          <cell r="F196">
            <v>1</v>
          </cell>
          <cell r="G196" t="str">
            <v>m</v>
          </cell>
          <cell r="H196"/>
          <cell r="I196">
            <v>94.6</v>
          </cell>
          <cell r="J196"/>
          <cell r="K196">
            <v>40.9</v>
          </cell>
          <cell r="L196"/>
          <cell r="M196">
            <v>23.7</v>
          </cell>
          <cell r="N196"/>
          <cell r="O196">
            <v>30</v>
          </cell>
        </row>
        <row r="197">
          <cell r="A197">
            <v>62.300000000000004</v>
          </cell>
          <cell r="B197" t="str">
            <v>콘크리트캇타</v>
          </cell>
          <cell r="C197"/>
          <cell r="D197"/>
          <cell r="E197" t="str">
            <v>320-400mm</v>
          </cell>
          <cell r="F197">
            <v>1</v>
          </cell>
          <cell r="G197" t="str">
            <v>m</v>
          </cell>
          <cell r="H197"/>
          <cell r="I197">
            <v>728.6</v>
          </cell>
          <cell r="J197"/>
          <cell r="K197">
            <v>427.2</v>
          </cell>
          <cell r="L197"/>
          <cell r="M197">
            <v>260.5</v>
          </cell>
          <cell r="N197"/>
          <cell r="O197">
            <v>40.9</v>
          </cell>
        </row>
        <row r="198">
          <cell r="A198">
            <v>0</v>
          </cell>
        </row>
        <row r="199">
          <cell r="A199">
            <v>63</v>
          </cell>
          <cell r="B199" t="str">
            <v>제</v>
          </cell>
          <cell r="C199">
            <v>20</v>
          </cell>
          <cell r="D199" t="str">
            <v>호표</v>
          </cell>
          <cell r="E199" t="str">
            <v>무근콘크리트깨기</v>
          </cell>
          <cell r="F199">
            <v>1</v>
          </cell>
          <cell r="G199" t="str">
            <v>㎥</v>
          </cell>
          <cell r="H199" t="str">
            <v>당</v>
          </cell>
          <cell r="I199">
            <v>14961</v>
          </cell>
          <cell r="J199"/>
          <cell r="K199">
            <v>6849</v>
          </cell>
          <cell r="L199"/>
          <cell r="M199">
            <v>2505</v>
          </cell>
          <cell r="N199"/>
          <cell r="O199">
            <v>5607</v>
          </cell>
        </row>
        <row r="200">
          <cell r="A200">
            <v>63.1</v>
          </cell>
          <cell r="B200" t="str">
            <v>기계사용료</v>
          </cell>
          <cell r="C200"/>
          <cell r="D200"/>
          <cell r="E200" t="str">
            <v>브레이카.백호(0.7)</v>
          </cell>
          <cell r="F200">
            <v>1</v>
          </cell>
          <cell r="G200" t="str">
            <v>㎥</v>
          </cell>
          <cell r="H200"/>
          <cell r="I200">
            <v>13104.6</v>
          </cell>
          <cell r="J200"/>
          <cell r="K200">
            <v>5426</v>
          </cell>
          <cell r="L200"/>
          <cell r="M200">
            <v>2071</v>
          </cell>
          <cell r="N200"/>
          <cell r="O200">
            <v>5607.6</v>
          </cell>
        </row>
        <row r="201">
          <cell r="A201">
            <v>63.2</v>
          </cell>
          <cell r="B201" t="str">
            <v>작업보조인부</v>
          </cell>
          <cell r="C201"/>
          <cell r="D201"/>
          <cell r="E201" t="str">
            <v>보통인부</v>
          </cell>
          <cell r="F201">
            <v>1</v>
          </cell>
          <cell r="G201" t="str">
            <v>㎥</v>
          </cell>
          <cell r="H201"/>
          <cell r="I201">
            <v>1423</v>
          </cell>
          <cell r="J201"/>
          <cell r="K201">
            <v>1423</v>
          </cell>
        </row>
        <row r="202">
          <cell r="A202">
            <v>63.300000000000004</v>
          </cell>
          <cell r="B202" t="str">
            <v>치즐소모율</v>
          </cell>
          <cell r="C202"/>
          <cell r="D202"/>
          <cell r="E202" t="str">
            <v>0.7㎥용</v>
          </cell>
          <cell r="F202">
            <v>1</v>
          </cell>
          <cell r="G202" t="str">
            <v>㎥</v>
          </cell>
          <cell r="H202"/>
          <cell r="I202">
            <v>434.7</v>
          </cell>
          <cell r="J202"/>
          <cell r="K202"/>
          <cell r="L202"/>
          <cell r="M202">
            <v>434.7</v>
          </cell>
        </row>
        <row r="203">
          <cell r="A203">
            <v>0</v>
          </cell>
        </row>
        <row r="204">
          <cell r="A204">
            <v>64</v>
          </cell>
          <cell r="B204" t="str">
            <v>제</v>
          </cell>
          <cell r="C204">
            <v>21</v>
          </cell>
          <cell r="D204" t="str">
            <v>호표</v>
          </cell>
          <cell r="E204" t="str">
            <v>철근콘크리트깨기</v>
          </cell>
          <cell r="F204">
            <v>1</v>
          </cell>
          <cell r="G204" t="str">
            <v>㎥</v>
          </cell>
          <cell r="H204" t="str">
            <v>당</v>
          </cell>
          <cell r="I204">
            <v>41404</v>
          </cell>
          <cell r="J204"/>
          <cell r="K204">
            <v>22758</v>
          </cell>
          <cell r="L204"/>
          <cell r="M204">
            <v>8019</v>
          </cell>
          <cell r="N204"/>
          <cell r="O204">
            <v>10627</v>
          </cell>
        </row>
        <row r="205">
          <cell r="A205">
            <v>64.099999999999994</v>
          </cell>
          <cell r="B205" t="str">
            <v>기계사용료</v>
          </cell>
          <cell r="C205"/>
          <cell r="D205"/>
          <cell r="E205" t="str">
            <v>브레이카.백호(0.7)</v>
          </cell>
          <cell r="F205">
            <v>1</v>
          </cell>
          <cell r="G205" t="str">
            <v>㎥</v>
          </cell>
          <cell r="H205"/>
          <cell r="I205">
            <v>24604.7</v>
          </cell>
          <cell r="J205"/>
          <cell r="K205">
            <v>10187.700000000001</v>
          </cell>
          <cell r="L205"/>
          <cell r="M205">
            <v>3888.5</v>
          </cell>
          <cell r="N205"/>
          <cell r="O205">
            <v>10528.5</v>
          </cell>
        </row>
        <row r="206">
          <cell r="A206">
            <v>64.199999999999989</v>
          </cell>
          <cell r="B206" t="str">
            <v>작업보조인부</v>
          </cell>
          <cell r="C206"/>
          <cell r="D206"/>
          <cell r="E206" t="str">
            <v>보통인부</v>
          </cell>
          <cell r="F206">
            <v>1</v>
          </cell>
          <cell r="G206" t="str">
            <v>㎥</v>
          </cell>
          <cell r="H206"/>
          <cell r="I206">
            <v>2671.9</v>
          </cell>
          <cell r="J206"/>
          <cell r="K206">
            <v>2671.9</v>
          </cell>
        </row>
        <row r="207">
          <cell r="A207">
            <v>64.299999999999983</v>
          </cell>
          <cell r="B207" t="str">
            <v>치즐소모율</v>
          </cell>
          <cell r="C207"/>
          <cell r="D207"/>
          <cell r="E207" t="str">
            <v>0.7㎥용</v>
          </cell>
          <cell r="F207">
            <v>1</v>
          </cell>
          <cell r="G207" t="str">
            <v>㎥</v>
          </cell>
          <cell r="H207"/>
          <cell r="I207">
            <v>816.3</v>
          </cell>
          <cell r="J207"/>
          <cell r="K207"/>
          <cell r="L207"/>
          <cell r="M207">
            <v>816.3</v>
          </cell>
        </row>
        <row r="208">
          <cell r="A208">
            <v>64.399999999999977</v>
          </cell>
          <cell r="B208" t="str">
            <v>철근절단</v>
          </cell>
          <cell r="C208"/>
          <cell r="D208"/>
          <cell r="E208"/>
          <cell r="F208">
            <v>1</v>
          </cell>
          <cell r="G208" t="str">
            <v>㎥</v>
          </cell>
          <cell r="H208"/>
          <cell r="I208">
            <v>13312.1</v>
          </cell>
          <cell r="J208"/>
          <cell r="K208">
            <v>9898.7999999999993</v>
          </cell>
          <cell r="L208"/>
          <cell r="M208">
            <v>3314.4</v>
          </cell>
          <cell r="N208"/>
          <cell r="O208">
            <v>98.9</v>
          </cell>
        </row>
        <row r="209">
          <cell r="A209">
            <v>0</v>
          </cell>
        </row>
        <row r="210">
          <cell r="A210">
            <v>65</v>
          </cell>
          <cell r="B210" t="str">
            <v>제</v>
          </cell>
          <cell r="C210">
            <v>22</v>
          </cell>
          <cell r="D210" t="str">
            <v>호표</v>
          </cell>
          <cell r="E210" t="str">
            <v>아스팔트깨기</v>
          </cell>
          <cell r="F210">
            <v>1</v>
          </cell>
          <cell r="G210" t="str">
            <v>㎥</v>
          </cell>
          <cell r="H210" t="str">
            <v>당</v>
          </cell>
          <cell r="I210">
            <v>11665</v>
          </cell>
          <cell r="J210"/>
          <cell r="K210">
            <v>5340</v>
          </cell>
          <cell r="L210"/>
          <cell r="M210">
            <v>1953</v>
          </cell>
          <cell r="N210"/>
          <cell r="O210">
            <v>4372</v>
          </cell>
        </row>
        <row r="211">
          <cell r="A211">
            <v>65.099999999999994</v>
          </cell>
          <cell r="B211" t="str">
            <v>기계사용료</v>
          </cell>
          <cell r="C211"/>
          <cell r="D211"/>
          <cell r="E211" t="str">
            <v>브레이카.백호(0.7)</v>
          </cell>
          <cell r="F211">
            <v>1</v>
          </cell>
          <cell r="G211" t="str">
            <v>㎥</v>
          </cell>
          <cell r="H211"/>
          <cell r="I211">
            <v>10217</v>
          </cell>
          <cell r="J211"/>
          <cell r="K211">
            <v>4230.5</v>
          </cell>
          <cell r="L211"/>
          <cell r="M211">
            <v>1614.7</v>
          </cell>
          <cell r="N211"/>
          <cell r="O211">
            <v>4372</v>
          </cell>
        </row>
        <row r="212">
          <cell r="A212">
            <v>65.199999999999989</v>
          </cell>
          <cell r="B212" t="str">
            <v>작업보조인부</v>
          </cell>
          <cell r="C212"/>
          <cell r="D212"/>
          <cell r="E212" t="str">
            <v>보통인부</v>
          </cell>
          <cell r="F212">
            <v>1</v>
          </cell>
          <cell r="G212" t="str">
            <v>㎥</v>
          </cell>
          <cell r="H212"/>
          <cell r="I212">
            <v>1109.5</v>
          </cell>
          <cell r="J212"/>
          <cell r="K212">
            <v>1109.5</v>
          </cell>
        </row>
        <row r="213">
          <cell r="A213">
            <v>65.299999999999983</v>
          </cell>
          <cell r="B213" t="str">
            <v>치즐소모율</v>
          </cell>
          <cell r="C213"/>
          <cell r="D213"/>
          <cell r="E213" t="str">
            <v>0.7㎥용</v>
          </cell>
          <cell r="F213">
            <v>1</v>
          </cell>
          <cell r="G213" t="str">
            <v>㎥</v>
          </cell>
          <cell r="H213"/>
          <cell r="I213">
            <v>338.9</v>
          </cell>
          <cell r="J213"/>
          <cell r="K213"/>
          <cell r="L213"/>
          <cell r="M213">
            <v>338.9</v>
          </cell>
        </row>
        <row r="214">
          <cell r="A214">
            <v>0</v>
          </cell>
        </row>
        <row r="215">
          <cell r="A215">
            <v>66</v>
          </cell>
          <cell r="B215" t="str">
            <v>제</v>
          </cell>
          <cell r="C215">
            <v>35</v>
          </cell>
          <cell r="D215" t="str">
            <v>호표</v>
          </cell>
          <cell r="E215" t="str">
            <v>콘크리트펌프카(철근)</v>
          </cell>
          <cell r="F215">
            <v>1</v>
          </cell>
          <cell r="G215" t="str">
            <v>㎥</v>
          </cell>
          <cell r="H215" t="str">
            <v>당</v>
          </cell>
          <cell r="I215">
            <v>14319</v>
          </cell>
          <cell r="J215"/>
          <cell r="K215">
            <v>9466</v>
          </cell>
          <cell r="L215"/>
          <cell r="M215">
            <v>809</v>
          </cell>
          <cell r="N215"/>
          <cell r="O215">
            <v>4044</v>
          </cell>
        </row>
        <row r="216">
          <cell r="A216">
            <v>66.099999999999994</v>
          </cell>
          <cell r="B216" t="str">
            <v>타설비(붐타설)</v>
          </cell>
          <cell r="C216"/>
          <cell r="D216"/>
          <cell r="E216" t="str">
            <v>인력</v>
          </cell>
          <cell r="F216">
            <v>1</v>
          </cell>
          <cell r="G216" t="str">
            <v>㎥</v>
          </cell>
          <cell r="H216"/>
          <cell r="I216">
            <v>8789</v>
          </cell>
          <cell r="J216"/>
          <cell r="K216">
            <v>8789</v>
          </cell>
        </row>
        <row r="217">
          <cell r="A217">
            <v>66.199999999999989</v>
          </cell>
          <cell r="B217" t="str">
            <v>펌프카사용료</v>
          </cell>
          <cell r="C217"/>
          <cell r="D217"/>
          <cell r="E217"/>
          <cell r="F217">
            <v>1</v>
          </cell>
          <cell r="G217" t="str">
            <v>㎥</v>
          </cell>
          <cell r="H217"/>
          <cell r="I217">
            <v>5469</v>
          </cell>
          <cell r="J217"/>
          <cell r="K217">
            <v>677.1</v>
          </cell>
          <cell r="L217"/>
          <cell r="M217">
            <v>756.7</v>
          </cell>
          <cell r="N217"/>
          <cell r="O217">
            <v>4035.2</v>
          </cell>
        </row>
        <row r="218">
          <cell r="A218">
            <v>66.299999999999983</v>
          </cell>
          <cell r="B218" t="str">
            <v>콘크리트다짐</v>
          </cell>
          <cell r="C218"/>
          <cell r="D218"/>
          <cell r="E218" t="str">
            <v>콘크리트진동기등</v>
          </cell>
          <cell r="F218">
            <v>1</v>
          </cell>
          <cell r="G218" t="str">
            <v>㎥</v>
          </cell>
          <cell r="H218"/>
          <cell r="I218">
            <v>62.1</v>
          </cell>
          <cell r="J218"/>
          <cell r="K218">
            <v>0</v>
          </cell>
          <cell r="L218"/>
          <cell r="M218">
            <v>53.2</v>
          </cell>
          <cell r="N218"/>
          <cell r="O218">
            <v>8.9</v>
          </cell>
        </row>
        <row r="219">
          <cell r="A219">
            <v>0</v>
          </cell>
        </row>
        <row r="220">
          <cell r="A220">
            <v>67</v>
          </cell>
          <cell r="B220" t="str">
            <v>제</v>
          </cell>
          <cell r="C220">
            <v>35</v>
          </cell>
          <cell r="D220" t="str">
            <v>호표</v>
          </cell>
          <cell r="E220" t="str">
            <v>콘크리트펌프카(무근)</v>
          </cell>
          <cell r="F220">
            <v>1</v>
          </cell>
          <cell r="G220" t="str">
            <v>㎥</v>
          </cell>
          <cell r="H220" t="str">
            <v>당</v>
          </cell>
          <cell r="I220">
            <v>12355</v>
          </cell>
          <cell r="J220"/>
          <cell r="K220">
            <v>7992</v>
          </cell>
          <cell r="L220"/>
          <cell r="M220">
            <v>728</v>
          </cell>
          <cell r="N220"/>
          <cell r="O220">
            <v>3635</v>
          </cell>
        </row>
        <row r="221">
          <cell r="A221">
            <v>67.099999999999994</v>
          </cell>
          <cell r="B221" t="str">
            <v>타설비(붐타설)</v>
          </cell>
          <cell r="C221"/>
          <cell r="D221"/>
          <cell r="E221" t="str">
            <v>인력</v>
          </cell>
          <cell r="F221">
            <v>1</v>
          </cell>
          <cell r="G221" t="str">
            <v>㎥</v>
          </cell>
          <cell r="H221"/>
          <cell r="I221">
            <v>7383.8</v>
          </cell>
          <cell r="J221"/>
          <cell r="K221">
            <v>7383.8</v>
          </cell>
        </row>
        <row r="222">
          <cell r="A222">
            <v>67.199999999999989</v>
          </cell>
          <cell r="B222" t="str">
            <v>펌프카사용료</v>
          </cell>
          <cell r="C222"/>
          <cell r="D222"/>
          <cell r="E222"/>
          <cell r="F222">
            <v>1</v>
          </cell>
          <cell r="G222" t="str">
            <v>㎥</v>
          </cell>
          <cell r="H222"/>
          <cell r="I222">
            <v>4915.8999999999996</v>
          </cell>
          <cell r="J222"/>
          <cell r="K222">
            <v>608.6</v>
          </cell>
          <cell r="L222"/>
          <cell r="M222">
            <v>680.2</v>
          </cell>
          <cell r="N222"/>
          <cell r="O222">
            <v>3627.1</v>
          </cell>
        </row>
        <row r="223">
          <cell r="A223">
            <v>67.299999999999983</v>
          </cell>
          <cell r="B223" t="str">
            <v>콘크리트다짐</v>
          </cell>
          <cell r="C223"/>
          <cell r="D223"/>
          <cell r="E223" t="str">
            <v>콘크리트진동기등</v>
          </cell>
          <cell r="F223">
            <v>1</v>
          </cell>
          <cell r="G223" t="str">
            <v>㎥</v>
          </cell>
          <cell r="H223"/>
          <cell r="I223">
            <v>55.8</v>
          </cell>
          <cell r="J223"/>
          <cell r="K223">
            <v>0</v>
          </cell>
          <cell r="L223"/>
          <cell r="M223">
            <v>47.9</v>
          </cell>
          <cell r="N223"/>
          <cell r="O223">
            <v>7.9</v>
          </cell>
        </row>
        <row r="224">
          <cell r="A224">
            <v>0</v>
          </cell>
        </row>
        <row r="225">
          <cell r="A225">
            <v>68</v>
          </cell>
          <cell r="B225" t="str">
            <v>제</v>
          </cell>
          <cell r="C225">
            <v>14</v>
          </cell>
          <cell r="D225" t="str">
            <v>호표</v>
          </cell>
          <cell r="E225" t="str">
            <v xml:space="preserve">물푸기 </v>
          </cell>
          <cell r="F225">
            <v>1</v>
          </cell>
          <cell r="G225" t="str">
            <v>HR</v>
          </cell>
          <cell r="H225" t="str">
            <v>당</v>
          </cell>
          <cell r="I225">
            <v>4074</v>
          </cell>
          <cell r="J225"/>
          <cell r="K225">
            <v>2102</v>
          </cell>
          <cell r="L225"/>
          <cell r="M225">
            <v>1393</v>
          </cell>
          <cell r="N225"/>
          <cell r="O225">
            <v>579</v>
          </cell>
        </row>
        <row r="226">
          <cell r="A226">
            <v>68.099999999999994</v>
          </cell>
          <cell r="B226" t="str">
            <v>기계사용료</v>
          </cell>
          <cell r="C226"/>
          <cell r="D226"/>
          <cell r="E226" t="str">
            <v>150mm</v>
          </cell>
          <cell r="F226">
            <v>1</v>
          </cell>
          <cell r="G226" t="str">
            <v>HR</v>
          </cell>
          <cell r="H226"/>
          <cell r="I226">
            <v>1972</v>
          </cell>
          <cell r="J226"/>
          <cell r="K226"/>
          <cell r="L226"/>
          <cell r="M226">
            <v>1393</v>
          </cell>
          <cell r="N226"/>
          <cell r="O226">
            <v>579</v>
          </cell>
        </row>
        <row r="227">
          <cell r="A227">
            <v>68.199999999999989</v>
          </cell>
          <cell r="B227" t="str">
            <v>운반및설치</v>
          </cell>
          <cell r="C227"/>
          <cell r="D227"/>
          <cell r="E227" t="str">
            <v>목도</v>
          </cell>
          <cell r="F227">
            <v>1</v>
          </cell>
          <cell r="G227" t="str">
            <v>HR</v>
          </cell>
          <cell r="H227"/>
          <cell r="I227">
            <v>2102.5</v>
          </cell>
          <cell r="J227"/>
          <cell r="K227">
            <v>2102.5</v>
          </cell>
        </row>
        <row r="228">
          <cell r="A228">
            <v>0</v>
          </cell>
        </row>
        <row r="229">
          <cell r="A229">
            <v>69</v>
          </cell>
          <cell r="B229" t="str">
            <v>제</v>
          </cell>
          <cell r="C229">
            <v>16</v>
          </cell>
          <cell r="D229" t="str">
            <v>호표</v>
          </cell>
          <cell r="E229" t="str">
            <v>마대쌓기.헐기</v>
          </cell>
          <cell r="F229">
            <v>1</v>
          </cell>
          <cell r="G229" t="str">
            <v>EA</v>
          </cell>
          <cell r="H229" t="str">
            <v>당</v>
          </cell>
          <cell r="I229">
            <v>1751</v>
          </cell>
          <cell r="J229"/>
          <cell r="K229">
            <v>1611</v>
          </cell>
          <cell r="L229"/>
          <cell r="M229">
            <v>140</v>
          </cell>
        </row>
        <row r="230">
          <cell r="A230">
            <v>69.099999999999994</v>
          </cell>
          <cell r="B230" t="str">
            <v>재료비</v>
          </cell>
          <cell r="C230"/>
          <cell r="D230"/>
          <cell r="E230" t="str">
            <v>45*70mm</v>
          </cell>
          <cell r="F230">
            <v>1</v>
          </cell>
          <cell r="G230" t="str">
            <v>EA</v>
          </cell>
          <cell r="H230"/>
          <cell r="I230">
            <v>140</v>
          </cell>
          <cell r="J230"/>
          <cell r="K230"/>
          <cell r="L230"/>
          <cell r="M230">
            <v>140</v>
          </cell>
        </row>
        <row r="231">
          <cell r="A231">
            <v>69.199999999999989</v>
          </cell>
          <cell r="B231" t="str">
            <v>설치및 제거</v>
          </cell>
          <cell r="C231"/>
          <cell r="D231"/>
          <cell r="E231" t="str">
            <v>만들기.쌓기.헐기</v>
          </cell>
          <cell r="F231">
            <v>1</v>
          </cell>
          <cell r="G231" t="str">
            <v>EA</v>
          </cell>
          <cell r="H231"/>
          <cell r="I231">
            <v>1611.9</v>
          </cell>
          <cell r="J231"/>
          <cell r="K231">
            <v>1611.9</v>
          </cell>
        </row>
        <row r="232">
          <cell r="A232">
            <v>0</v>
          </cell>
        </row>
        <row r="233">
          <cell r="A233">
            <v>70</v>
          </cell>
          <cell r="B233" t="str">
            <v>제</v>
          </cell>
          <cell r="C233">
            <v>16</v>
          </cell>
          <cell r="D233" t="str">
            <v>호표</v>
          </cell>
          <cell r="E233" t="str">
            <v>줄떼붙임</v>
          </cell>
          <cell r="F233">
            <v>1</v>
          </cell>
          <cell r="G233" t="str">
            <v>㎡</v>
          </cell>
          <cell r="H233" t="str">
            <v>당</v>
          </cell>
          <cell r="I233">
            <v>5384</v>
          </cell>
          <cell r="J233"/>
          <cell r="K233">
            <v>4739</v>
          </cell>
          <cell r="L233"/>
          <cell r="M233">
            <v>645</v>
          </cell>
        </row>
        <row r="234">
          <cell r="A234">
            <v>70.099999999999994</v>
          </cell>
          <cell r="B234" t="str">
            <v>재료비</v>
          </cell>
          <cell r="C234"/>
          <cell r="D234"/>
          <cell r="E234" t="str">
            <v>300*300</v>
          </cell>
          <cell r="F234">
            <v>1</v>
          </cell>
          <cell r="G234" t="str">
            <v>EA</v>
          </cell>
          <cell r="H234"/>
          <cell r="I234">
            <v>645.29999999999995</v>
          </cell>
          <cell r="J234"/>
          <cell r="K234"/>
          <cell r="L234"/>
          <cell r="M234">
            <v>645.29999999999995</v>
          </cell>
        </row>
        <row r="235">
          <cell r="A235">
            <v>70.199999999999989</v>
          </cell>
          <cell r="B235" t="str">
            <v>면고르기</v>
          </cell>
          <cell r="C235"/>
          <cell r="D235"/>
          <cell r="E235" t="str">
            <v>보통인부</v>
          </cell>
          <cell r="F235">
            <v>1</v>
          </cell>
          <cell r="G235" t="str">
            <v>EA</v>
          </cell>
          <cell r="H235"/>
          <cell r="I235">
            <v>1125.9000000000001</v>
          </cell>
          <cell r="J235"/>
          <cell r="K235">
            <v>1125.9000000000001</v>
          </cell>
        </row>
        <row r="236">
          <cell r="A236">
            <v>70.299999999999983</v>
          </cell>
          <cell r="B236" t="str">
            <v>떼붙임</v>
          </cell>
          <cell r="C236"/>
          <cell r="D236"/>
          <cell r="E236"/>
          <cell r="F236">
            <v>1</v>
          </cell>
          <cell r="G236" t="str">
            <v>EA</v>
          </cell>
          <cell r="H236"/>
          <cell r="I236">
            <v>3613.5</v>
          </cell>
          <cell r="J236"/>
          <cell r="K236">
            <v>3613.5</v>
          </cell>
        </row>
        <row r="237">
          <cell r="A237">
            <v>0</v>
          </cell>
        </row>
        <row r="238">
          <cell r="A238">
            <v>71</v>
          </cell>
          <cell r="B238" t="str">
            <v>제</v>
          </cell>
          <cell r="C238">
            <v>42</v>
          </cell>
          <cell r="D238" t="str">
            <v>호표</v>
          </cell>
          <cell r="E238" t="str">
            <v>강관동바리공(암거용)</v>
          </cell>
          <cell r="F238">
            <v>1</v>
          </cell>
          <cell r="G238" t="str">
            <v>공㎥</v>
          </cell>
          <cell r="H238" t="str">
            <v>당</v>
          </cell>
          <cell r="I238">
            <v>9257</v>
          </cell>
          <cell r="J238"/>
          <cell r="K238">
            <v>9075</v>
          </cell>
          <cell r="L238"/>
          <cell r="M238">
            <v>182</v>
          </cell>
        </row>
        <row r="239">
          <cell r="A239">
            <v>71.099999999999994</v>
          </cell>
          <cell r="B239" t="str">
            <v>재료비</v>
          </cell>
          <cell r="C239"/>
          <cell r="D239"/>
          <cell r="E239" t="str">
            <v>강관동바리(1.34)</v>
          </cell>
          <cell r="F239">
            <v>1</v>
          </cell>
          <cell r="G239" t="str">
            <v>공</v>
          </cell>
          <cell r="H239"/>
          <cell r="I239">
            <v>173.6</v>
          </cell>
          <cell r="J239"/>
          <cell r="K239"/>
          <cell r="L239"/>
          <cell r="M239">
            <v>173.6</v>
          </cell>
        </row>
        <row r="240">
          <cell r="A240">
            <v>71.199999999999989</v>
          </cell>
          <cell r="B240" t="str">
            <v>형틀목공</v>
          </cell>
          <cell r="C240"/>
          <cell r="D240"/>
          <cell r="E240" t="str">
            <v>0.04인</v>
          </cell>
          <cell r="F240">
            <v>1</v>
          </cell>
          <cell r="G240" t="str">
            <v>공</v>
          </cell>
          <cell r="H240"/>
          <cell r="I240">
            <v>6456.8</v>
          </cell>
          <cell r="J240"/>
          <cell r="K240">
            <v>6456.8</v>
          </cell>
        </row>
        <row r="241">
          <cell r="A241">
            <v>71.299999999999983</v>
          </cell>
          <cell r="B241" t="str">
            <v>보통인부</v>
          </cell>
          <cell r="C241"/>
          <cell r="D241"/>
          <cell r="E241" t="str">
            <v>0.02인</v>
          </cell>
          <cell r="F241">
            <v>1</v>
          </cell>
          <cell r="G241" t="str">
            <v>공</v>
          </cell>
          <cell r="H241"/>
          <cell r="I241">
            <v>2618.5</v>
          </cell>
          <cell r="J241"/>
          <cell r="K241">
            <v>2618.5</v>
          </cell>
        </row>
        <row r="242">
          <cell r="A242">
            <v>71.399999999999977</v>
          </cell>
          <cell r="B242" t="str">
            <v>잡재료비</v>
          </cell>
          <cell r="C242"/>
          <cell r="D242"/>
          <cell r="E242" t="str">
            <v>재료비의5%</v>
          </cell>
          <cell r="F242">
            <v>1</v>
          </cell>
          <cell r="G242" t="str">
            <v>공</v>
          </cell>
          <cell r="H242"/>
          <cell r="I242">
            <v>8.6</v>
          </cell>
          <cell r="J242"/>
          <cell r="K242"/>
          <cell r="L242"/>
          <cell r="M242">
            <v>8.6</v>
          </cell>
        </row>
        <row r="243">
          <cell r="A243">
            <v>0</v>
          </cell>
        </row>
        <row r="244">
          <cell r="A244">
            <v>72</v>
          </cell>
          <cell r="B244" t="str">
            <v>제</v>
          </cell>
          <cell r="C244">
            <v>43</v>
          </cell>
          <cell r="D244" t="str">
            <v>호표</v>
          </cell>
          <cell r="E244" t="str">
            <v>강관비계(옹벽용)</v>
          </cell>
          <cell r="F244">
            <v>1</v>
          </cell>
          <cell r="G244" t="str">
            <v>㎡</v>
          </cell>
          <cell r="H244" t="str">
            <v>당</v>
          </cell>
          <cell r="I244">
            <v>10844</v>
          </cell>
          <cell r="J244"/>
          <cell r="K244">
            <v>9736</v>
          </cell>
          <cell r="L244"/>
          <cell r="M244">
            <v>622</v>
          </cell>
          <cell r="N244"/>
          <cell r="O244">
            <v>486</v>
          </cell>
        </row>
        <row r="245">
          <cell r="A245">
            <v>72.099999999999994</v>
          </cell>
          <cell r="B245" t="str">
            <v>재료비</v>
          </cell>
          <cell r="C245"/>
          <cell r="D245"/>
          <cell r="E245" t="str">
            <v>강관비계(48.6*2.4)</v>
          </cell>
          <cell r="F245">
            <v>1</v>
          </cell>
          <cell r="G245" t="str">
            <v>㎡</v>
          </cell>
          <cell r="H245"/>
          <cell r="I245">
            <v>622.79999999999995</v>
          </cell>
          <cell r="J245"/>
          <cell r="K245"/>
          <cell r="L245"/>
          <cell r="M245">
            <v>622.79999999999995</v>
          </cell>
        </row>
        <row r="246">
          <cell r="A246">
            <v>72.199999999999989</v>
          </cell>
          <cell r="B246" t="str">
            <v>인건비</v>
          </cell>
          <cell r="C246"/>
          <cell r="D246"/>
          <cell r="E246" t="str">
            <v>비계공</v>
          </cell>
          <cell r="F246">
            <v>1</v>
          </cell>
          <cell r="G246" t="str">
            <v>㎡</v>
          </cell>
          <cell r="H246"/>
          <cell r="I246">
            <v>9736</v>
          </cell>
          <cell r="J246"/>
          <cell r="K246">
            <v>9736</v>
          </cell>
        </row>
        <row r="247">
          <cell r="A247">
            <v>72.299999999999983</v>
          </cell>
          <cell r="B247" t="str">
            <v>기구손료</v>
          </cell>
          <cell r="C247"/>
          <cell r="D247"/>
          <cell r="E247" t="str">
            <v>노무비의 5%</v>
          </cell>
          <cell r="F247">
            <v>1</v>
          </cell>
          <cell r="G247" t="str">
            <v>㎡</v>
          </cell>
          <cell r="H247"/>
          <cell r="I247">
            <v>486.8</v>
          </cell>
          <cell r="J247"/>
          <cell r="K247"/>
          <cell r="L247"/>
          <cell r="M247"/>
          <cell r="N247"/>
          <cell r="O247">
            <v>486.8</v>
          </cell>
        </row>
        <row r="249">
          <cell r="A249">
            <v>73</v>
          </cell>
          <cell r="B249" t="str">
            <v>제</v>
          </cell>
          <cell r="C249">
            <v>44</v>
          </cell>
          <cell r="D249" t="str">
            <v>호표</v>
          </cell>
          <cell r="E249" t="str">
            <v>노면파쇄공</v>
          </cell>
          <cell r="F249">
            <v>1</v>
          </cell>
          <cell r="G249" t="str">
            <v>㎥</v>
          </cell>
          <cell r="H249" t="str">
            <v>당</v>
          </cell>
          <cell r="I249">
            <v>23300</v>
          </cell>
          <cell r="J249"/>
          <cell r="K249">
            <v>13312</v>
          </cell>
          <cell r="L249"/>
          <cell r="M249">
            <v>2370</v>
          </cell>
          <cell r="N249"/>
          <cell r="O249">
            <v>7618</v>
          </cell>
        </row>
        <row r="250">
          <cell r="A250">
            <v>73.099999999999994</v>
          </cell>
          <cell r="B250" t="str">
            <v>노면파쇄기</v>
          </cell>
          <cell r="C250"/>
          <cell r="D250"/>
          <cell r="E250" t="str">
            <v>T=0.1m</v>
          </cell>
          <cell r="F250">
            <v>1</v>
          </cell>
          <cell r="G250" t="str">
            <v>㎥</v>
          </cell>
          <cell r="H250"/>
          <cell r="I250">
            <v>9071</v>
          </cell>
          <cell r="J250"/>
          <cell r="K250">
            <v>833</v>
          </cell>
          <cell r="L250"/>
          <cell r="M250">
            <v>620</v>
          </cell>
          <cell r="N250"/>
          <cell r="O250">
            <v>7618</v>
          </cell>
        </row>
        <row r="251">
          <cell r="A251">
            <v>73.199999999999989</v>
          </cell>
          <cell r="B251" t="str">
            <v>노면파쇄공</v>
          </cell>
          <cell r="C251"/>
          <cell r="D251"/>
          <cell r="E251"/>
          <cell r="F251">
            <v>1</v>
          </cell>
          <cell r="G251" t="str">
            <v>㎥</v>
          </cell>
          <cell r="H251"/>
          <cell r="I251">
            <v>14229</v>
          </cell>
          <cell r="J251"/>
          <cell r="K251">
            <v>12479</v>
          </cell>
          <cell r="L251"/>
          <cell r="M251">
            <v>1750</v>
          </cell>
          <cell r="N251"/>
          <cell r="O251">
            <v>0</v>
          </cell>
        </row>
        <row r="254">
          <cell r="A254" t="str">
            <v>공정일위대가</v>
          </cell>
        </row>
        <row r="255">
          <cell r="A255">
            <v>200</v>
          </cell>
          <cell r="B255" t="str">
            <v>제</v>
          </cell>
          <cell r="C255">
            <v>9</v>
          </cell>
          <cell r="D255" t="str">
            <v>호표</v>
          </cell>
          <cell r="E255" t="str">
            <v>모르터(1:2)</v>
          </cell>
          <cell r="F255">
            <v>1</v>
          </cell>
          <cell r="G255" t="str">
            <v>㎥</v>
          </cell>
          <cell r="H255" t="str">
            <v>당</v>
          </cell>
          <cell r="I255">
            <v>146491</v>
          </cell>
          <cell r="J255"/>
          <cell r="K255">
            <v>54111</v>
          </cell>
          <cell r="L255"/>
          <cell r="M255">
            <v>83137</v>
          </cell>
          <cell r="N255"/>
          <cell r="O255">
            <v>9243</v>
          </cell>
        </row>
        <row r="256">
          <cell r="A256">
            <v>200.1</v>
          </cell>
          <cell r="B256" t="str">
            <v>시멘트구입.운반</v>
          </cell>
          <cell r="C256"/>
          <cell r="D256"/>
          <cell r="E256" t="str">
            <v>40KG</v>
          </cell>
          <cell r="F256">
            <v>680</v>
          </cell>
          <cell r="G256" t="str">
            <v>kg</v>
          </cell>
          <cell r="H256"/>
          <cell r="I256"/>
          <cell r="J256"/>
          <cell r="K256"/>
          <cell r="L256">
            <v>107</v>
          </cell>
          <cell r="M256">
            <v>72760</v>
          </cell>
          <cell r="N256">
            <v>12</v>
          </cell>
          <cell r="O256">
            <v>8160</v>
          </cell>
        </row>
        <row r="257">
          <cell r="A257">
            <v>200.2</v>
          </cell>
          <cell r="B257" t="str">
            <v>모래(구입.운반)</v>
          </cell>
          <cell r="C257"/>
          <cell r="D257"/>
          <cell r="E257" t="str">
            <v>0.98㎥</v>
          </cell>
          <cell r="F257">
            <v>0.98</v>
          </cell>
          <cell r="G257" t="str">
            <v>㎥</v>
          </cell>
          <cell r="H257"/>
          <cell r="I257">
            <v>13201</v>
          </cell>
          <cell r="J257">
            <v>1741</v>
          </cell>
          <cell r="K257">
            <v>1741</v>
          </cell>
          <cell r="L257">
            <v>10589</v>
          </cell>
          <cell r="M257">
            <v>10377</v>
          </cell>
          <cell r="N257">
            <v>1106</v>
          </cell>
          <cell r="O257">
            <v>1083</v>
          </cell>
        </row>
        <row r="258">
          <cell r="A258">
            <v>200.29999999999998</v>
          </cell>
          <cell r="B258" t="str">
            <v>인력</v>
          </cell>
          <cell r="C258"/>
          <cell r="D258"/>
          <cell r="E258" t="str">
            <v>보통인부</v>
          </cell>
          <cell r="F258">
            <v>1</v>
          </cell>
          <cell r="G258" t="str">
            <v>인</v>
          </cell>
          <cell r="H258"/>
          <cell r="I258">
            <v>52370</v>
          </cell>
          <cell r="J258">
            <v>52370</v>
          </cell>
          <cell r="K258">
            <v>52370</v>
          </cell>
        </row>
        <row r="259">
          <cell r="A259">
            <v>0</v>
          </cell>
        </row>
        <row r="260">
          <cell r="A260">
            <v>201</v>
          </cell>
          <cell r="B260" t="str">
            <v>제</v>
          </cell>
          <cell r="C260">
            <v>10</v>
          </cell>
          <cell r="D260" t="str">
            <v>호표</v>
          </cell>
          <cell r="E260" t="str">
            <v>모르터(1:3)</v>
          </cell>
          <cell r="F260">
            <v>1</v>
          </cell>
          <cell r="G260" t="str">
            <v>㎥</v>
          </cell>
          <cell r="H260" t="str">
            <v>당</v>
          </cell>
          <cell r="I260">
            <v>127664</v>
          </cell>
          <cell r="J260"/>
          <cell r="K260">
            <v>54111</v>
          </cell>
          <cell r="L260"/>
          <cell r="M260">
            <v>66217</v>
          </cell>
          <cell r="N260"/>
          <cell r="O260">
            <v>7336</v>
          </cell>
        </row>
        <row r="261">
          <cell r="A261">
            <v>201.1</v>
          </cell>
          <cell r="B261" t="str">
            <v>시멘트구입.운반</v>
          </cell>
          <cell r="C261"/>
          <cell r="D261"/>
          <cell r="E261" t="str">
            <v>40KG</v>
          </cell>
          <cell r="F261">
            <v>510</v>
          </cell>
          <cell r="G261" t="str">
            <v>kg</v>
          </cell>
          <cell r="H261"/>
          <cell r="I261"/>
          <cell r="J261"/>
          <cell r="K261"/>
          <cell r="L261">
            <v>107</v>
          </cell>
          <cell r="M261">
            <v>54570</v>
          </cell>
          <cell r="N261">
            <v>12</v>
          </cell>
          <cell r="O261">
            <v>6120</v>
          </cell>
        </row>
        <row r="262">
          <cell r="A262">
            <v>201.2</v>
          </cell>
          <cell r="B262" t="str">
            <v>모래(구입.운반)</v>
          </cell>
          <cell r="C262"/>
          <cell r="D262"/>
          <cell r="E262" t="str">
            <v>0.98㎥</v>
          </cell>
          <cell r="F262">
            <v>1.1000000000000001</v>
          </cell>
          <cell r="G262" t="str">
            <v>㎥</v>
          </cell>
          <cell r="H262"/>
          <cell r="I262">
            <v>14604</v>
          </cell>
          <cell r="J262">
            <v>1741</v>
          </cell>
          <cell r="K262">
            <v>1741</v>
          </cell>
          <cell r="L262">
            <v>10589</v>
          </cell>
          <cell r="M262">
            <v>11647</v>
          </cell>
          <cell r="N262">
            <v>1106</v>
          </cell>
          <cell r="O262">
            <v>1216</v>
          </cell>
        </row>
        <row r="263">
          <cell r="A263">
            <v>201.29999999999998</v>
          </cell>
          <cell r="B263" t="str">
            <v>인력</v>
          </cell>
          <cell r="C263"/>
          <cell r="D263"/>
          <cell r="E263" t="str">
            <v>보통인부</v>
          </cell>
          <cell r="F263">
            <v>1</v>
          </cell>
          <cell r="G263" t="str">
            <v>인</v>
          </cell>
          <cell r="H263"/>
          <cell r="I263">
            <v>52370</v>
          </cell>
          <cell r="J263">
            <v>52370</v>
          </cell>
          <cell r="K263">
            <v>52370</v>
          </cell>
        </row>
        <row r="264">
          <cell r="A264">
            <v>0</v>
          </cell>
        </row>
        <row r="265">
          <cell r="A265">
            <v>202</v>
          </cell>
          <cell r="B265" t="str">
            <v>제</v>
          </cell>
          <cell r="C265">
            <v>27</v>
          </cell>
          <cell r="D265" t="str">
            <v>호표</v>
          </cell>
          <cell r="E265" t="str">
            <v>무근콘크리트타설</v>
          </cell>
          <cell r="F265">
            <v>1</v>
          </cell>
          <cell r="G265" t="str">
            <v>㎥</v>
          </cell>
          <cell r="H265" t="str">
            <v>당</v>
          </cell>
          <cell r="I265">
            <v>27361</v>
          </cell>
          <cell r="J265"/>
          <cell r="K265">
            <v>27361</v>
          </cell>
        </row>
        <row r="266">
          <cell r="A266">
            <v>202.1</v>
          </cell>
          <cell r="B266" t="str">
            <v>콘크리트공</v>
          </cell>
          <cell r="C266"/>
          <cell r="D266"/>
          <cell r="E266"/>
          <cell r="F266">
            <v>0.15</v>
          </cell>
          <cell r="G266" t="str">
            <v>인</v>
          </cell>
          <cell r="H266"/>
          <cell r="I266">
            <v>13222</v>
          </cell>
          <cell r="J266">
            <v>88150</v>
          </cell>
          <cell r="K266">
            <v>13222</v>
          </cell>
        </row>
        <row r="267">
          <cell r="A267">
            <v>202.2</v>
          </cell>
          <cell r="B267" t="str">
            <v>보통인부</v>
          </cell>
          <cell r="C267"/>
          <cell r="D267"/>
          <cell r="E267"/>
          <cell r="F267">
            <v>0.27</v>
          </cell>
          <cell r="G267" t="str">
            <v>인</v>
          </cell>
          <cell r="H267"/>
          <cell r="I267">
            <v>14139</v>
          </cell>
          <cell r="J267">
            <v>52370</v>
          </cell>
          <cell r="K267">
            <v>14139</v>
          </cell>
        </row>
        <row r="268">
          <cell r="A268">
            <v>0</v>
          </cell>
        </row>
        <row r="269">
          <cell r="A269">
            <v>203</v>
          </cell>
          <cell r="B269" t="str">
            <v>제</v>
          </cell>
          <cell r="C269">
            <v>28</v>
          </cell>
          <cell r="D269" t="str">
            <v>호표</v>
          </cell>
          <cell r="E269" t="str">
            <v>철근콘크리트타설</v>
          </cell>
          <cell r="F269">
            <v>1</v>
          </cell>
          <cell r="G269" t="str">
            <v>㎥</v>
          </cell>
          <cell r="H269" t="str">
            <v>당</v>
          </cell>
          <cell r="I269">
            <v>30172</v>
          </cell>
          <cell r="J269"/>
          <cell r="K269">
            <v>30172</v>
          </cell>
        </row>
        <row r="270">
          <cell r="A270">
            <v>203.1</v>
          </cell>
          <cell r="B270" t="str">
            <v>콘크리트공</v>
          </cell>
          <cell r="C270"/>
          <cell r="D270"/>
          <cell r="E270"/>
          <cell r="F270">
            <v>0.17</v>
          </cell>
          <cell r="G270" t="str">
            <v>인</v>
          </cell>
          <cell r="H270"/>
          <cell r="I270">
            <v>14985</v>
          </cell>
          <cell r="J270">
            <v>88150</v>
          </cell>
          <cell r="K270">
            <v>14985</v>
          </cell>
        </row>
        <row r="271">
          <cell r="A271">
            <v>203.2</v>
          </cell>
          <cell r="B271" t="str">
            <v>보통인부</v>
          </cell>
          <cell r="C271"/>
          <cell r="D271"/>
          <cell r="E271"/>
          <cell r="F271">
            <v>0.28999999999999998</v>
          </cell>
          <cell r="G271" t="str">
            <v>인</v>
          </cell>
          <cell r="H271"/>
          <cell r="I271">
            <v>15187</v>
          </cell>
          <cell r="J271">
            <v>52370</v>
          </cell>
          <cell r="K271">
            <v>15187</v>
          </cell>
        </row>
        <row r="272">
          <cell r="A272">
            <v>0</v>
          </cell>
        </row>
        <row r="273">
          <cell r="A273">
            <v>204</v>
          </cell>
          <cell r="B273" t="str">
            <v>제</v>
          </cell>
          <cell r="C273">
            <v>23</v>
          </cell>
          <cell r="D273" t="str">
            <v>호표</v>
          </cell>
          <cell r="E273" t="str">
            <v>철근철가공조립.간단</v>
          </cell>
          <cell r="F273">
            <v>1</v>
          </cell>
          <cell r="G273" t="str">
            <v>Ton</v>
          </cell>
          <cell r="H273" t="str">
            <v>당</v>
          </cell>
          <cell r="I273">
            <v>421914</v>
          </cell>
          <cell r="J273"/>
          <cell r="K273">
            <v>418559</v>
          </cell>
          <cell r="L273"/>
          <cell r="M273">
            <v>3355</v>
          </cell>
        </row>
        <row r="274">
          <cell r="A274">
            <v>204.1</v>
          </cell>
          <cell r="B274" t="str">
            <v>철근</v>
          </cell>
          <cell r="C274"/>
          <cell r="D274"/>
          <cell r="E274"/>
          <cell r="F274">
            <v>1</v>
          </cell>
          <cell r="G274" t="str">
            <v>Ton</v>
          </cell>
          <cell r="H274"/>
          <cell r="I274"/>
          <cell r="J274"/>
          <cell r="K274"/>
          <cell r="L274"/>
          <cell r="M274" t="str">
            <v>별      산</v>
          </cell>
        </row>
        <row r="275">
          <cell r="A275">
            <v>204.2</v>
          </cell>
          <cell r="B275" t="str">
            <v>결속선</v>
          </cell>
          <cell r="C275"/>
          <cell r="D275"/>
          <cell r="E275" t="str">
            <v>0.9mm</v>
          </cell>
          <cell r="F275">
            <v>5</v>
          </cell>
          <cell r="G275" t="str">
            <v>Kg</v>
          </cell>
          <cell r="H275"/>
          <cell r="I275">
            <v>3355</v>
          </cell>
          <cell r="J275"/>
          <cell r="K275"/>
          <cell r="L275">
            <v>671</v>
          </cell>
          <cell r="M275">
            <v>3355</v>
          </cell>
        </row>
        <row r="276">
          <cell r="A276">
            <v>204.29999999999998</v>
          </cell>
          <cell r="B276" t="str">
            <v>철근공</v>
          </cell>
          <cell r="C276"/>
          <cell r="D276"/>
          <cell r="E276"/>
          <cell r="F276">
            <v>3.4</v>
          </cell>
          <cell r="G276" t="str">
            <v>인</v>
          </cell>
          <cell r="H276"/>
          <cell r="I276">
            <v>319056</v>
          </cell>
          <cell r="J276">
            <v>93840</v>
          </cell>
          <cell r="K276">
            <v>319056</v>
          </cell>
        </row>
        <row r="277">
          <cell r="A277">
            <v>204.39999999999998</v>
          </cell>
          <cell r="B277" t="str">
            <v>보통인부</v>
          </cell>
          <cell r="C277"/>
          <cell r="D277"/>
          <cell r="E277"/>
          <cell r="F277">
            <v>1.9</v>
          </cell>
          <cell r="G277" t="str">
            <v>인</v>
          </cell>
          <cell r="H277"/>
          <cell r="I277">
            <v>99503</v>
          </cell>
          <cell r="J277">
            <v>52370</v>
          </cell>
          <cell r="K277">
            <v>99503</v>
          </cell>
        </row>
        <row r="278">
          <cell r="A278">
            <v>0</v>
          </cell>
        </row>
        <row r="279">
          <cell r="A279">
            <v>205</v>
          </cell>
          <cell r="B279" t="str">
            <v>제</v>
          </cell>
          <cell r="C279">
            <v>24</v>
          </cell>
          <cell r="D279" t="str">
            <v>호표</v>
          </cell>
          <cell r="E279" t="str">
            <v>철근철가공조립.보통</v>
          </cell>
          <cell r="F279">
            <v>1</v>
          </cell>
          <cell r="G279" t="str">
            <v>Ton</v>
          </cell>
          <cell r="H279" t="str">
            <v>당</v>
          </cell>
          <cell r="I279">
            <v>476167</v>
          </cell>
          <cell r="J279"/>
          <cell r="K279">
            <v>471806</v>
          </cell>
          <cell r="L279"/>
          <cell r="M279">
            <v>4361</v>
          </cell>
        </row>
        <row r="280">
          <cell r="A280">
            <v>205.1</v>
          </cell>
          <cell r="B280" t="str">
            <v>철근</v>
          </cell>
          <cell r="C280"/>
          <cell r="D280"/>
          <cell r="E280"/>
          <cell r="F280">
            <v>1</v>
          </cell>
          <cell r="G280" t="str">
            <v>Ton</v>
          </cell>
          <cell r="H280"/>
          <cell r="I280"/>
          <cell r="J280"/>
          <cell r="K280"/>
          <cell r="L280"/>
          <cell r="M280" t="str">
            <v>별      산</v>
          </cell>
        </row>
        <row r="281">
          <cell r="A281">
            <v>205.2</v>
          </cell>
          <cell r="B281" t="str">
            <v>결속선</v>
          </cell>
          <cell r="C281"/>
          <cell r="D281"/>
          <cell r="E281" t="str">
            <v>0.9mm</v>
          </cell>
          <cell r="F281">
            <v>6.5</v>
          </cell>
          <cell r="G281" t="str">
            <v>Kg</v>
          </cell>
          <cell r="H281"/>
          <cell r="I281">
            <v>4361</v>
          </cell>
          <cell r="J281"/>
          <cell r="K281"/>
          <cell r="L281">
            <v>671</v>
          </cell>
          <cell r="M281">
            <v>4361</v>
          </cell>
        </row>
        <row r="282">
          <cell r="A282">
            <v>205.29999999999998</v>
          </cell>
          <cell r="B282" t="str">
            <v>철근공</v>
          </cell>
          <cell r="C282"/>
          <cell r="D282"/>
          <cell r="E282"/>
          <cell r="F282">
            <v>3.8</v>
          </cell>
          <cell r="G282" t="str">
            <v>인</v>
          </cell>
          <cell r="H282"/>
          <cell r="I282">
            <v>356592</v>
          </cell>
          <cell r="J282">
            <v>93840</v>
          </cell>
          <cell r="K282">
            <v>356592</v>
          </cell>
        </row>
        <row r="283">
          <cell r="A283">
            <v>205.39999999999998</v>
          </cell>
          <cell r="B283" t="str">
            <v>보통인부</v>
          </cell>
          <cell r="C283"/>
          <cell r="D283"/>
          <cell r="E283"/>
          <cell r="F283">
            <v>2.2000000000000002</v>
          </cell>
          <cell r="G283" t="str">
            <v>인</v>
          </cell>
          <cell r="H283"/>
          <cell r="I283">
            <v>115214</v>
          </cell>
          <cell r="J283">
            <v>52370</v>
          </cell>
          <cell r="K283">
            <v>115214</v>
          </cell>
        </row>
        <row r="284">
          <cell r="A284">
            <v>0</v>
          </cell>
        </row>
        <row r="285">
          <cell r="A285">
            <v>206</v>
          </cell>
          <cell r="B285" t="str">
            <v>제</v>
          </cell>
          <cell r="C285">
            <v>25</v>
          </cell>
          <cell r="D285" t="str">
            <v>호표</v>
          </cell>
          <cell r="E285" t="str">
            <v>철근철가공조립.복잡</v>
          </cell>
          <cell r="F285">
            <v>1</v>
          </cell>
          <cell r="G285" t="str">
            <v>Ton</v>
          </cell>
          <cell r="H285" t="str">
            <v>당</v>
          </cell>
          <cell r="I285">
            <v>525184</v>
          </cell>
          <cell r="J285"/>
          <cell r="K285">
            <v>519816</v>
          </cell>
          <cell r="L285"/>
          <cell r="M285">
            <v>5368</v>
          </cell>
        </row>
        <row r="286">
          <cell r="A286">
            <v>206.1</v>
          </cell>
          <cell r="B286" t="str">
            <v>철근</v>
          </cell>
          <cell r="C286"/>
          <cell r="D286"/>
          <cell r="E286"/>
          <cell r="F286">
            <v>1</v>
          </cell>
          <cell r="G286" t="str">
            <v>Ton</v>
          </cell>
          <cell r="H286"/>
          <cell r="I286"/>
          <cell r="J286"/>
          <cell r="K286"/>
          <cell r="L286"/>
          <cell r="M286" t="str">
            <v>별      산</v>
          </cell>
        </row>
        <row r="287">
          <cell r="A287">
            <v>206.2</v>
          </cell>
          <cell r="B287" t="str">
            <v>결속선</v>
          </cell>
          <cell r="C287"/>
          <cell r="D287"/>
          <cell r="E287" t="str">
            <v>0.9mm</v>
          </cell>
          <cell r="F287">
            <v>8</v>
          </cell>
          <cell r="G287" t="str">
            <v>Kg</v>
          </cell>
          <cell r="H287"/>
          <cell r="I287">
            <v>5368</v>
          </cell>
          <cell r="J287"/>
          <cell r="K287"/>
          <cell r="L287">
            <v>671</v>
          </cell>
          <cell r="M287">
            <v>5368</v>
          </cell>
        </row>
        <row r="288">
          <cell r="A288">
            <v>206.29999999999998</v>
          </cell>
          <cell r="B288" t="str">
            <v>철근공</v>
          </cell>
          <cell r="C288"/>
          <cell r="D288"/>
          <cell r="E288"/>
          <cell r="F288">
            <v>4.2</v>
          </cell>
          <cell r="G288" t="str">
            <v>㎥</v>
          </cell>
          <cell r="H288"/>
          <cell r="I288">
            <v>394128</v>
          </cell>
          <cell r="J288">
            <v>93840</v>
          </cell>
          <cell r="K288">
            <v>394128</v>
          </cell>
        </row>
        <row r="289">
          <cell r="A289">
            <v>206.39999999999998</v>
          </cell>
          <cell r="B289" t="str">
            <v>보통인부</v>
          </cell>
          <cell r="C289"/>
          <cell r="D289"/>
          <cell r="E289"/>
          <cell r="F289">
            <v>2.4</v>
          </cell>
          <cell r="G289" t="str">
            <v>㎥</v>
          </cell>
          <cell r="H289"/>
          <cell r="I289">
            <v>125688</v>
          </cell>
          <cell r="J289">
            <v>52370</v>
          </cell>
          <cell r="K289">
            <v>125688</v>
          </cell>
        </row>
        <row r="290">
          <cell r="A290">
            <v>0</v>
          </cell>
        </row>
        <row r="291">
          <cell r="A291">
            <v>207</v>
          </cell>
          <cell r="B291" t="str">
            <v>제</v>
          </cell>
          <cell r="C291"/>
          <cell r="D291" t="str">
            <v>호표</v>
          </cell>
          <cell r="E291" t="str">
            <v>신축이음</v>
          </cell>
          <cell r="F291">
            <v>1</v>
          </cell>
          <cell r="G291" t="str">
            <v>개소</v>
          </cell>
          <cell r="H291" t="str">
            <v>당</v>
          </cell>
          <cell r="I291">
            <v>140272</v>
          </cell>
          <cell r="J291"/>
          <cell r="K291">
            <v>16548</v>
          </cell>
          <cell r="L291"/>
          <cell r="M291">
            <v>123724</v>
          </cell>
        </row>
        <row r="292">
          <cell r="A292">
            <v>207.1</v>
          </cell>
          <cell r="B292" t="str">
            <v>익스팬션죠인트</v>
          </cell>
          <cell r="C292"/>
          <cell r="D292"/>
          <cell r="E292"/>
          <cell r="F292">
            <v>4</v>
          </cell>
          <cell r="G292" t="str">
            <v>m</v>
          </cell>
          <cell r="H292"/>
          <cell r="I292">
            <v>90440</v>
          </cell>
          <cell r="J292">
            <v>1728</v>
          </cell>
          <cell r="K292">
            <v>6912</v>
          </cell>
          <cell r="L292">
            <v>20882</v>
          </cell>
          <cell r="M292">
            <v>83528</v>
          </cell>
        </row>
        <row r="293">
          <cell r="A293">
            <v>207.2</v>
          </cell>
          <cell r="B293" t="str">
            <v>EXP.J.FILLER</v>
          </cell>
          <cell r="C293"/>
          <cell r="D293"/>
          <cell r="E293"/>
          <cell r="F293">
            <v>4</v>
          </cell>
          <cell r="G293" t="str">
            <v>㎡</v>
          </cell>
          <cell r="H293"/>
          <cell r="I293">
            <v>49832</v>
          </cell>
          <cell r="J293">
            <v>2409</v>
          </cell>
          <cell r="K293">
            <v>9636</v>
          </cell>
          <cell r="L293">
            <v>10049</v>
          </cell>
          <cell r="M293">
            <v>40196</v>
          </cell>
        </row>
        <row r="294">
          <cell r="A294">
            <v>0</v>
          </cell>
        </row>
        <row r="295">
          <cell r="A295">
            <v>208</v>
          </cell>
          <cell r="B295" t="str">
            <v>제</v>
          </cell>
          <cell r="C295"/>
          <cell r="D295" t="str">
            <v>호표</v>
          </cell>
          <cell r="E295" t="str">
            <v>액스팬션죠인트</v>
          </cell>
          <cell r="F295">
            <v>1</v>
          </cell>
          <cell r="G295" t="str">
            <v>m</v>
          </cell>
          <cell r="H295" t="str">
            <v>당</v>
          </cell>
          <cell r="I295">
            <v>22610</v>
          </cell>
          <cell r="J295"/>
          <cell r="K295">
            <v>1728</v>
          </cell>
          <cell r="L295"/>
          <cell r="M295">
            <v>20882</v>
          </cell>
        </row>
        <row r="296">
          <cell r="A296">
            <v>208.1</v>
          </cell>
          <cell r="B296" t="str">
            <v>파워실30*30</v>
          </cell>
          <cell r="C296"/>
          <cell r="D296"/>
          <cell r="E296"/>
          <cell r="F296">
            <v>1</v>
          </cell>
          <cell r="G296" t="str">
            <v>m</v>
          </cell>
          <cell r="H296"/>
          <cell r="I296">
            <v>20000</v>
          </cell>
          <cell r="J296"/>
          <cell r="K296"/>
          <cell r="L296">
            <v>20000</v>
          </cell>
          <cell r="M296">
            <v>20000</v>
          </cell>
        </row>
        <row r="297">
          <cell r="A297">
            <v>208.2</v>
          </cell>
          <cell r="B297" t="str">
            <v>접착제</v>
          </cell>
          <cell r="C297"/>
          <cell r="D297"/>
          <cell r="E297"/>
          <cell r="F297">
            <v>0.04</v>
          </cell>
          <cell r="G297" t="str">
            <v>kg</v>
          </cell>
          <cell r="H297"/>
          <cell r="I297">
            <v>676</v>
          </cell>
          <cell r="J297"/>
          <cell r="K297"/>
          <cell r="L297">
            <v>16900</v>
          </cell>
          <cell r="M297">
            <v>676</v>
          </cell>
        </row>
        <row r="298">
          <cell r="A298">
            <v>208.29999999999998</v>
          </cell>
          <cell r="B298" t="str">
            <v>잡재료비(재료비%)</v>
          </cell>
          <cell r="C298"/>
          <cell r="D298"/>
          <cell r="E298"/>
          <cell r="F298">
            <v>0.01</v>
          </cell>
          <cell r="G298" t="str">
            <v>%</v>
          </cell>
          <cell r="H298"/>
          <cell r="I298">
            <v>206.7</v>
          </cell>
          <cell r="J298"/>
          <cell r="K298"/>
          <cell r="L298">
            <v>20676</v>
          </cell>
          <cell r="M298">
            <v>206.7</v>
          </cell>
        </row>
        <row r="299">
          <cell r="A299">
            <v>208.39999999999998</v>
          </cell>
          <cell r="B299" t="str">
            <v>보통인부</v>
          </cell>
          <cell r="C299"/>
          <cell r="D299"/>
          <cell r="E299"/>
          <cell r="F299">
            <v>3.3000000000000002E-2</v>
          </cell>
          <cell r="G299" t="str">
            <v>인</v>
          </cell>
          <cell r="H299"/>
          <cell r="I299">
            <v>1728.2</v>
          </cell>
          <cell r="J299">
            <v>52370</v>
          </cell>
          <cell r="K299">
            <v>1728.2</v>
          </cell>
        </row>
        <row r="300">
          <cell r="A300">
            <v>0</v>
          </cell>
        </row>
        <row r="301">
          <cell r="A301">
            <v>209</v>
          </cell>
          <cell r="B301" t="str">
            <v>제</v>
          </cell>
          <cell r="C301"/>
          <cell r="D301" t="str">
            <v>호표</v>
          </cell>
          <cell r="E301" t="str">
            <v>EXP.J.FILLER</v>
          </cell>
          <cell r="F301">
            <v>1</v>
          </cell>
          <cell r="G301" t="str">
            <v>㎡</v>
          </cell>
          <cell r="H301"/>
          <cell r="I301">
            <v>12458</v>
          </cell>
          <cell r="J301"/>
          <cell r="K301">
            <v>2409</v>
          </cell>
          <cell r="L301"/>
          <cell r="M301">
            <v>10049</v>
          </cell>
        </row>
        <row r="302">
          <cell r="A302">
            <v>209.1</v>
          </cell>
          <cell r="B302" t="str">
            <v>죠인트휠타(207)</v>
          </cell>
          <cell r="C302"/>
          <cell r="D302"/>
          <cell r="E302"/>
          <cell r="F302">
            <v>1</v>
          </cell>
          <cell r="G302" t="str">
            <v>m</v>
          </cell>
          <cell r="H302"/>
          <cell r="I302">
            <v>10000</v>
          </cell>
          <cell r="J302"/>
          <cell r="K302"/>
          <cell r="L302">
            <v>10000</v>
          </cell>
          <cell r="M302">
            <v>10000</v>
          </cell>
        </row>
        <row r="303">
          <cell r="A303">
            <v>209.2</v>
          </cell>
          <cell r="B303" t="str">
            <v>콘크리트못(25mm)</v>
          </cell>
          <cell r="C303"/>
          <cell r="D303"/>
          <cell r="E303"/>
          <cell r="F303">
            <v>9.9</v>
          </cell>
          <cell r="G303" t="str">
            <v>EA</v>
          </cell>
          <cell r="H303"/>
          <cell r="I303">
            <v>49.5</v>
          </cell>
          <cell r="J303"/>
          <cell r="K303"/>
          <cell r="L303">
            <v>5</v>
          </cell>
          <cell r="M303">
            <v>49.5</v>
          </cell>
        </row>
        <row r="304">
          <cell r="A304">
            <v>209.29999999999998</v>
          </cell>
          <cell r="B304" t="str">
            <v>보통인부</v>
          </cell>
          <cell r="C304"/>
          <cell r="D304"/>
          <cell r="E304"/>
          <cell r="F304">
            <v>4.5999999999999999E-2</v>
          </cell>
          <cell r="G304" t="str">
            <v>인</v>
          </cell>
          <cell r="H304"/>
          <cell r="I304">
            <v>2409</v>
          </cell>
          <cell r="J304">
            <v>52370</v>
          </cell>
          <cell r="K304">
            <v>2409</v>
          </cell>
        </row>
        <row r="305">
          <cell r="A305">
            <v>0</v>
          </cell>
        </row>
        <row r="306">
          <cell r="A306">
            <v>210</v>
          </cell>
          <cell r="B306" t="str">
            <v>제</v>
          </cell>
          <cell r="C306">
            <v>41</v>
          </cell>
          <cell r="D306" t="str">
            <v>호표</v>
          </cell>
          <cell r="E306" t="str">
            <v>지수판설치</v>
          </cell>
          <cell r="F306">
            <v>1</v>
          </cell>
          <cell r="G306" t="str">
            <v>m</v>
          </cell>
          <cell r="H306" t="str">
            <v>당</v>
          </cell>
          <cell r="I306">
            <v>16048</v>
          </cell>
          <cell r="J306"/>
          <cell r="K306">
            <v>16048</v>
          </cell>
        </row>
        <row r="307">
          <cell r="A307">
            <v>210.1</v>
          </cell>
          <cell r="B307" t="str">
            <v>PVC지수판</v>
          </cell>
          <cell r="C307"/>
          <cell r="D307"/>
          <cell r="E307" t="str">
            <v>200 * 5t</v>
          </cell>
          <cell r="F307">
            <v>4.16</v>
          </cell>
          <cell r="G307" t="str">
            <v>m</v>
          </cell>
          <cell r="H307"/>
          <cell r="I307"/>
          <cell r="J307"/>
          <cell r="K307"/>
          <cell r="L307"/>
          <cell r="M307" t="str">
            <v>별      산</v>
          </cell>
        </row>
        <row r="308">
          <cell r="A308">
            <v>210.2</v>
          </cell>
          <cell r="B308" t="str">
            <v>PVC용접봉</v>
          </cell>
          <cell r="C308"/>
          <cell r="D308"/>
          <cell r="E308"/>
          <cell r="F308">
            <v>0.16800000000000001</v>
          </cell>
          <cell r="G308" t="str">
            <v>Kg</v>
          </cell>
          <cell r="H308"/>
          <cell r="I308"/>
          <cell r="J308"/>
          <cell r="K308"/>
          <cell r="L308"/>
          <cell r="M308" t="str">
            <v>별      산</v>
          </cell>
        </row>
        <row r="309">
          <cell r="A309">
            <v>210.29999999999998</v>
          </cell>
          <cell r="B309" t="str">
            <v>철선</v>
          </cell>
          <cell r="C309"/>
          <cell r="D309"/>
          <cell r="E309" t="str">
            <v>#8</v>
          </cell>
          <cell r="F309">
            <v>0.84</v>
          </cell>
          <cell r="G309" t="str">
            <v>Kg</v>
          </cell>
          <cell r="H309"/>
          <cell r="I309"/>
          <cell r="J309"/>
          <cell r="K309"/>
          <cell r="L309"/>
          <cell r="M309" t="str">
            <v>별      산</v>
          </cell>
        </row>
        <row r="310">
          <cell r="A310">
            <v>210.39999999999998</v>
          </cell>
          <cell r="B310" t="str">
            <v>특별인부</v>
          </cell>
          <cell r="C310"/>
          <cell r="D310"/>
          <cell r="E310"/>
          <cell r="F310">
            <v>0.151</v>
          </cell>
          <cell r="G310" t="str">
            <v>인</v>
          </cell>
          <cell r="H310"/>
          <cell r="I310">
            <v>9973.5</v>
          </cell>
          <cell r="J310">
            <v>66050</v>
          </cell>
          <cell r="K310">
            <v>9973.5</v>
          </cell>
        </row>
        <row r="311">
          <cell r="A311">
            <v>210.49999999999997</v>
          </cell>
          <cell r="B311" t="str">
            <v>보통인부</v>
          </cell>
          <cell r="C311"/>
          <cell r="D311"/>
          <cell r="E311"/>
          <cell r="F311">
            <v>0.11600000000000001</v>
          </cell>
          <cell r="G311" t="str">
            <v>인</v>
          </cell>
          <cell r="H311"/>
          <cell r="I311">
            <v>6074.9</v>
          </cell>
          <cell r="J311">
            <v>52370</v>
          </cell>
          <cell r="K311">
            <v>6074.9</v>
          </cell>
        </row>
        <row r="312">
          <cell r="A312">
            <v>0</v>
          </cell>
        </row>
        <row r="313">
          <cell r="A313">
            <v>211</v>
          </cell>
          <cell r="B313" t="str">
            <v>제</v>
          </cell>
          <cell r="C313">
            <v>26</v>
          </cell>
          <cell r="D313" t="str">
            <v>호표</v>
          </cell>
          <cell r="E313" t="str">
            <v>콘크리트포장</v>
          </cell>
          <cell r="F313">
            <v>1</v>
          </cell>
          <cell r="G313" t="str">
            <v>a</v>
          </cell>
          <cell r="H313" t="str">
            <v>당</v>
          </cell>
          <cell r="I313">
            <v>431439</v>
          </cell>
          <cell r="J313"/>
          <cell r="K313">
            <v>386225</v>
          </cell>
          <cell r="L313"/>
          <cell r="M313">
            <v>45214</v>
          </cell>
        </row>
        <row r="314">
          <cell r="A314">
            <v>211.1</v>
          </cell>
          <cell r="B314" t="str">
            <v>레미콘</v>
          </cell>
          <cell r="C314"/>
          <cell r="D314"/>
          <cell r="E314" t="str">
            <v>25-210-8</v>
          </cell>
          <cell r="F314">
            <v>20</v>
          </cell>
          <cell r="G314" t="str">
            <v>㎥</v>
          </cell>
          <cell r="H314"/>
          <cell r="I314"/>
          <cell r="J314"/>
          <cell r="K314"/>
          <cell r="L314"/>
          <cell r="M314" t="str">
            <v>별      산</v>
          </cell>
        </row>
        <row r="315">
          <cell r="A315">
            <v>211.2</v>
          </cell>
          <cell r="B315" t="str">
            <v>와이어매쉬</v>
          </cell>
          <cell r="C315"/>
          <cell r="D315"/>
          <cell r="E315" t="str">
            <v>#6 100*100</v>
          </cell>
          <cell r="F315">
            <v>1</v>
          </cell>
          <cell r="G315" t="str">
            <v>a</v>
          </cell>
          <cell r="H315"/>
          <cell r="I315"/>
          <cell r="J315"/>
          <cell r="K315"/>
          <cell r="L315"/>
          <cell r="M315" t="str">
            <v>별      산</v>
          </cell>
        </row>
        <row r="316">
          <cell r="A316">
            <v>211.29999999999998</v>
          </cell>
          <cell r="B316" t="str">
            <v>비닐깔기</v>
          </cell>
          <cell r="C316"/>
          <cell r="D316"/>
          <cell r="E316" t="str">
            <v>0.10mm</v>
          </cell>
          <cell r="F316">
            <v>1</v>
          </cell>
          <cell r="G316" t="str">
            <v>a</v>
          </cell>
          <cell r="H316"/>
          <cell r="I316">
            <v>45214</v>
          </cell>
          <cell r="J316"/>
          <cell r="K316"/>
          <cell r="L316">
            <v>45214</v>
          </cell>
          <cell r="M316">
            <v>45214</v>
          </cell>
        </row>
        <row r="317">
          <cell r="A317">
            <v>211.39999999999998</v>
          </cell>
          <cell r="B317" t="str">
            <v xml:space="preserve">잡재료비 </v>
          </cell>
          <cell r="C317"/>
          <cell r="D317"/>
          <cell r="E317" t="str">
            <v>인력품의 2%</v>
          </cell>
          <cell r="F317">
            <v>2</v>
          </cell>
          <cell r="G317" t="str">
            <v>%</v>
          </cell>
          <cell r="H317"/>
          <cell r="I317">
            <v>7573</v>
          </cell>
          <cell r="J317">
            <v>378652</v>
          </cell>
          <cell r="K317">
            <v>7573</v>
          </cell>
        </row>
        <row r="318">
          <cell r="A318">
            <v>211.49999999999997</v>
          </cell>
          <cell r="B318" t="str">
            <v>인력포설</v>
          </cell>
          <cell r="C318"/>
          <cell r="D318"/>
          <cell r="E318" t="str">
            <v>포설공</v>
          </cell>
          <cell r="F318">
            <v>3.35</v>
          </cell>
          <cell r="G318" t="str">
            <v>인</v>
          </cell>
          <cell r="H318"/>
          <cell r="I318">
            <v>240396</v>
          </cell>
          <cell r="J318">
            <v>71760</v>
          </cell>
          <cell r="K318">
            <v>240396</v>
          </cell>
        </row>
        <row r="319">
          <cell r="A319">
            <v>211.59999999999997</v>
          </cell>
          <cell r="B319" t="str">
            <v>인력포설</v>
          </cell>
          <cell r="C319"/>
          <cell r="D319"/>
          <cell r="E319" t="str">
            <v>보통인부</v>
          </cell>
          <cell r="F319">
            <v>2.64</v>
          </cell>
          <cell r="G319" t="str">
            <v>인</v>
          </cell>
          <cell r="H319"/>
          <cell r="I319">
            <v>138256</v>
          </cell>
          <cell r="J319">
            <v>52370</v>
          </cell>
          <cell r="K319">
            <v>138256</v>
          </cell>
        </row>
        <row r="320">
          <cell r="A320">
            <v>0</v>
          </cell>
        </row>
        <row r="321">
          <cell r="A321">
            <v>240</v>
          </cell>
          <cell r="B321" t="str">
            <v>제</v>
          </cell>
          <cell r="C321">
            <v>43</v>
          </cell>
          <cell r="D321" t="str">
            <v>호표</v>
          </cell>
          <cell r="E321" t="str">
            <v>도로경계블럭설치</v>
          </cell>
          <cell r="F321">
            <v>1</v>
          </cell>
          <cell r="G321" t="str">
            <v>m</v>
          </cell>
          <cell r="H321" t="str">
            <v>당</v>
          </cell>
          <cell r="I321">
            <v>12948</v>
          </cell>
          <cell r="J321"/>
          <cell r="K321">
            <v>11713</v>
          </cell>
          <cell r="L321"/>
          <cell r="M321">
            <v>1234</v>
          </cell>
          <cell r="N321"/>
          <cell r="O321">
            <v>1</v>
          </cell>
        </row>
        <row r="322">
          <cell r="A322">
            <v>240.1</v>
          </cell>
          <cell r="B322" t="str">
            <v>경계블럭(콘크리트)</v>
          </cell>
          <cell r="C322"/>
          <cell r="D322"/>
          <cell r="E322" t="str">
            <v>120*120*120
150*150*150</v>
          </cell>
          <cell r="F322">
            <v>1</v>
          </cell>
          <cell r="G322" t="str">
            <v>개</v>
          </cell>
          <cell r="H322"/>
          <cell r="I322"/>
          <cell r="J322"/>
          <cell r="K322"/>
          <cell r="L322"/>
          <cell r="M322" t="str">
            <v>별산</v>
          </cell>
        </row>
        <row r="323">
          <cell r="A323">
            <v>240.2</v>
          </cell>
          <cell r="B323" t="str">
            <v>콘크리트타설</v>
          </cell>
          <cell r="C323"/>
          <cell r="D323"/>
          <cell r="E323" t="str">
            <v>무근</v>
          </cell>
          <cell r="F323">
            <v>0.03</v>
          </cell>
          <cell r="G323" t="str">
            <v>㎥</v>
          </cell>
          <cell r="H323"/>
          <cell r="I323">
            <v>820</v>
          </cell>
          <cell r="J323">
            <v>27361</v>
          </cell>
          <cell r="K323">
            <v>820</v>
          </cell>
        </row>
        <row r="324">
          <cell r="A324">
            <v>240.29999999999998</v>
          </cell>
          <cell r="B324" t="str">
            <v>거푸집</v>
          </cell>
          <cell r="C324"/>
          <cell r="D324"/>
          <cell r="E324" t="str">
            <v>6회</v>
          </cell>
          <cell r="F324">
            <v>0.3</v>
          </cell>
          <cell r="G324" t="str">
            <v>㎡</v>
          </cell>
          <cell r="H324"/>
          <cell r="I324">
            <v>5131</v>
          </cell>
          <cell r="J324">
            <v>13044</v>
          </cell>
          <cell r="K324">
            <v>3913</v>
          </cell>
          <cell r="L324">
            <v>4062</v>
          </cell>
          <cell r="M324">
            <v>1218</v>
          </cell>
        </row>
        <row r="325">
          <cell r="A325">
            <v>240.39999999999998</v>
          </cell>
          <cell r="B325" t="str">
            <v>몰탈</v>
          </cell>
          <cell r="C325"/>
          <cell r="D325"/>
          <cell r="E325" t="str">
            <v>1;3</v>
          </cell>
          <cell r="F325">
            <v>2.5000000000000001E-4</v>
          </cell>
          <cell r="G325" t="str">
            <v>㎥</v>
          </cell>
          <cell r="H325"/>
          <cell r="I325">
            <v>30</v>
          </cell>
          <cell r="J325">
            <v>54111</v>
          </cell>
          <cell r="K325">
            <v>13</v>
          </cell>
          <cell r="L325">
            <v>66217</v>
          </cell>
          <cell r="M325">
            <v>16</v>
          </cell>
          <cell r="N325">
            <v>7336</v>
          </cell>
          <cell r="O325">
            <v>1</v>
          </cell>
        </row>
        <row r="326">
          <cell r="A326">
            <v>240.49999999999997</v>
          </cell>
          <cell r="B326" t="str">
            <v>특별인부</v>
          </cell>
          <cell r="C326"/>
          <cell r="D326"/>
          <cell r="E326"/>
          <cell r="F326">
            <v>0.05</v>
          </cell>
          <cell r="G326" t="str">
            <v>인</v>
          </cell>
          <cell r="H326"/>
          <cell r="I326">
            <v>3302</v>
          </cell>
          <cell r="J326">
            <v>66050</v>
          </cell>
          <cell r="K326">
            <v>3302</v>
          </cell>
        </row>
        <row r="327">
          <cell r="A327">
            <v>240.59999999999997</v>
          </cell>
          <cell r="B327" t="str">
            <v>보통인부</v>
          </cell>
          <cell r="C327"/>
          <cell r="D327"/>
          <cell r="E327"/>
          <cell r="F327">
            <v>7.0000000000000007E-2</v>
          </cell>
          <cell r="G327" t="str">
            <v>인</v>
          </cell>
          <cell r="H327"/>
          <cell r="I327">
            <v>3665</v>
          </cell>
          <cell r="J327">
            <v>52370</v>
          </cell>
          <cell r="K327">
            <v>3665</v>
          </cell>
        </row>
        <row r="328">
          <cell r="A328">
            <v>0</v>
          </cell>
        </row>
        <row r="329">
          <cell r="A329">
            <v>212</v>
          </cell>
          <cell r="B329" t="str">
            <v>제</v>
          </cell>
          <cell r="C329">
            <v>44</v>
          </cell>
          <cell r="D329" t="str">
            <v>호표</v>
          </cell>
          <cell r="E329" t="str">
            <v>보차도경계블럭설치</v>
          </cell>
          <cell r="F329">
            <v>1</v>
          </cell>
          <cell r="G329" t="str">
            <v>m</v>
          </cell>
          <cell r="H329" t="str">
            <v>당</v>
          </cell>
          <cell r="I329">
            <v>15181</v>
          </cell>
          <cell r="J329"/>
          <cell r="K329">
            <v>13946</v>
          </cell>
          <cell r="L329"/>
          <cell r="M329">
            <v>1234</v>
          </cell>
          <cell r="N329"/>
          <cell r="O329">
            <v>1</v>
          </cell>
        </row>
        <row r="330">
          <cell r="A330">
            <v>212.1</v>
          </cell>
          <cell r="B330" t="str">
            <v>경계블럭(콘크리트)</v>
          </cell>
          <cell r="C330"/>
          <cell r="D330"/>
          <cell r="E330" t="str">
            <v>150*170*200
180*210*300</v>
          </cell>
          <cell r="F330">
            <v>1</v>
          </cell>
          <cell r="G330" t="str">
            <v>개</v>
          </cell>
          <cell r="H330"/>
          <cell r="I330"/>
          <cell r="J330"/>
          <cell r="K330"/>
          <cell r="L330"/>
          <cell r="M330" t="str">
            <v>별산</v>
          </cell>
        </row>
        <row r="331">
          <cell r="A331">
            <v>212.2</v>
          </cell>
          <cell r="B331" t="str">
            <v>콘크리트타설</v>
          </cell>
          <cell r="C331"/>
          <cell r="D331"/>
          <cell r="E331" t="str">
            <v>무근</v>
          </cell>
          <cell r="F331">
            <v>0.03</v>
          </cell>
          <cell r="G331" t="str">
            <v>㎥</v>
          </cell>
          <cell r="H331"/>
          <cell r="I331">
            <v>820</v>
          </cell>
          <cell r="J331">
            <v>27361</v>
          </cell>
          <cell r="K331">
            <v>820</v>
          </cell>
        </row>
        <row r="332">
          <cell r="A332">
            <v>212.29999999999998</v>
          </cell>
          <cell r="B332" t="str">
            <v>거푸집</v>
          </cell>
          <cell r="C332"/>
          <cell r="D332"/>
          <cell r="E332" t="str">
            <v>6회</v>
          </cell>
          <cell r="F332">
            <v>0.3</v>
          </cell>
          <cell r="G332" t="str">
            <v>㎡</v>
          </cell>
          <cell r="H332"/>
          <cell r="I332">
            <v>5131</v>
          </cell>
          <cell r="J332">
            <v>13044</v>
          </cell>
          <cell r="K332">
            <v>3913</v>
          </cell>
          <cell r="L332">
            <v>4062</v>
          </cell>
          <cell r="M332">
            <v>1218</v>
          </cell>
        </row>
        <row r="333">
          <cell r="A333">
            <v>212.39999999999998</v>
          </cell>
          <cell r="B333" t="str">
            <v>몰탈</v>
          </cell>
          <cell r="C333"/>
          <cell r="D333"/>
          <cell r="E333" t="str">
            <v>1;3</v>
          </cell>
          <cell r="F333">
            <v>2.5000000000000001E-4</v>
          </cell>
          <cell r="G333" t="str">
            <v>㎥</v>
          </cell>
          <cell r="H333"/>
          <cell r="I333">
            <v>30</v>
          </cell>
          <cell r="J333">
            <v>54111</v>
          </cell>
          <cell r="K333">
            <v>13</v>
          </cell>
          <cell r="L333">
            <v>66217</v>
          </cell>
          <cell r="M333">
            <v>16</v>
          </cell>
          <cell r="N333">
            <v>7336</v>
          </cell>
          <cell r="O333">
            <v>1</v>
          </cell>
        </row>
        <row r="334">
          <cell r="A334">
            <v>212.49999999999997</v>
          </cell>
          <cell r="B334" t="str">
            <v>특별인부</v>
          </cell>
          <cell r="C334"/>
          <cell r="D334"/>
          <cell r="E334"/>
          <cell r="F334">
            <v>0.06</v>
          </cell>
          <cell r="G334" t="str">
            <v>인</v>
          </cell>
          <cell r="H334"/>
          <cell r="I334">
            <v>3963</v>
          </cell>
          <cell r="J334">
            <v>66050</v>
          </cell>
          <cell r="K334">
            <v>3963</v>
          </cell>
        </row>
        <row r="335">
          <cell r="A335">
            <v>212.59999999999997</v>
          </cell>
          <cell r="B335" t="str">
            <v>보통인부</v>
          </cell>
          <cell r="C335"/>
          <cell r="D335"/>
          <cell r="E335"/>
          <cell r="F335">
            <v>0.1</v>
          </cell>
          <cell r="G335" t="str">
            <v>인</v>
          </cell>
          <cell r="H335"/>
          <cell r="I335">
            <v>5237</v>
          </cell>
          <cell r="J335">
            <v>52370</v>
          </cell>
          <cell r="K335">
            <v>5237</v>
          </cell>
        </row>
        <row r="336">
          <cell r="A336">
            <v>0</v>
          </cell>
        </row>
        <row r="337">
          <cell r="A337">
            <v>213</v>
          </cell>
          <cell r="B337" t="str">
            <v>제</v>
          </cell>
          <cell r="C337">
            <v>45</v>
          </cell>
          <cell r="D337" t="str">
            <v>호표</v>
          </cell>
          <cell r="E337" t="str">
            <v>보차도경계블럭설치</v>
          </cell>
          <cell r="F337">
            <v>1</v>
          </cell>
          <cell r="G337" t="str">
            <v>m</v>
          </cell>
          <cell r="H337" t="str">
            <v>당</v>
          </cell>
          <cell r="I337">
            <v>26391</v>
          </cell>
          <cell r="J337"/>
          <cell r="K337">
            <v>25139</v>
          </cell>
          <cell r="L337"/>
          <cell r="M337">
            <v>1249</v>
          </cell>
          <cell r="N337"/>
          <cell r="O337">
            <v>3</v>
          </cell>
        </row>
        <row r="338">
          <cell r="A338">
            <v>213.1</v>
          </cell>
          <cell r="B338" t="str">
            <v>경계블럭(화강석)</v>
          </cell>
          <cell r="C338"/>
          <cell r="D338"/>
          <cell r="E338" t="str">
            <v>210*300*1000</v>
          </cell>
          <cell r="F338">
            <v>1</v>
          </cell>
          <cell r="G338" t="str">
            <v>개</v>
          </cell>
          <cell r="H338"/>
          <cell r="I338"/>
          <cell r="J338"/>
          <cell r="K338"/>
          <cell r="L338"/>
          <cell r="M338" t="str">
            <v>별산</v>
          </cell>
        </row>
        <row r="339">
          <cell r="A339">
            <v>213.2</v>
          </cell>
          <cell r="B339" t="str">
            <v>콘크리트타설</v>
          </cell>
          <cell r="C339"/>
          <cell r="D339"/>
          <cell r="E339" t="str">
            <v>무근</v>
          </cell>
          <cell r="F339">
            <v>0.03</v>
          </cell>
          <cell r="G339" t="str">
            <v>㎥</v>
          </cell>
          <cell r="H339"/>
          <cell r="I339">
            <v>820</v>
          </cell>
          <cell r="J339">
            <v>27361</v>
          </cell>
          <cell r="K339">
            <v>820</v>
          </cell>
        </row>
        <row r="340">
          <cell r="A340">
            <v>213.29999999999998</v>
          </cell>
          <cell r="B340" t="str">
            <v>거푸집</v>
          </cell>
          <cell r="C340"/>
          <cell r="D340"/>
          <cell r="E340" t="str">
            <v>6회</v>
          </cell>
          <cell r="F340">
            <v>0.3</v>
          </cell>
          <cell r="G340" t="str">
            <v>㎡</v>
          </cell>
          <cell r="H340"/>
          <cell r="I340">
            <v>5131</v>
          </cell>
          <cell r="J340">
            <v>13044</v>
          </cell>
          <cell r="K340">
            <v>3913</v>
          </cell>
          <cell r="L340">
            <v>4062</v>
          </cell>
          <cell r="M340">
            <v>1218</v>
          </cell>
        </row>
        <row r="341">
          <cell r="A341">
            <v>213.39999999999998</v>
          </cell>
          <cell r="B341" t="str">
            <v>몰탈</v>
          </cell>
          <cell r="C341"/>
          <cell r="D341"/>
          <cell r="E341" t="str">
            <v>1;3</v>
          </cell>
          <cell r="F341">
            <v>4.8000000000000001E-4</v>
          </cell>
          <cell r="G341" t="str">
            <v>㎥</v>
          </cell>
          <cell r="H341"/>
          <cell r="I341">
            <v>59</v>
          </cell>
          <cell r="J341">
            <v>54111</v>
          </cell>
          <cell r="K341">
            <v>25</v>
          </cell>
          <cell r="L341">
            <v>66217</v>
          </cell>
          <cell r="M341">
            <v>31</v>
          </cell>
          <cell r="N341">
            <v>7336</v>
          </cell>
          <cell r="O341">
            <v>3</v>
          </cell>
        </row>
        <row r="342">
          <cell r="A342">
            <v>213.49999999999997</v>
          </cell>
          <cell r="B342" t="str">
            <v>특별인부</v>
          </cell>
          <cell r="C342"/>
          <cell r="D342"/>
          <cell r="E342"/>
          <cell r="F342">
            <v>0.15</v>
          </cell>
          <cell r="G342" t="str">
            <v>인</v>
          </cell>
          <cell r="H342"/>
          <cell r="I342">
            <v>9907</v>
          </cell>
          <cell r="J342">
            <v>66050</v>
          </cell>
          <cell r="K342">
            <v>9907</v>
          </cell>
        </row>
        <row r="343">
          <cell r="A343">
            <v>213.59999999999997</v>
          </cell>
          <cell r="B343" t="str">
            <v>보통인부</v>
          </cell>
          <cell r="C343"/>
          <cell r="D343"/>
          <cell r="E343"/>
          <cell r="F343">
            <v>0.2</v>
          </cell>
          <cell r="G343" t="str">
            <v>인</v>
          </cell>
          <cell r="H343"/>
          <cell r="I343">
            <v>10474</v>
          </cell>
          <cell r="J343">
            <v>52370</v>
          </cell>
          <cell r="K343">
            <v>10474</v>
          </cell>
        </row>
        <row r="344">
          <cell r="A344">
            <v>0</v>
          </cell>
        </row>
        <row r="345">
          <cell r="A345">
            <v>214</v>
          </cell>
          <cell r="B345" t="str">
            <v>제</v>
          </cell>
          <cell r="C345">
            <v>46</v>
          </cell>
          <cell r="D345" t="str">
            <v>호표</v>
          </cell>
          <cell r="E345" t="str">
            <v>소형고압블럭포장</v>
          </cell>
          <cell r="F345">
            <v>1</v>
          </cell>
          <cell r="G345" t="str">
            <v>a</v>
          </cell>
          <cell r="H345" t="str">
            <v>당</v>
          </cell>
          <cell r="I345">
            <v>706859</v>
          </cell>
          <cell r="J345"/>
          <cell r="K345">
            <v>704559</v>
          </cell>
          <cell r="L345"/>
          <cell r="M345">
            <v>1800</v>
          </cell>
          <cell r="N345"/>
          <cell r="O345">
            <v>500</v>
          </cell>
        </row>
        <row r="346">
          <cell r="A346">
            <v>214.1</v>
          </cell>
          <cell r="B346" t="str">
            <v>소형고압블럭</v>
          </cell>
          <cell r="C346"/>
          <cell r="D346"/>
          <cell r="E346" t="str">
            <v>U형 t=6-8cm</v>
          </cell>
          <cell r="F346">
            <v>100</v>
          </cell>
          <cell r="G346" t="str">
            <v>㎡</v>
          </cell>
          <cell r="H346"/>
          <cell r="I346"/>
          <cell r="J346"/>
          <cell r="K346"/>
          <cell r="L346"/>
          <cell r="M346" t="str">
            <v>별산</v>
          </cell>
        </row>
        <row r="347">
          <cell r="A347">
            <v>214.2</v>
          </cell>
          <cell r="B347" t="str">
            <v>특별인부</v>
          </cell>
          <cell r="C347"/>
          <cell r="D347"/>
          <cell r="E347"/>
          <cell r="F347">
            <v>3.1</v>
          </cell>
          <cell r="G347" t="str">
            <v>인</v>
          </cell>
          <cell r="H347"/>
          <cell r="I347">
            <v>204755</v>
          </cell>
          <cell r="J347">
            <v>66050</v>
          </cell>
          <cell r="K347">
            <v>204755</v>
          </cell>
        </row>
        <row r="348">
          <cell r="A348">
            <v>214.29999999999998</v>
          </cell>
          <cell r="B348" t="str">
            <v>보통인부</v>
          </cell>
          <cell r="C348"/>
          <cell r="D348"/>
          <cell r="E348"/>
          <cell r="F348">
            <v>9.1999999999999993</v>
          </cell>
          <cell r="G348" t="str">
            <v>인</v>
          </cell>
          <cell r="H348"/>
          <cell r="I348">
            <v>481804</v>
          </cell>
          <cell r="J348">
            <v>52370</v>
          </cell>
          <cell r="K348">
            <v>481804</v>
          </cell>
        </row>
        <row r="349">
          <cell r="A349">
            <v>214.39999999999998</v>
          </cell>
          <cell r="B349" t="str">
            <v>다짐</v>
          </cell>
          <cell r="C349"/>
          <cell r="D349"/>
          <cell r="E349" t="str">
            <v>플레이트 컴팩트</v>
          </cell>
          <cell r="F349">
            <v>100</v>
          </cell>
          <cell r="G349" t="str">
            <v>㎡</v>
          </cell>
          <cell r="H349"/>
          <cell r="I349">
            <v>20300</v>
          </cell>
          <cell r="J349">
            <v>180</v>
          </cell>
          <cell r="K349">
            <v>18000</v>
          </cell>
          <cell r="L349">
            <v>18</v>
          </cell>
          <cell r="M349">
            <v>1800</v>
          </cell>
          <cell r="N349">
            <v>5</v>
          </cell>
          <cell r="O349">
            <v>500</v>
          </cell>
        </row>
        <row r="350">
          <cell r="A350">
            <v>0</v>
          </cell>
        </row>
        <row r="351">
          <cell r="A351">
            <v>215</v>
          </cell>
          <cell r="B351" t="str">
            <v>제</v>
          </cell>
          <cell r="C351">
            <v>47</v>
          </cell>
          <cell r="D351" t="str">
            <v>호표</v>
          </cell>
          <cell r="E351" t="str">
            <v>박스설치(0.8*0.8)</v>
          </cell>
          <cell r="F351">
            <v>1</v>
          </cell>
          <cell r="G351" t="str">
            <v>m</v>
          </cell>
          <cell r="H351" t="str">
            <v>당</v>
          </cell>
          <cell r="I351">
            <v>191694</v>
          </cell>
          <cell r="J351"/>
          <cell r="K351">
            <v>167689</v>
          </cell>
          <cell r="L351"/>
          <cell r="M351">
            <v>24005</v>
          </cell>
          <cell r="N351"/>
          <cell r="O351">
            <v>0</v>
          </cell>
        </row>
        <row r="352">
          <cell r="A352">
            <v>215.1</v>
          </cell>
          <cell r="B352" t="str">
            <v>레미콘</v>
          </cell>
          <cell r="C352"/>
          <cell r="D352"/>
          <cell r="E352" t="str">
            <v>40-210-5(철근)</v>
          </cell>
          <cell r="F352">
            <v>0.88</v>
          </cell>
          <cell r="G352" t="str">
            <v>㎥</v>
          </cell>
          <cell r="H352"/>
          <cell r="I352"/>
          <cell r="J352"/>
          <cell r="K352"/>
          <cell r="L352"/>
          <cell r="M352" t="str">
            <v>별      산</v>
          </cell>
        </row>
        <row r="353">
          <cell r="A353">
            <v>215.2</v>
          </cell>
          <cell r="B353" t="str">
            <v>레미콘</v>
          </cell>
          <cell r="C353"/>
          <cell r="D353"/>
          <cell r="E353" t="str">
            <v>40-210-6(무근)</v>
          </cell>
          <cell r="F353">
            <v>0.14000000000000001</v>
          </cell>
          <cell r="G353" t="str">
            <v>㎥</v>
          </cell>
          <cell r="H353"/>
          <cell r="I353"/>
          <cell r="J353"/>
          <cell r="K353"/>
          <cell r="L353"/>
          <cell r="M353" t="str">
            <v>별      산</v>
          </cell>
        </row>
        <row r="354">
          <cell r="A354">
            <v>215.29999999999998</v>
          </cell>
          <cell r="B354" t="str">
            <v>레미콘타설</v>
          </cell>
          <cell r="C354"/>
          <cell r="D354"/>
          <cell r="E354" t="str">
            <v>40-210-7(무근)</v>
          </cell>
          <cell r="F354">
            <v>0.14000000000000001</v>
          </cell>
          <cell r="G354" t="str">
            <v>㎥</v>
          </cell>
          <cell r="H354"/>
          <cell r="I354">
            <v>3830</v>
          </cell>
          <cell r="J354">
            <v>27361</v>
          </cell>
          <cell r="K354">
            <v>3830</v>
          </cell>
        </row>
        <row r="355">
          <cell r="A355">
            <v>215.39999999999998</v>
          </cell>
          <cell r="B355" t="str">
            <v>레미콘타설</v>
          </cell>
          <cell r="C355"/>
          <cell r="D355"/>
          <cell r="E355" t="str">
            <v>40-210-8(철근)</v>
          </cell>
          <cell r="F355">
            <v>0.88</v>
          </cell>
          <cell r="G355" t="str">
            <v>㎥</v>
          </cell>
          <cell r="H355"/>
          <cell r="I355">
            <v>26551</v>
          </cell>
          <cell r="J355">
            <v>30172</v>
          </cell>
          <cell r="K355">
            <v>26551</v>
          </cell>
        </row>
        <row r="356">
          <cell r="A356">
            <v>215.49999999999997</v>
          </cell>
          <cell r="B356" t="str">
            <v>철근가공조립</v>
          </cell>
          <cell r="C356"/>
          <cell r="D356"/>
          <cell r="E356" t="str">
            <v>보통</v>
          </cell>
          <cell r="F356">
            <v>8.2000000000000003E-2</v>
          </cell>
          <cell r="G356" t="str">
            <v>ton</v>
          </cell>
          <cell r="H356"/>
          <cell r="I356">
            <v>39045</v>
          </cell>
          <cell r="J356">
            <v>471806</v>
          </cell>
          <cell r="K356">
            <v>38688</v>
          </cell>
          <cell r="L356">
            <v>4361</v>
          </cell>
          <cell r="M356">
            <v>357</v>
          </cell>
        </row>
        <row r="357">
          <cell r="A357">
            <v>215.59999999999997</v>
          </cell>
          <cell r="B357" t="str">
            <v>거푸집</v>
          </cell>
          <cell r="C357"/>
          <cell r="D357"/>
          <cell r="E357" t="str">
            <v>4회</v>
          </cell>
          <cell r="F357">
            <v>4.8650000000000002</v>
          </cell>
          <cell r="G357" t="str">
            <v>㎡</v>
          </cell>
          <cell r="H357"/>
          <cell r="I357">
            <v>102159</v>
          </cell>
          <cell r="J357">
            <v>16305</v>
          </cell>
          <cell r="K357">
            <v>79323</v>
          </cell>
          <cell r="L357">
            <v>4694</v>
          </cell>
          <cell r="M357">
            <v>22836</v>
          </cell>
        </row>
        <row r="358">
          <cell r="A358">
            <v>215.69999999999996</v>
          </cell>
          <cell r="B358" t="str">
            <v>거푸집</v>
          </cell>
          <cell r="C358"/>
          <cell r="D358"/>
          <cell r="E358" t="str">
            <v>6회</v>
          </cell>
          <cell r="F358">
            <v>0.2</v>
          </cell>
          <cell r="G358" t="str">
            <v>㎡</v>
          </cell>
          <cell r="H358"/>
          <cell r="I358">
            <v>3420</v>
          </cell>
          <cell r="J358">
            <v>13044</v>
          </cell>
          <cell r="K358">
            <v>2608</v>
          </cell>
          <cell r="L358">
            <v>4062</v>
          </cell>
          <cell r="M358">
            <v>812</v>
          </cell>
        </row>
        <row r="359">
          <cell r="A359">
            <v>215.79999999999995</v>
          </cell>
          <cell r="B359" t="str">
            <v>지수판설치</v>
          </cell>
          <cell r="C359"/>
          <cell r="D359"/>
          <cell r="E359"/>
          <cell r="F359">
            <v>1.04</v>
          </cell>
          <cell r="G359" t="str">
            <v>m</v>
          </cell>
          <cell r="H359"/>
          <cell r="I359">
            <v>16689</v>
          </cell>
          <cell r="J359">
            <v>16048</v>
          </cell>
          <cell r="K359">
            <v>16689</v>
          </cell>
        </row>
        <row r="360">
          <cell r="A360">
            <v>0</v>
          </cell>
        </row>
        <row r="361">
          <cell r="A361">
            <v>216</v>
          </cell>
          <cell r="B361" t="str">
            <v>제</v>
          </cell>
          <cell r="C361">
            <v>48</v>
          </cell>
          <cell r="D361" t="str">
            <v>호표</v>
          </cell>
          <cell r="E361" t="str">
            <v>박스설치(1.0*1.0)</v>
          </cell>
          <cell r="F361">
            <v>1</v>
          </cell>
          <cell r="G361" t="str">
            <v>m</v>
          </cell>
          <cell r="H361" t="str">
            <v>당</v>
          </cell>
          <cell r="I361">
            <v>266466</v>
          </cell>
          <cell r="J361"/>
          <cell r="K361">
            <v>236130</v>
          </cell>
          <cell r="L361"/>
          <cell r="M361">
            <v>30336</v>
          </cell>
          <cell r="N361"/>
          <cell r="O361">
            <v>0</v>
          </cell>
        </row>
        <row r="362">
          <cell r="A362">
            <v>216.1</v>
          </cell>
          <cell r="B362" t="str">
            <v>레미콘</v>
          </cell>
          <cell r="C362"/>
          <cell r="D362"/>
          <cell r="E362" t="str">
            <v>25-210-5(철근)</v>
          </cell>
          <cell r="F362">
            <v>1.64</v>
          </cell>
          <cell r="G362" t="str">
            <v>㎥</v>
          </cell>
          <cell r="H362"/>
          <cell r="I362"/>
          <cell r="J362"/>
          <cell r="K362"/>
          <cell r="L362"/>
          <cell r="M362" t="str">
            <v>별      산</v>
          </cell>
        </row>
        <row r="363">
          <cell r="A363">
            <v>216.2</v>
          </cell>
          <cell r="B363" t="str">
            <v>레미콘</v>
          </cell>
          <cell r="C363"/>
          <cell r="D363"/>
          <cell r="E363" t="str">
            <v>25-210-8(무근)</v>
          </cell>
          <cell r="F363">
            <v>0.16</v>
          </cell>
          <cell r="G363" t="str">
            <v>㎥</v>
          </cell>
          <cell r="H363"/>
          <cell r="I363"/>
          <cell r="J363"/>
          <cell r="K363"/>
          <cell r="L363"/>
          <cell r="M363" t="str">
            <v>별      산</v>
          </cell>
        </row>
        <row r="364">
          <cell r="A364">
            <v>216.29999999999998</v>
          </cell>
          <cell r="B364" t="str">
            <v>레미콘타설</v>
          </cell>
          <cell r="C364"/>
          <cell r="D364"/>
          <cell r="E364" t="str">
            <v>40-160-8(무근)</v>
          </cell>
          <cell r="F364">
            <v>0.16</v>
          </cell>
          <cell r="G364" t="str">
            <v>㎥</v>
          </cell>
          <cell r="H364"/>
          <cell r="I364">
            <v>4377</v>
          </cell>
          <cell r="J364">
            <v>27361</v>
          </cell>
          <cell r="K364">
            <v>4377</v>
          </cell>
        </row>
        <row r="365">
          <cell r="A365">
            <v>216.39999999999998</v>
          </cell>
          <cell r="B365" t="str">
            <v>레미콘타설</v>
          </cell>
          <cell r="C365"/>
          <cell r="D365"/>
          <cell r="E365" t="str">
            <v>25-210-8(철근)</v>
          </cell>
          <cell r="F365">
            <v>1.64</v>
          </cell>
          <cell r="G365" t="str">
            <v>㎥</v>
          </cell>
          <cell r="H365"/>
          <cell r="I365">
            <v>49482</v>
          </cell>
          <cell r="J365">
            <v>30172</v>
          </cell>
          <cell r="K365">
            <v>49482</v>
          </cell>
          <cell r="L365"/>
          <cell r="M365"/>
          <cell r="N365"/>
          <cell r="O365">
            <v>0</v>
          </cell>
        </row>
        <row r="366">
          <cell r="A366">
            <v>216.49999999999997</v>
          </cell>
          <cell r="B366" t="str">
            <v>철근가공조립</v>
          </cell>
          <cell r="C366"/>
          <cell r="D366"/>
          <cell r="E366" t="str">
            <v>보통</v>
          </cell>
          <cell r="F366">
            <v>0.16700000000000001</v>
          </cell>
          <cell r="G366" t="str">
            <v>ton</v>
          </cell>
          <cell r="H366"/>
          <cell r="I366">
            <v>79519</v>
          </cell>
          <cell r="J366">
            <v>471806</v>
          </cell>
          <cell r="K366">
            <v>78791</v>
          </cell>
          <cell r="L366">
            <v>4361</v>
          </cell>
          <cell r="M366">
            <v>728</v>
          </cell>
        </row>
        <row r="367">
          <cell r="A367">
            <v>216.59999999999997</v>
          </cell>
          <cell r="B367" t="str">
            <v>거푸집</v>
          </cell>
          <cell r="C367"/>
          <cell r="D367"/>
          <cell r="E367" t="str">
            <v>4회</v>
          </cell>
          <cell r="F367">
            <v>6.1310000000000002</v>
          </cell>
          <cell r="G367" t="str">
            <v>㎡</v>
          </cell>
          <cell r="H367"/>
          <cell r="I367">
            <v>128743</v>
          </cell>
          <cell r="J367">
            <v>16305</v>
          </cell>
          <cell r="K367">
            <v>99965</v>
          </cell>
          <cell r="L367">
            <v>4694</v>
          </cell>
          <cell r="M367">
            <v>28778</v>
          </cell>
        </row>
        <row r="368">
          <cell r="A368">
            <v>216.69999999999996</v>
          </cell>
          <cell r="B368" t="str">
            <v>거푸집</v>
          </cell>
          <cell r="C368"/>
          <cell r="D368"/>
          <cell r="E368" t="str">
            <v>6회</v>
          </cell>
          <cell r="F368">
            <v>0.2</v>
          </cell>
          <cell r="G368" t="str">
            <v>㎡</v>
          </cell>
          <cell r="H368"/>
          <cell r="I368">
            <v>3420</v>
          </cell>
          <cell r="J368">
            <v>13044</v>
          </cell>
          <cell r="K368">
            <v>2608</v>
          </cell>
          <cell r="L368">
            <v>4062</v>
          </cell>
          <cell r="M368">
            <v>812</v>
          </cell>
        </row>
        <row r="369">
          <cell r="A369">
            <v>216.79999999999995</v>
          </cell>
          <cell r="B369" t="str">
            <v>지수판설치</v>
          </cell>
          <cell r="C369"/>
          <cell r="D369"/>
          <cell r="E369" t="str">
            <v>200 * 5t</v>
          </cell>
          <cell r="F369">
            <v>0</v>
          </cell>
          <cell r="G369" t="str">
            <v>m</v>
          </cell>
          <cell r="H369"/>
          <cell r="I369">
            <v>0</v>
          </cell>
          <cell r="J369">
            <v>16048</v>
          </cell>
          <cell r="K369">
            <v>0</v>
          </cell>
        </row>
        <row r="370">
          <cell r="A370">
            <v>216.89999999999995</v>
          </cell>
          <cell r="B370" t="str">
            <v>강관동바리</v>
          </cell>
          <cell r="C370"/>
          <cell r="D370"/>
          <cell r="E370"/>
          <cell r="F370">
            <v>0.1</v>
          </cell>
          <cell r="G370" t="str">
            <v>㎥</v>
          </cell>
          <cell r="H370"/>
          <cell r="I370">
            <v>925</v>
          </cell>
          <cell r="J370">
            <v>9075</v>
          </cell>
          <cell r="K370">
            <v>907</v>
          </cell>
          <cell r="L370">
            <v>182</v>
          </cell>
          <cell r="M370">
            <v>18</v>
          </cell>
        </row>
        <row r="371">
          <cell r="A371">
            <v>0</v>
          </cell>
        </row>
        <row r="372">
          <cell r="A372">
            <v>217</v>
          </cell>
          <cell r="B372" t="str">
            <v>제</v>
          </cell>
          <cell r="C372">
            <v>49</v>
          </cell>
          <cell r="D372" t="str">
            <v>호표</v>
          </cell>
          <cell r="E372" t="str">
            <v>박스설치(1.5*1.5)</v>
          </cell>
          <cell r="F372">
            <v>1</v>
          </cell>
          <cell r="G372" t="str">
            <v>m</v>
          </cell>
          <cell r="H372" t="str">
            <v>당</v>
          </cell>
          <cell r="I372">
            <v>372042</v>
          </cell>
          <cell r="J372"/>
          <cell r="K372">
            <v>329657</v>
          </cell>
          <cell r="L372"/>
          <cell r="M372">
            <v>42385</v>
          </cell>
          <cell r="N372"/>
          <cell r="O372">
            <v>0</v>
          </cell>
        </row>
        <row r="373">
          <cell r="A373">
            <v>217.1</v>
          </cell>
          <cell r="B373" t="str">
            <v>레미콘</v>
          </cell>
          <cell r="C373"/>
          <cell r="D373"/>
          <cell r="E373" t="str">
            <v>40-210-5(철근)</v>
          </cell>
          <cell r="F373">
            <v>2.2400000000000002</v>
          </cell>
          <cell r="G373" t="str">
            <v>㎥</v>
          </cell>
          <cell r="H373"/>
          <cell r="I373"/>
          <cell r="J373"/>
          <cell r="K373"/>
          <cell r="L373"/>
          <cell r="M373" t="str">
            <v>별      산</v>
          </cell>
        </row>
        <row r="374">
          <cell r="A374">
            <v>217.2</v>
          </cell>
          <cell r="B374" t="str">
            <v>레미콘</v>
          </cell>
          <cell r="C374"/>
          <cell r="D374"/>
          <cell r="E374" t="str">
            <v>25-210-6(무근)</v>
          </cell>
          <cell r="F374">
            <v>0.23</v>
          </cell>
          <cell r="G374" t="str">
            <v>㎥</v>
          </cell>
          <cell r="H374"/>
          <cell r="I374"/>
          <cell r="J374"/>
          <cell r="K374"/>
          <cell r="L374"/>
          <cell r="M374" t="str">
            <v>별      산</v>
          </cell>
        </row>
        <row r="375">
          <cell r="A375">
            <v>217.29999999999998</v>
          </cell>
          <cell r="B375" t="str">
            <v>레미콘타설</v>
          </cell>
          <cell r="C375"/>
          <cell r="D375"/>
          <cell r="E375" t="str">
            <v>40-160-7(무근)</v>
          </cell>
          <cell r="F375">
            <v>0.23</v>
          </cell>
          <cell r="G375" t="str">
            <v>㎥</v>
          </cell>
          <cell r="H375"/>
          <cell r="I375">
            <v>6293</v>
          </cell>
          <cell r="J375">
            <v>27361</v>
          </cell>
          <cell r="K375">
            <v>6293</v>
          </cell>
        </row>
        <row r="376">
          <cell r="A376">
            <v>217.39999999999998</v>
          </cell>
          <cell r="B376" t="str">
            <v>레미콘타설</v>
          </cell>
          <cell r="C376"/>
          <cell r="D376"/>
          <cell r="E376" t="str">
            <v>25-210-8(철근)</v>
          </cell>
          <cell r="F376">
            <v>2.2400000000000002</v>
          </cell>
          <cell r="G376" t="str">
            <v>㎥</v>
          </cell>
          <cell r="H376"/>
          <cell r="I376">
            <v>67585</v>
          </cell>
          <cell r="J376">
            <v>30172</v>
          </cell>
          <cell r="K376">
            <v>67585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217.49999999999997</v>
          </cell>
          <cell r="B377" t="str">
            <v>철근가공조립</v>
          </cell>
          <cell r="C377"/>
          <cell r="D377"/>
          <cell r="E377" t="str">
            <v>보통</v>
          </cell>
          <cell r="F377">
            <v>0.23400000000000001</v>
          </cell>
          <cell r="G377" t="str">
            <v>ton</v>
          </cell>
          <cell r="H377"/>
          <cell r="I377">
            <v>111422</v>
          </cell>
          <cell r="J377">
            <v>471806</v>
          </cell>
          <cell r="K377">
            <v>110402</v>
          </cell>
          <cell r="L377">
            <v>4361</v>
          </cell>
          <cell r="M377">
            <v>1020</v>
          </cell>
        </row>
        <row r="378">
          <cell r="A378">
            <v>217.59999999999997</v>
          </cell>
          <cell r="B378" t="str">
            <v>거푸집</v>
          </cell>
          <cell r="C378"/>
          <cell r="D378"/>
          <cell r="E378" t="str">
            <v>4회</v>
          </cell>
          <cell r="F378">
            <v>8.6310000000000002</v>
          </cell>
          <cell r="G378" t="str">
            <v>㎡</v>
          </cell>
          <cell r="H378"/>
          <cell r="I378">
            <v>181241</v>
          </cell>
          <cell r="J378">
            <v>16305</v>
          </cell>
          <cell r="K378">
            <v>140728</v>
          </cell>
          <cell r="L378">
            <v>4694</v>
          </cell>
          <cell r="M378">
            <v>40513</v>
          </cell>
        </row>
        <row r="379">
          <cell r="A379">
            <v>217.69999999999996</v>
          </cell>
          <cell r="B379" t="str">
            <v>거푸집</v>
          </cell>
          <cell r="C379"/>
          <cell r="D379"/>
          <cell r="E379" t="str">
            <v>6회</v>
          </cell>
          <cell r="F379">
            <v>0.2</v>
          </cell>
          <cell r="G379" t="str">
            <v>㎡</v>
          </cell>
          <cell r="H379"/>
          <cell r="I379">
            <v>3420</v>
          </cell>
          <cell r="J379">
            <v>13044</v>
          </cell>
          <cell r="K379">
            <v>2608</v>
          </cell>
          <cell r="L379">
            <v>4062</v>
          </cell>
          <cell r="M379">
            <v>812</v>
          </cell>
        </row>
        <row r="380">
          <cell r="A380">
            <v>217.79999999999995</v>
          </cell>
          <cell r="B380" t="str">
            <v>지수판설치</v>
          </cell>
          <cell r="C380"/>
          <cell r="D380"/>
          <cell r="E380" t="str">
            <v>200 * 5t</v>
          </cell>
          <cell r="F380">
            <v>0</v>
          </cell>
          <cell r="G380" t="str">
            <v>m</v>
          </cell>
          <cell r="H380"/>
          <cell r="I380">
            <v>0</v>
          </cell>
          <cell r="J380">
            <v>16048</v>
          </cell>
          <cell r="K380">
            <v>0</v>
          </cell>
        </row>
        <row r="381">
          <cell r="A381">
            <v>217.89999999999995</v>
          </cell>
          <cell r="B381" t="str">
            <v>강관동바리</v>
          </cell>
          <cell r="C381"/>
          <cell r="D381"/>
          <cell r="E381"/>
          <cell r="F381">
            <v>0.22500000000000001</v>
          </cell>
          <cell r="G381" t="str">
            <v>㎥</v>
          </cell>
          <cell r="H381"/>
          <cell r="I381">
            <v>2081</v>
          </cell>
          <cell r="J381">
            <v>9075</v>
          </cell>
          <cell r="K381">
            <v>2041</v>
          </cell>
          <cell r="L381">
            <v>182</v>
          </cell>
          <cell r="M381">
            <v>40</v>
          </cell>
        </row>
        <row r="382">
          <cell r="A382">
            <v>0</v>
          </cell>
        </row>
        <row r="383">
          <cell r="A383">
            <v>218</v>
          </cell>
          <cell r="B383" t="str">
            <v>제</v>
          </cell>
          <cell r="C383">
            <v>65</v>
          </cell>
          <cell r="D383" t="str">
            <v>호표</v>
          </cell>
          <cell r="E383" t="str">
            <v>암거설치(2.8*2.2)</v>
          </cell>
          <cell r="F383">
            <v>1</v>
          </cell>
          <cell r="G383" t="str">
            <v>m</v>
          </cell>
          <cell r="H383" t="str">
            <v>당</v>
          </cell>
          <cell r="I383">
            <v>553791</v>
          </cell>
          <cell r="J383"/>
          <cell r="K383">
            <v>490852</v>
          </cell>
          <cell r="L383"/>
          <cell r="M383">
            <v>62939</v>
          </cell>
          <cell r="N383"/>
          <cell r="O383">
            <v>0</v>
          </cell>
        </row>
        <row r="384">
          <cell r="A384">
            <v>218.1</v>
          </cell>
          <cell r="B384" t="str">
            <v>레미콘</v>
          </cell>
          <cell r="C384"/>
          <cell r="D384"/>
          <cell r="E384" t="str">
            <v>25-210-8(철근)</v>
          </cell>
          <cell r="F384">
            <v>3.96</v>
          </cell>
          <cell r="G384" t="str">
            <v>㎥</v>
          </cell>
          <cell r="H384"/>
          <cell r="I384"/>
          <cell r="J384"/>
          <cell r="K384"/>
          <cell r="L384"/>
          <cell r="M384" t="str">
            <v>별      산</v>
          </cell>
        </row>
        <row r="385">
          <cell r="A385">
            <v>218.2</v>
          </cell>
          <cell r="B385" t="str">
            <v>레미콘</v>
          </cell>
          <cell r="C385"/>
          <cell r="D385"/>
          <cell r="E385" t="str">
            <v>40-160-8(무근)</v>
          </cell>
          <cell r="F385">
            <v>0.36</v>
          </cell>
          <cell r="G385" t="str">
            <v>㎥</v>
          </cell>
          <cell r="H385"/>
          <cell r="I385"/>
          <cell r="J385"/>
          <cell r="K385"/>
          <cell r="L385"/>
          <cell r="M385" t="str">
            <v>별      산</v>
          </cell>
        </row>
        <row r="386">
          <cell r="A386">
            <v>218.29999999999998</v>
          </cell>
          <cell r="B386" t="str">
            <v>레미콘타설</v>
          </cell>
          <cell r="C386"/>
          <cell r="D386"/>
          <cell r="E386" t="str">
            <v>40-160-8(무근)</v>
          </cell>
          <cell r="F386">
            <v>0.36</v>
          </cell>
          <cell r="G386" t="str">
            <v>㎥</v>
          </cell>
          <cell r="H386"/>
          <cell r="I386">
            <v>9849</v>
          </cell>
          <cell r="J386">
            <v>27361</v>
          </cell>
          <cell r="K386">
            <v>9849</v>
          </cell>
        </row>
        <row r="387">
          <cell r="A387">
            <v>218.39999999999998</v>
          </cell>
          <cell r="B387" t="str">
            <v>레미콘타설</v>
          </cell>
          <cell r="C387"/>
          <cell r="D387"/>
          <cell r="E387" t="str">
            <v>25-210-8(철근)</v>
          </cell>
          <cell r="F387">
            <v>3.96</v>
          </cell>
          <cell r="G387" t="str">
            <v>㎥</v>
          </cell>
          <cell r="H387"/>
          <cell r="I387">
            <v>119481</v>
          </cell>
          <cell r="J387">
            <v>30172</v>
          </cell>
          <cell r="K387">
            <v>119481</v>
          </cell>
          <cell r="L387"/>
          <cell r="M387"/>
          <cell r="N387"/>
          <cell r="O387">
            <v>0</v>
          </cell>
        </row>
        <row r="388">
          <cell r="A388">
            <v>218.49999999999997</v>
          </cell>
          <cell r="B388" t="str">
            <v>철근가공조립</v>
          </cell>
          <cell r="C388"/>
          <cell r="D388"/>
          <cell r="E388" t="str">
            <v>보통</v>
          </cell>
          <cell r="F388">
            <v>0.30199999999999999</v>
          </cell>
          <cell r="G388" t="str">
            <v>ton</v>
          </cell>
          <cell r="H388"/>
          <cell r="I388">
            <v>143802</v>
          </cell>
          <cell r="J388">
            <v>471806</v>
          </cell>
          <cell r="K388">
            <v>142485</v>
          </cell>
          <cell r="L388">
            <v>4361</v>
          </cell>
          <cell r="M388">
            <v>1317</v>
          </cell>
        </row>
        <row r="389">
          <cell r="A389">
            <v>218.59999999999997</v>
          </cell>
          <cell r="B389" t="str">
            <v>거푸집</v>
          </cell>
          <cell r="C389"/>
          <cell r="D389"/>
          <cell r="E389" t="str">
            <v>4회</v>
          </cell>
          <cell r="F389">
            <v>12.930999999999999</v>
          </cell>
          <cell r="G389" t="str">
            <v>㎡</v>
          </cell>
          <cell r="H389"/>
          <cell r="I389">
            <v>271537</v>
          </cell>
          <cell r="J389">
            <v>16305</v>
          </cell>
          <cell r="K389">
            <v>210839</v>
          </cell>
          <cell r="L389">
            <v>4694</v>
          </cell>
          <cell r="M389">
            <v>60698</v>
          </cell>
        </row>
        <row r="390">
          <cell r="A390">
            <v>218.69999999999996</v>
          </cell>
          <cell r="B390" t="str">
            <v>거푸집</v>
          </cell>
          <cell r="C390"/>
          <cell r="D390"/>
          <cell r="E390" t="str">
            <v>6회</v>
          </cell>
          <cell r="F390">
            <v>0.2</v>
          </cell>
          <cell r="G390" t="str">
            <v>㎡</v>
          </cell>
          <cell r="H390"/>
          <cell r="I390">
            <v>3420</v>
          </cell>
          <cell r="J390">
            <v>13044</v>
          </cell>
          <cell r="K390">
            <v>2608</v>
          </cell>
          <cell r="L390">
            <v>4062</v>
          </cell>
          <cell r="M390">
            <v>812</v>
          </cell>
        </row>
        <row r="391">
          <cell r="A391">
            <v>218.79999999999995</v>
          </cell>
          <cell r="B391" t="str">
            <v>강관동바리</v>
          </cell>
          <cell r="C391"/>
          <cell r="D391"/>
          <cell r="E391"/>
          <cell r="F391">
            <v>0.61599999999999999</v>
          </cell>
          <cell r="G391" t="str">
            <v>㎥</v>
          </cell>
          <cell r="H391"/>
          <cell r="I391">
            <v>5702</v>
          </cell>
          <cell r="J391">
            <v>9075</v>
          </cell>
          <cell r="K391">
            <v>5590</v>
          </cell>
          <cell r="L391">
            <v>182</v>
          </cell>
          <cell r="M391">
            <v>112</v>
          </cell>
        </row>
        <row r="392">
          <cell r="A392">
            <v>0</v>
          </cell>
        </row>
        <row r="393">
          <cell r="A393">
            <v>219</v>
          </cell>
          <cell r="B393" t="str">
            <v>제</v>
          </cell>
          <cell r="C393">
            <v>68</v>
          </cell>
          <cell r="D393" t="str">
            <v>호표</v>
          </cell>
          <cell r="E393" t="str">
            <v>개거설치(0.8*0.8)</v>
          </cell>
          <cell r="F393">
            <v>1</v>
          </cell>
          <cell r="G393" t="str">
            <v>m</v>
          </cell>
          <cell r="H393" t="str">
            <v>당</v>
          </cell>
          <cell r="I393">
            <v>114333</v>
          </cell>
          <cell r="J393"/>
          <cell r="K393">
            <v>95925</v>
          </cell>
          <cell r="L393"/>
          <cell r="M393">
            <v>18408</v>
          </cell>
          <cell r="N393"/>
          <cell r="O393">
            <v>0</v>
          </cell>
        </row>
        <row r="394">
          <cell r="A394">
            <v>219.1</v>
          </cell>
          <cell r="B394" t="str">
            <v>레미콘</v>
          </cell>
          <cell r="C394"/>
          <cell r="D394"/>
          <cell r="E394" t="str">
            <v>25-210-8(철근)</v>
          </cell>
          <cell r="F394">
            <v>0.48</v>
          </cell>
          <cell r="G394" t="str">
            <v>㎥</v>
          </cell>
          <cell r="H394"/>
          <cell r="I394"/>
          <cell r="J394"/>
          <cell r="K394"/>
          <cell r="L394"/>
          <cell r="M394" t="str">
            <v>별      산</v>
          </cell>
        </row>
        <row r="395">
          <cell r="A395">
            <v>219.2</v>
          </cell>
          <cell r="B395" t="str">
            <v>레미콘</v>
          </cell>
          <cell r="C395"/>
          <cell r="D395"/>
          <cell r="E395" t="str">
            <v>40-160-8(무근)</v>
          </cell>
          <cell r="F395">
            <v>0.13</v>
          </cell>
          <cell r="G395" t="str">
            <v>㎥</v>
          </cell>
          <cell r="H395"/>
          <cell r="I395"/>
          <cell r="J395"/>
          <cell r="K395"/>
          <cell r="L395"/>
          <cell r="M395" t="str">
            <v>별      산</v>
          </cell>
        </row>
        <row r="396">
          <cell r="A396">
            <v>219.29999999999998</v>
          </cell>
          <cell r="B396" t="str">
            <v>레미콘타설</v>
          </cell>
          <cell r="C396"/>
          <cell r="D396"/>
          <cell r="E396" t="str">
            <v>40-160-8(무근)</v>
          </cell>
          <cell r="F396">
            <v>0.13</v>
          </cell>
          <cell r="G396" t="str">
            <v>㎥</v>
          </cell>
          <cell r="H396"/>
          <cell r="I396">
            <v>3556</v>
          </cell>
          <cell r="J396">
            <v>27361</v>
          </cell>
          <cell r="K396">
            <v>3556</v>
          </cell>
        </row>
        <row r="397">
          <cell r="A397">
            <v>219.39999999999998</v>
          </cell>
          <cell r="B397" t="str">
            <v>레미콘타설</v>
          </cell>
          <cell r="C397"/>
          <cell r="D397"/>
          <cell r="E397" t="str">
            <v>25-210-8(철근)</v>
          </cell>
          <cell r="F397">
            <v>0.48</v>
          </cell>
          <cell r="G397" t="str">
            <v>㎥</v>
          </cell>
          <cell r="H397"/>
          <cell r="I397">
            <v>14482</v>
          </cell>
          <cell r="J397">
            <v>30172</v>
          </cell>
          <cell r="K397">
            <v>14482</v>
          </cell>
          <cell r="L397"/>
          <cell r="M397"/>
          <cell r="N397"/>
          <cell r="O397">
            <v>0</v>
          </cell>
        </row>
        <row r="398">
          <cell r="A398">
            <v>219.49999999999997</v>
          </cell>
          <cell r="B398" t="str">
            <v>철근가공조립</v>
          </cell>
          <cell r="C398"/>
          <cell r="D398"/>
          <cell r="E398" t="str">
            <v>보통</v>
          </cell>
          <cell r="F398">
            <v>3.1E-2</v>
          </cell>
          <cell r="G398" t="str">
            <v>ton</v>
          </cell>
          <cell r="H398"/>
          <cell r="I398">
            <v>14760</v>
          </cell>
          <cell r="J398">
            <v>471806</v>
          </cell>
          <cell r="K398">
            <v>14625</v>
          </cell>
          <cell r="L398">
            <v>4361</v>
          </cell>
          <cell r="M398">
            <v>135</v>
          </cell>
        </row>
        <row r="399">
          <cell r="A399">
            <v>219.59999999999997</v>
          </cell>
          <cell r="B399" t="str">
            <v>거푸집</v>
          </cell>
          <cell r="C399"/>
          <cell r="D399"/>
          <cell r="E399" t="str">
            <v>4회</v>
          </cell>
          <cell r="F399">
            <v>3.72</v>
          </cell>
          <cell r="G399" t="str">
            <v>㎡</v>
          </cell>
          <cell r="H399"/>
          <cell r="I399">
            <v>78115</v>
          </cell>
          <cell r="J399">
            <v>16305</v>
          </cell>
          <cell r="K399">
            <v>60654</v>
          </cell>
          <cell r="L399">
            <v>4694</v>
          </cell>
          <cell r="M399">
            <v>17461</v>
          </cell>
        </row>
        <row r="400">
          <cell r="A400">
            <v>219.69999999999996</v>
          </cell>
          <cell r="B400" t="str">
            <v>거푸집</v>
          </cell>
          <cell r="C400"/>
          <cell r="D400"/>
          <cell r="E400" t="str">
            <v>6회</v>
          </cell>
          <cell r="F400">
            <v>0.2</v>
          </cell>
          <cell r="G400" t="str">
            <v>㎡</v>
          </cell>
          <cell r="H400"/>
          <cell r="I400">
            <v>3420</v>
          </cell>
          <cell r="J400">
            <v>13044</v>
          </cell>
          <cell r="K400">
            <v>2608</v>
          </cell>
          <cell r="L400">
            <v>4062</v>
          </cell>
          <cell r="M400">
            <v>812</v>
          </cell>
        </row>
        <row r="401">
          <cell r="A401">
            <v>0</v>
          </cell>
        </row>
        <row r="402">
          <cell r="A402">
            <v>220</v>
          </cell>
          <cell r="B402" t="str">
            <v>제</v>
          </cell>
          <cell r="C402">
            <v>66</v>
          </cell>
          <cell r="D402" t="str">
            <v>호표</v>
          </cell>
          <cell r="E402" t="str">
            <v>개거설치(2.0*1.2)</v>
          </cell>
          <cell r="F402">
            <v>1</v>
          </cell>
          <cell r="G402" t="str">
            <v>m</v>
          </cell>
          <cell r="H402" t="str">
            <v>당</v>
          </cell>
          <cell r="I402">
            <v>173829</v>
          </cell>
          <cell r="J402"/>
          <cell r="K402">
            <v>147448</v>
          </cell>
          <cell r="L402"/>
          <cell r="M402">
            <v>26381</v>
          </cell>
          <cell r="N402"/>
          <cell r="O402">
            <v>0</v>
          </cell>
        </row>
        <row r="403">
          <cell r="A403">
            <v>220.1</v>
          </cell>
          <cell r="B403" t="str">
            <v>레미콘</v>
          </cell>
          <cell r="C403"/>
          <cell r="D403"/>
          <cell r="E403" t="str">
            <v>25-210-8(철근)</v>
          </cell>
          <cell r="F403">
            <v>0.84</v>
          </cell>
          <cell r="G403" t="str">
            <v>㎥</v>
          </cell>
          <cell r="H403"/>
          <cell r="I403"/>
          <cell r="J403"/>
          <cell r="K403"/>
          <cell r="L403"/>
          <cell r="M403" t="str">
            <v>별      산</v>
          </cell>
        </row>
        <row r="404">
          <cell r="A404">
            <v>220.2</v>
          </cell>
          <cell r="B404" t="str">
            <v>레미콘</v>
          </cell>
          <cell r="C404"/>
          <cell r="D404"/>
          <cell r="E404" t="str">
            <v>40-160-8(무근)</v>
          </cell>
          <cell r="F404">
            <v>0.27</v>
          </cell>
          <cell r="G404" t="str">
            <v>㎥</v>
          </cell>
          <cell r="H404"/>
          <cell r="I404"/>
          <cell r="J404"/>
          <cell r="K404"/>
          <cell r="L404"/>
          <cell r="M404" t="str">
            <v>별      산</v>
          </cell>
        </row>
        <row r="405">
          <cell r="A405">
            <v>220.29999999999998</v>
          </cell>
          <cell r="B405" t="str">
            <v>레미콘타설</v>
          </cell>
          <cell r="C405"/>
          <cell r="D405"/>
          <cell r="E405" t="str">
            <v>40-160-8(무근)</v>
          </cell>
          <cell r="F405">
            <v>0.27</v>
          </cell>
          <cell r="G405" t="str">
            <v>㎥</v>
          </cell>
          <cell r="H405"/>
          <cell r="I405">
            <v>7387</v>
          </cell>
          <cell r="J405">
            <v>27361</v>
          </cell>
          <cell r="K405">
            <v>7387</v>
          </cell>
        </row>
        <row r="406">
          <cell r="A406">
            <v>220.39999999999998</v>
          </cell>
          <cell r="B406" t="str">
            <v>레미콘타설</v>
          </cell>
          <cell r="C406"/>
          <cell r="D406"/>
          <cell r="E406" t="str">
            <v>25-210-8(철근)</v>
          </cell>
          <cell r="F406">
            <v>0.84</v>
          </cell>
          <cell r="G406" t="str">
            <v>㎥</v>
          </cell>
          <cell r="H406"/>
          <cell r="I406">
            <v>25344</v>
          </cell>
          <cell r="J406">
            <v>30172</v>
          </cell>
          <cell r="K406">
            <v>25344</v>
          </cell>
          <cell r="L406"/>
          <cell r="M406"/>
          <cell r="N406"/>
          <cell r="O406">
            <v>0</v>
          </cell>
        </row>
        <row r="407">
          <cell r="A407">
            <v>220.49999999999997</v>
          </cell>
          <cell r="B407" t="str">
            <v>철근가공조립</v>
          </cell>
          <cell r="C407"/>
          <cell r="D407"/>
          <cell r="E407" t="str">
            <v>보통</v>
          </cell>
          <cell r="F407">
            <v>5.0999999999999997E-2</v>
          </cell>
          <cell r="G407" t="str">
            <v>ton</v>
          </cell>
          <cell r="H407"/>
          <cell r="I407">
            <v>24284</v>
          </cell>
          <cell r="J407">
            <v>471806</v>
          </cell>
          <cell r="K407">
            <v>24062</v>
          </cell>
          <cell r="L407">
            <v>4361</v>
          </cell>
          <cell r="M407">
            <v>222</v>
          </cell>
        </row>
        <row r="408">
          <cell r="A408">
            <v>220.59999999999997</v>
          </cell>
          <cell r="B408" t="str">
            <v>거푸집</v>
          </cell>
          <cell r="C408"/>
          <cell r="D408"/>
          <cell r="E408" t="str">
            <v>4회</v>
          </cell>
          <cell r="F408">
            <v>5.4</v>
          </cell>
          <cell r="G408" t="str">
            <v>㎡</v>
          </cell>
          <cell r="H408"/>
          <cell r="I408">
            <v>113394</v>
          </cell>
          <cell r="J408">
            <v>16305</v>
          </cell>
          <cell r="K408">
            <v>88047</v>
          </cell>
          <cell r="L408">
            <v>4694</v>
          </cell>
          <cell r="M408">
            <v>25347</v>
          </cell>
        </row>
        <row r="409">
          <cell r="A409">
            <v>220.69999999999996</v>
          </cell>
          <cell r="B409" t="str">
            <v>거푸집</v>
          </cell>
          <cell r="C409"/>
          <cell r="D409"/>
          <cell r="E409" t="str">
            <v>6회</v>
          </cell>
          <cell r="F409">
            <v>0.2</v>
          </cell>
          <cell r="G409" t="str">
            <v>㎡</v>
          </cell>
          <cell r="H409"/>
          <cell r="I409">
            <v>3420</v>
          </cell>
          <cell r="J409">
            <v>13044</v>
          </cell>
          <cell r="K409">
            <v>2608</v>
          </cell>
          <cell r="L409">
            <v>4062</v>
          </cell>
          <cell r="M409">
            <v>812</v>
          </cell>
        </row>
        <row r="410">
          <cell r="A410">
            <v>0</v>
          </cell>
        </row>
        <row r="411">
          <cell r="A411">
            <v>221</v>
          </cell>
          <cell r="B411" t="str">
            <v>제</v>
          </cell>
          <cell r="C411">
            <v>67</v>
          </cell>
          <cell r="D411" t="str">
            <v>호표</v>
          </cell>
          <cell r="E411" t="str">
            <v>개거설치(2.0*1.5)</v>
          </cell>
          <cell r="F411">
            <v>1</v>
          </cell>
          <cell r="G411" t="str">
            <v>m</v>
          </cell>
          <cell r="H411" t="str">
            <v>당</v>
          </cell>
          <cell r="I411">
            <v>180066</v>
          </cell>
          <cell r="J411"/>
          <cell r="K411">
            <v>143825</v>
          </cell>
          <cell r="L411"/>
          <cell r="M411">
            <v>31573</v>
          </cell>
          <cell r="N411"/>
          <cell r="O411">
            <v>4668</v>
          </cell>
        </row>
        <row r="412">
          <cell r="A412">
            <v>221.1</v>
          </cell>
          <cell r="B412" t="str">
            <v>레미콘</v>
          </cell>
          <cell r="C412"/>
          <cell r="D412"/>
          <cell r="E412" t="str">
            <v>25-210-8(철근)</v>
          </cell>
          <cell r="F412">
            <v>0.93</v>
          </cell>
          <cell r="G412" t="str">
            <v>㎥</v>
          </cell>
          <cell r="H412"/>
          <cell r="I412"/>
          <cell r="J412"/>
          <cell r="K412"/>
          <cell r="L412"/>
          <cell r="M412" t="str">
            <v>별      산</v>
          </cell>
        </row>
        <row r="413">
          <cell r="A413">
            <v>221.2</v>
          </cell>
          <cell r="B413" t="str">
            <v>레미콘</v>
          </cell>
          <cell r="C413"/>
          <cell r="D413"/>
          <cell r="E413" t="str">
            <v>40-160-8(무근)</v>
          </cell>
          <cell r="F413">
            <v>0.25</v>
          </cell>
          <cell r="G413" t="str">
            <v>㎥</v>
          </cell>
          <cell r="H413"/>
          <cell r="I413"/>
          <cell r="J413"/>
          <cell r="K413"/>
          <cell r="L413"/>
          <cell r="M413" t="str">
            <v>별      산</v>
          </cell>
        </row>
        <row r="414">
          <cell r="A414">
            <v>221.29999999999998</v>
          </cell>
          <cell r="B414" t="str">
            <v>레미콘타설</v>
          </cell>
          <cell r="C414"/>
          <cell r="D414"/>
          <cell r="E414" t="str">
            <v>40-160-8(무근펌푸카)</v>
          </cell>
          <cell r="F414">
            <v>0.25</v>
          </cell>
          <cell r="G414" t="str">
            <v>㎥</v>
          </cell>
          <cell r="H414"/>
          <cell r="I414">
            <v>3088</v>
          </cell>
          <cell r="J414">
            <v>7992</v>
          </cell>
          <cell r="K414">
            <v>1998</v>
          </cell>
          <cell r="L414">
            <v>728</v>
          </cell>
          <cell r="M414">
            <v>182</v>
          </cell>
          <cell r="N414">
            <v>3635</v>
          </cell>
          <cell r="O414">
            <v>908</v>
          </cell>
        </row>
        <row r="415">
          <cell r="A415">
            <v>221.39999999999998</v>
          </cell>
          <cell r="B415" t="str">
            <v>레미콘타설</v>
          </cell>
          <cell r="C415"/>
          <cell r="D415"/>
          <cell r="E415" t="str">
            <v>25-210-8(철근펌푸카)</v>
          </cell>
          <cell r="F415">
            <v>0.93</v>
          </cell>
          <cell r="G415" t="str">
            <v>㎥</v>
          </cell>
          <cell r="H415"/>
          <cell r="I415">
            <v>13315</v>
          </cell>
          <cell r="J415">
            <v>9466</v>
          </cell>
          <cell r="K415">
            <v>8803</v>
          </cell>
          <cell r="L415">
            <v>809</v>
          </cell>
          <cell r="M415">
            <v>752</v>
          </cell>
          <cell r="N415">
            <v>4044</v>
          </cell>
          <cell r="O415">
            <v>3760</v>
          </cell>
        </row>
        <row r="416">
          <cell r="A416">
            <v>221.49999999999997</v>
          </cell>
          <cell r="B416" t="str">
            <v>철근가공조립</v>
          </cell>
          <cell r="C416"/>
          <cell r="D416"/>
          <cell r="E416" t="str">
            <v>보통</v>
          </cell>
          <cell r="F416">
            <v>5.8700000000000002E-2</v>
          </cell>
          <cell r="G416" t="str">
            <v>ton</v>
          </cell>
          <cell r="H416"/>
          <cell r="I416">
            <v>27950</v>
          </cell>
          <cell r="J416">
            <v>471806</v>
          </cell>
          <cell r="K416">
            <v>27695</v>
          </cell>
          <cell r="L416">
            <v>4361</v>
          </cell>
          <cell r="M416">
            <v>255</v>
          </cell>
        </row>
        <row r="417">
          <cell r="A417">
            <v>221.59999999999997</v>
          </cell>
          <cell r="B417" t="str">
            <v>거푸집</v>
          </cell>
          <cell r="C417"/>
          <cell r="D417"/>
          <cell r="E417" t="str">
            <v>4회</v>
          </cell>
          <cell r="F417">
            <v>6.3</v>
          </cell>
          <cell r="G417" t="str">
            <v>㎡</v>
          </cell>
          <cell r="H417"/>
          <cell r="I417">
            <v>132293</v>
          </cell>
          <cell r="J417">
            <v>16305</v>
          </cell>
          <cell r="K417">
            <v>102721</v>
          </cell>
          <cell r="L417">
            <v>4694</v>
          </cell>
          <cell r="M417">
            <v>29572</v>
          </cell>
        </row>
        <row r="418">
          <cell r="A418">
            <v>221.69999999999996</v>
          </cell>
          <cell r="B418" t="str">
            <v>거푸집</v>
          </cell>
          <cell r="C418"/>
          <cell r="D418"/>
          <cell r="E418" t="str">
            <v>6회</v>
          </cell>
          <cell r="F418">
            <v>0.2</v>
          </cell>
          <cell r="G418" t="str">
            <v>㎡</v>
          </cell>
          <cell r="H418"/>
          <cell r="I418">
            <v>3420</v>
          </cell>
          <cell r="J418">
            <v>13044</v>
          </cell>
          <cell r="K418">
            <v>2608</v>
          </cell>
          <cell r="L418">
            <v>4062</v>
          </cell>
          <cell r="M418">
            <v>812</v>
          </cell>
        </row>
        <row r="419">
          <cell r="A419">
            <v>0</v>
          </cell>
        </row>
        <row r="420">
          <cell r="A420">
            <v>222</v>
          </cell>
          <cell r="B420" t="str">
            <v>제</v>
          </cell>
          <cell r="C420">
            <v>50</v>
          </cell>
          <cell r="D420" t="str">
            <v>호표</v>
          </cell>
          <cell r="E420" t="str">
            <v>맨홀설치</v>
          </cell>
          <cell r="F420">
            <v>1</v>
          </cell>
          <cell r="G420" t="str">
            <v>개소</v>
          </cell>
          <cell r="H420" t="str">
            <v>당</v>
          </cell>
          <cell r="I420">
            <v>281206</v>
          </cell>
          <cell r="J420"/>
          <cell r="K420">
            <v>230476</v>
          </cell>
          <cell r="L420"/>
          <cell r="M420">
            <v>50730</v>
          </cell>
        </row>
        <row r="421">
          <cell r="A421">
            <v>222.1</v>
          </cell>
          <cell r="B421" t="str">
            <v>재료</v>
          </cell>
          <cell r="C421"/>
          <cell r="D421"/>
          <cell r="E421" t="str">
            <v>레미콘.철근.뚜껑</v>
          </cell>
          <cell r="F421"/>
          <cell r="G421"/>
          <cell r="H421"/>
          <cell r="I421"/>
          <cell r="J421"/>
          <cell r="K421"/>
          <cell r="L421"/>
          <cell r="M421" t="str">
            <v>별     산</v>
          </cell>
        </row>
        <row r="422">
          <cell r="A422">
            <v>222.2</v>
          </cell>
          <cell r="B422" t="str">
            <v>레미콘타설</v>
          </cell>
          <cell r="C422"/>
          <cell r="D422"/>
          <cell r="E422" t="str">
            <v>인력</v>
          </cell>
          <cell r="F422">
            <v>0.86</v>
          </cell>
          <cell r="G422" t="str">
            <v>㎥</v>
          </cell>
          <cell r="H422"/>
          <cell r="I422">
            <v>25947</v>
          </cell>
          <cell r="J422">
            <v>30172</v>
          </cell>
          <cell r="K422">
            <v>25947</v>
          </cell>
        </row>
        <row r="423">
          <cell r="A423">
            <v>222.29999999999998</v>
          </cell>
          <cell r="B423" t="str">
            <v>거푸집</v>
          </cell>
          <cell r="C423"/>
          <cell r="D423"/>
          <cell r="E423" t="str">
            <v>4회</v>
          </cell>
          <cell r="F423">
            <v>10.75</v>
          </cell>
          <cell r="G423" t="str">
            <v>㎡</v>
          </cell>
          <cell r="H423"/>
          <cell r="I423">
            <v>225738</v>
          </cell>
          <cell r="J423">
            <v>16305</v>
          </cell>
          <cell r="K423">
            <v>175278</v>
          </cell>
          <cell r="L423">
            <v>4694</v>
          </cell>
          <cell r="M423">
            <v>50460</v>
          </cell>
        </row>
        <row r="424">
          <cell r="A424">
            <v>222.39999999999998</v>
          </cell>
          <cell r="B424" t="str">
            <v>철근가공조립</v>
          </cell>
          <cell r="C424"/>
          <cell r="D424"/>
          <cell r="E424" t="str">
            <v>보통</v>
          </cell>
          <cell r="F424">
            <v>6.2E-2</v>
          </cell>
          <cell r="G424" t="str">
            <v>ton</v>
          </cell>
          <cell r="H424"/>
          <cell r="I424">
            <v>29521</v>
          </cell>
          <cell r="J424">
            <v>471806</v>
          </cell>
          <cell r="K424">
            <v>29251</v>
          </cell>
          <cell r="L424">
            <v>4361</v>
          </cell>
          <cell r="M424">
            <v>270</v>
          </cell>
        </row>
        <row r="425">
          <cell r="A425">
            <v>0</v>
          </cell>
        </row>
        <row r="426">
          <cell r="A426">
            <v>223</v>
          </cell>
          <cell r="B426" t="str">
            <v>제</v>
          </cell>
          <cell r="C426">
            <v>51</v>
          </cell>
          <cell r="D426" t="str">
            <v>호표</v>
          </cell>
          <cell r="E426" t="str">
            <v>측구설치</v>
          </cell>
          <cell r="F426">
            <v>1</v>
          </cell>
          <cell r="G426" t="str">
            <v>개소</v>
          </cell>
          <cell r="H426" t="str">
            <v>당</v>
          </cell>
          <cell r="I426">
            <v>369284</v>
          </cell>
          <cell r="J426"/>
          <cell r="K426">
            <v>303301</v>
          </cell>
          <cell r="L426"/>
          <cell r="M426">
            <v>65983</v>
          </cell>
        </row>
        <row r="427">
          <cell r="A427">
            <v>223.1</v>
          </cell>
          <cell r="B427" t="str">
            <v>재료</v>
          </cell>
          <cell r="C427"/>
          <cell r="D427"/>
          <cell r="E427" t="str">
            <v>레미콘.철근.뚜껑</v>
          </cell>
          <cell r="F427"/>
          <cell r="G427"/>
          <cell r="H427"/>
          <cell r="I427"/>
          <cell r="J427"/>
          <cell r="K427"/>
          <cell r="L427"/>
          <cell r="M427" t="str">
            <v>별     산</v>
          </cell>
        </row>
        <row r="428">
          <cell r="A428">
            <v>223.2</v>
          </cell>
          <cell r="B428" t="str">
            <v>레미콘타설</v>
          </cell>
          <cell r="C428"/>
          <cell r="D428"/>
          <cell r="E428" t="str">
            <v>인력</v>
          </cell>
          <cell r="F428">
            <v>1.1180000000000001</v>
          </cell>
          <cell r="G428" t="str">
            <v>㎥</v>
          </cell>
          <cell r="H428"/>
          <cell r="I428">
            <v>33732</v>
          </cell>
          <cell r="J428">
            <v>30172</v>
          </cell>
          <cell r="K428">
            <v>33732</v>
          </cell>
        </row>
        <row r="429">
          <cell r="A429">
            <v>223.29999999999998</v>
          </cell>
          <cell r="B429" t="str">
            <v>거푸집</v>
          </cell>
          <cell r="C429"/>
          <cell r="D429"/>
          <cell r="E429" t="str">
            <v>4회</v>
          </cell>
          <cell r="F429">
            <v>13.975</v>
          </cell>
          <cell r="G429" t="str">
            <v>㎡</v>
          </cell>
          <cell r="H429"/>
          <cell r="I429">
            <v>293460</v>
          </cell>
          <cell r="J429">
            <v>16305</v>
          </cell>
          <cell r="K429">
            <v>227862</v>
          </cell>
          <cell r="L429">
            <v>4694</v>
          </cell>
          <cell r="M429">
            <v>65598</v>
          </cell>
        </row>
        <row r="430">
          <cell r="A430">
            <v>223.39999999999998</v>
          </cell>
          <cell r="B430" t="str">
            <v>철근가공조립</v>
          </cell>
          <cell r="C430"/>
          <cell r="D430"/>
          <cell r="E430" t="str">
            <v>보통</v>
          </cell>
          <cell r="F430">
            <v>8.8400000000000006E-2</v>
          </cell>
          <cell r="G430" t="str">
            <v>ton</v>
          </cell>
          <cell r="H430"/>
          <cell r="I430">
            <v>42092</v>
          </cell>
          <cell r="J430">
            <v>471806</v>
          </cell>
          <cell r="K430">
            <v>41707</v>
          </cell>
          <cell r="L430">
            <v>4361</v>
          </cell>
          <cell r="M430">
            <v>385</v>
          </cell>
        </row>
        <row r="431">
          <cell r="A431">
            <v>0</v>
          </cell>
        </row>
        <row r="432">
          <cell r="A432">
            <v>224</v>
          </cell>
          <cell r="B432" t="str">
            <v>제</v>
          </cell>
          <cell r="C432">
            <v>53</v>
          </cell>
          <cell r="D432" t="str">
            <v>호표</v>
          </cell>
          <cell r="E432" t="str">
            <v>수로관설치700c(2m)</v>
          </cell>
          <cell r="F432">
            <v>1</v>
          </cell>
          <cell r="G432" t="str">
            <v>본</v>
          </cell>
          <cell r="H432" t="str">
            <v>당</v>
          </cell>
          <cell r="I432">
            <v>37444</v>
          </cell>
          <cell r="J432"/>
          <cell r="K432">
            <v>28477</v>
          </cell>
          <cell r="L432"/>
          <cell r="M432">
            <v>1705</v>
          </cell>
          <cell r="N432"/>
          <cell r="O432">
            <v>7262</v>
          </cell>
        </row>
        <row r="433">
          <cell r="A433">
            <v>224.1</v>
          </cell>
          <cell r="B433" t="str">
            <v>특수인부</v>
          </cell>
          <cell r="C433"/>
          <cell r="D433"/>
          <cell r="E433"/>
          <cell r="F433">
            <v>0.08</v>
          </cell>
          <cell r="G433" t="str">
            <v>인</v>
          </cell>
          <cell r="H433"/>
          <cell r="I433">
            <v>5284</v>
          </cell>
          <cell r="J433">
            <v>66050</v>
          </cell>
          <cell r="K433">
            <v>5284</v>
          </cell>
        </row>
        <row r="434">
          <cell r="A434">
            <v>224.2</v>
          </cell>
          <cell r="B434" t="str">
            <v>보통인부</v>
          </cell>
          <cell r="C434"/>
          <cell r="D434"/>
          <cell r="E434"/>
          <cell r="F434">
            <v>0.22</v>
          </cell>
          <cell r="G434" t="str">
            <v>인</v>
          </cell>
          <cell r="H434"/>
          <cell r="I434">
            <v>11521</v>
          </cell>
          <cell r="J434">
            <v>52370</v>
          </cell>
          <cell r="K434">
            <v>11521</v>
          </cell>
        </row>
        <row r="435">
          <cell r="A435">
            <v>224.29999999999998</v>
          </cell>
          <cell r="B435" t="str">
            <v>크레인</v>
          </cell>
          <cell r="C435"/>
          <cell r="D435"/>
          <cell r="E435" t="str">
            <v>10ton</v>
          </cell>
          <cell r="F435">
            <v>0.34</v>
          </cell>
          <cell r="G435" t="str">
            <v>HR</v>
          </cell>
          <cell r="H435"/>
          <cell r="I435">
            <v>19083</v>
          </cell>
          <cell r="J435">
            <v>30114</v>
          </cell>
          <cell r="K435">
            <v>10238</v>
          </cell>
          <cell r="L435">
            <v>4808</v>
          </cell>
          <cell r="M435">
            <v>1634</v>
          </cell>
          <cell r="N435">
            <v>21210</v>
          </cell>
          <cell r="O435">
            <v>7211</v>
          </cell>
        </row>
        <row r="436">
          <cell r="A436">
            <v>224.39999999999998</v>
          </cell>
          <cell r="B436" t="str">
            <v>모래부설및다짐</v>
          </cell>
          <cell r="C436"/>
          <cell r="D436"/>
          <cell r="E436"/>
          <cell r="F436">
            <v>0.27</v>
          </cell>
          <cell r="G436" t="str">
            <v>㎥</v>
          </cell>
          <cell r="H436"/>
          <cell r="I436">
            <v>1556</v>
          </cell>
          <cell r="J436">
            <v>5312</v>
          </cell>
          <cell r="K436">
            <v>1434</v>
          </cell>
          <cell r="L436">
            <v>263</v>
          </cell>
          <cell r="M436">
            <v>71</v>
          </cell>
          <cell r="N436">
            <v>190</v>
          </cell>
          <cell r="O436">
            <v>51</v>
          </cell>
        </row>
        <row r="437">
          <cell r="A437">
            <v>0</v>
          </cell>
        </row>
        <row r="438">
          <cell r="A438">
            <v>225</v>
          </cell>
          <cell r="B438" t="str">
            <v>제</v>
          </cell>
          <cell r="C438">
            <v>54</v>
          </cell>
          <cell r="D438" t="str">
            <v>호표</v>
          </cell>
          <cell r="E438" t="str">
            <v>소규모 아스팔트포장</v>
          </cell>
          <cell r="F438">
            <v>1</v>
          </cell>
          <cell r="G438" t="str">
            <v>㎡</v>
          </cell>
          <cell r="H438" t="str">
            <v>당</v>
          </cell>
          <cell r="I438">
            <v>10718</v>
          </cell>
          <cell r="J438"/>
          <cell r="K438">
            <v>10420</v>
          </cell>
          <cell r="L438"/>
          <cell r="M438">
            <v>288</v>
          </cell>
          <cell r="N438"/>
          <cell r="O438">
            <v>10</v>
          </cell>
        </row>
        <row r="439">
          <cell r="A439">
            <v>225.1</v>
          </cell>
          <cell r="B439" t="str">
            <v>스프레이어(수동)</v>
          </cell>
          <cell r="C439"/>
          <cell r="D439"/>
          <cell r="E439" t="str">
            <v>포장공(프라임코팅)</v>
          </cell>
          <cell r="F439">
            <v>4.7999999999999996E-3</v>
          </cell>
          <cell r="G439" t="str">
            <v>인</v>
          </cell>
          <cell r="H439"/>
          <cell r="I439">
            <v>399</v>
          </cell>
          <cell r="J439">
            <v>83270</v>
          </cell>
          <cell r="K439">
            <v>399</v>
          </cell>
        </row>
        <row r="440">
          <cell r="A440">
            <v>225.2</v>
          </cell>
          <cell r="B440"/>
          <cell r="C440"/>
          <cell r="D440"/>
          <cell r="E440" t="str">
            <v>보통인부(프라임코팅)</v>
          </cell>
          <cell r="F440">
            <v>1.8000000000000001E-4</v>
          </cell>
          <cell r="G440" t="str">
            <v>인</v>
          </cell>
          <cell r="H440"/>
          <cell r="I440">
            <v>9</v>
          </cell>
          <cell r="J440">
            <v>52370</v>
          </cell>
          <cell r="K440">
            <v>9</v>
          </cell>
        </row>
        <row r="441">
          <cell r="A441">
            <v>225.29999999999998</v>
          </cell>
          <cell r="B441" t="str">
            <v>스프레이어(수동)</v>
          </cell>
          <cell r="C441"/>
          <cell r="D441"/>
          <cell r="E441" t="str">
            <v>포장공(텍코팅)</v>
          </cell>
          <cell r="F441">
            <v>1.8000000000000001E-4</v>
          </cell>
          <cell r="G441" t="str">
            <v>인</v>
          </cell>
          <cell r="H441"/>
          <cell r="I441">
            <v>14</v>
          </cell>
          <cell r="J441">
            <v>83270</v>
          </cell>
          <cell r="K441">
            <v>14</v>
          </cell>
        </row>
        <row r="442">
          <cell r="A442">
            <v>225.39999999999998</v>
          </cell>
          <cell r="B442"/>
          <cell r="C442"/>
          <cell r="D442"/>
          <cell r="E442" t="str">
            <v>보통인부(텍코팅)</v>
          </cell>
          <cell r="F442">
            <v>5.1000000000000004E-4</v>
          </cell>
          <cell r="G442" t="str">
            <v>인</v>
          </cell>
          <cell r="H442"/>
          <cell r="I442">
            <v>26</v>
          </cell>
          <cell r="J442">
            <v>52370</v>
          </cell>
          <cell r="K442">
            <v>26</v>
          </cell>
        </row>
        <row r="443">
          <cell r="A443">
            <v>225.49999999999997</v>
          </cell>
          <cell r="B443" t="str">
            <v>연료</v>
          </cell>
          <cell r="C443"/>
          <cell r="D443"/>
          <cell r="E443" t="str">
            <v>경유(8L),별도계산</v>
          </cell>
          <cell r="F443">
            <v>1</v>
          </cell>
          <cell r="G443" t="str">
            <v>식</v>
          </cell>
          <cell r="H443"/>
          <cell r="I443">
            <v>5807</v>
          </cell>
          <cell r="J443"/>
          <cell r="K443"/>
          <cell r="L443">
            <v>725.91</v>
          </cell>
          <cell r="M443">
            <v>5807</v>
          </cell>
        </row>
        <row r="444">
          <cell r="A444">
            <v>225.59999999999997</v>
          </cell>
          <cell r="B444" t="str">
            <v>기층다짐</v>
          </cell>
          <cell r="C444"/>
          <cell r="D444"/>
          <cell r="E444" t="str">
            <v>플레이드 콤팩트(1.5ton)</v>
          </cell>
          <cell r="F444">
            <v>1</v>
          </cell>
          <cell r="G444" t="str">
            <v>㎡</v>
          </cell>
          <cell r="H444"/>
          <cell r="I444">
            <v>329</v>
          </cell>
          <cell r="J444">
            <v>180</v>
          </cell>
          <cell r="K444">
            <v>180</v>
          </cell>
          <cell r="L444">
            <v>18</v>
          </cell>
          <cell r="M444">
            <v>144</v>
          </cell>
          <cell r="N444">
            <v>5</v>
          </cell>
          <cell r="O444">
            <v>5</v>
          </cell>
        </row>
        <row r="445">
          <cell r="A445">
            <v>225.69999999999996</v>
          </cell>
          <cell r="B445" t="str">
            <v>표층다짐</v>
          </cell>
          <cell r="C445"/>
          <cell r="D445"/>
          <cell r="E445" t="str">
            <v>플레이드 콤팩트(1.5ton)</v>
          </cell>
          <cell r="F445">
            <v>1</v>
          </cell>
          <cell r="G445" t="str">
            <v>㎡</v>
          </cell>
          <cell r="H445"/>
          <cell r="I445">
            <v>329</v>
          </cell>
          <cell r="J445">
            <v>180</v>
          </cell>
          <cell r="K445">
            <v>180</v>
          </cell>
          <cell r="L445">
            <v>18</v>
          </cell>
          <cell r="M445">
            <v>144</v>
          </cell>
          <cell r="N445">
            <v>5</v>
          </cell>
          <cell r="O445">
            <v>5</v>
          </cell>
        </row>
        <row r="446">
          <cell r="A446">
            <v>225.79999999999995</v>
          </cell>
          <cell r="B446" t="str">
            <v>표층인력포설</v>
          </cell>
          <cell r="C446"/>
          <cell r="D446"/>
          <cell r="E446" t="str">
            <v>특수인부</v>
          </cell>
          <cell r="F446">
            <v>0.01</v>
          </cell>
          <cell r="G446" t="str">
            <v>인</v>
          </cell>
          <cell r="H446"/>
          <cell r="I446">
            <v>660</v>
          </cell>
          <cell r="J446">
            <v>66050</v>
          </cell>
          <cell r="K446">
            <v>660</v>
          </cell>
        </row>
        <row r="447">
          <cell r="A447">
            <v>225.89999999999995</v>
          </cell>
          <cell r="B447"/>
          <cell r="C447"/>
          <cell r="D447"/>
          <cell r="E447" t="str">
            <v>포장공</v>
          </cell>
          <cell r="F447">
            <v>3.3000000000000002E-2</v>
          </cell>
          <cell r="G447" t="str">
            <v>인</v>
          </cell>
          <cell r="H447"/>
          <cell r="I447">
            <v>2747</v>
          </cell>
          <cell r="J447">
            <v>83270</v>
          </cell>
          <cell r="K447">
            <v>2747</v>
          </cell>
        </row>
        <row r="448">
          <cell r="A448">
            <v>225.99999999999994</v>
          </cell>
          <cell r="B448"/>
          <cell r="C448"/>
          <cell r="D448"/>
          <cell r="E448" t="str">
            <v>보통인부</v>
          </cell>
          <cell r="F448">
            <v>3.7999999999999999E-2</v>
          </cell>
          <cell r="G448" t="str">
            <v>인</v>
          </cell>
          <cell r="H448"/>
          <cell r="I448">
            <v>1990</v>
          </cell>
          <cell r="J448">
            <v>52370</v>
          </cell>
          <cell r="K448">
            <v>1990</v>
          </cell>
        </row>
        <row r="449">
          <cell r="A449">
            <v>226.09999999999994</v>
          </cell>
          <cell r="B449" t="str">
            <v>기층인력포설</v>
          </cell>
          <cell r="C449"/>
          <cell r="D449"/>
          <cell r="E449" t="str">
            <v>특수인부</v>
          </cell>
          <cell r="F449">
            <v>8.9999999999999993E-3</v>
          </cell>
          <cell r="G449" t="str">
            <v>인</v>
          </cell>
          <cell r="H449"/>
          <cell r="I449">
            <v>594</v>
          </cell>
          <cell r="J449">
            <v>66050</v>
          </cell>
          <cell r="K449">
            <v>594</v>
          </cell>
        </row>
        <row r="450">
          <cell r="A450">
            <v>226.19999999999993</v>
          </cell>
          <cell r="B450"/>
          <cell r="C450"/>
          <cell r="D450"/>
          <cell r="E450" t="str">
            <v>포장공</v>
          </cell>
          <cell r="F450">
            <v>2.4E-2</v>
          </cell>
          <cell r="G450" t="str">
            <v>인</v>
          </cell>
          <cell r="H450"/>
          <cell r="I450">
            <v>1998</v>
          </cell>
          <cell r="J450">
            <v>83270</v>
          </cell>
          <cell r="K450">
            <v>1998</v>
          </cell>
        </row>
        <row r="451">
          <cell r="A451">
            <v>226.29999999999993</v>
          </cell>
          <cell r="B451"/>
          <cell r="C451"/>
          <cell r="D451"/>
          <cell r="E451" t="str">
            <v>보통인부</v>
          </cell>
          <cell r="F451">
            <v>3.1E-2</v>
          </cell>
          <cell r="G451" t="str">
            <v>인</v>
          </cell>
          <cell r="H451"/>
          <cell r="I451">
            <v>1623</v>
          </cell>
          <cell r="J451">
            <v>52370</v>
          </cell>
          <cell r="K451">
            <v>1623</v>
          </cell>
        </row>
        <row r="452">
          <cell r="A452">
            <v>0</v>
          </cell>
        </row>
        <row r="453">
          <cell r="A453">
            <v>226</v>
          </cell>
          <cell r="B453" t="str">
            <v>제</v>
          </cell>
          <cell r="C453">
            <v>55</v>
          </cell>
          <cell r="D453" t="str">
            <v>호표</v>
          </cell>
          <cell r="E453" t="str">
            <v>물탱크설치</v>
          </cell>
          <cell r="F453">
            <v>1</v>
          </cell>
          <cell r="G453" t="str">
            <v>식</v>
          </cell>
          <cell r="H453"/>
          <cell r="I453">
            <v>1766187</v>
          </cell>
          <cell r="J453"/>
          <cell r="K453">
            <v>1130095</v>
          </cell>
          <cell r="L453"/>
          <cell r="M453">
            <v>621906</v>
          </cell>
          <cell r="N453"/>
          <cell r="O453">
            <v>14186</v>
          </cell>
        </row>
        <row r="454">
          <cell r="A454">
            <v>226.1</v>
          </cell>
          <cell r="B454" t="str">
            <v>재료비</v>
          </cell>
          <cell r="C454"/>
          <cell r="D454"/>
          <cell r="E454" t="str">
            <v>물탱크.레미콘등</v>
          </cell>
          <cell r="F454">
            <v>1</v>
          </cell>
          <cell r="G454" t="str">
            <v>식</v>
          </cell>
          <cell r="H454"/>
          <cell r="I454"/>
          <cell r="J454"/>
          <cell r="K454"/>
          <cell r="L454"/>
          <cell r="M454" t="str">
            <v>별  산</v>
          </cell>
        </row>
        <row r="455">
          <cell r="A455">
            <v>226.2</v>
          </cell>
          <cell r="B455" t="str">
            <v>성토</v>
          </cell>
          <cell r="C455"/>
          <cell r="D455"/>
          <cell r="E455"/>
          <cell r="F455">
            <v>36</v>
          </cell>
          <cell r="G455" t="str">
            <v>㎥</v>
          </cell>
          <cell r="H455"/>
          <cell r="I455">
            <v>74988</v>
          </cell>
          <cell r="J455">
            <v>1486</v>
          </cell>
          <cell r="K455">
            <v>53496</v>
          </cell>
          <cell r="L455">
            <v>210</v>
          </cell>
          <cell r="M455">
            <v>7560</v>
          </cell>
          <cell r="N455">
            <v>387</v>
          </cell>
          <cell r="O455">
            <v>13932</v>
          </cell>
        </row>
        <row r="456">
          <cell r="A456">
            <v>226.29999999999998</v>
          </cell>
          <cell r="B456" t="str">
            <v>보조기층 부설</v>
          </cell>
          <cell r="C456"/>
          <cell r="D456"/>
          <cell r="E456" t="str">
            <v>75mm</v>
          </cell>
          <cell r="F456">
            <v>0.36</v>
          </cell>
          <cell r="G456" t="str">
            <v>a</v>
          </cell>
          <cell r="H456"/>
          <cell r="I456">
            <v>1526</v>
          </cell>
          <cell r="J456">
            <v>3144</v>
          </cell>
          <cell r="K456">
            <v>1131</v>
          </cell>
          <cell r="L456">
            <v>393</v>
          </cell>
          <cell r="M456">
            <v>141</v>
          </cell>
          <cell r="N456">
            <v>706</v>
          </cell>
          <cell r="O456">
            <v>254</v>
          </cell>
        </row>
        <row r="457">
          <cell r="A457">
            <v>226.39999999999998</v>
          </cell>
          <cell r="B457" t="str">
            <v>거푸집설치</v>
          </cell>
          <cell r="C457"/>
          <cell r="D457"/>
          <cell r="E457" t="str">
            <v>6회</v>
          </cell>
          <cell r="F457">
            <v>4.8</v>
          </cell>
          <cell r="G457" t="str">
            <v>㎡</v>
          </cell>
          <cell r="H457"/>
          <cell r="I457">
            <v>82108</v>
          </cell>
          <cell r="J457">
            <v>13044</v>
          </cell>
          <cell r="K457">
            <v>62611</v>
          </cell>
          <cell r="L457">
            <v>4062</v>
          </cell>
          <cell r="M457">
            <v>19497</v>
          </cell>
        </row>
        <row r="458">
          <cell r="A458">
            <v>226.49999999999997</v>
          </cell>
          <cell r="B458" t="str">
            <v>레미콘 타설</v>
          </cell>
          <cell r="C458"/>
          <cell r="D458"/>
          <cell r="E458" t="str">
            <v>25-210-8</v>
          </cell>
          <cell r="F458">
            <v>7.34</v>
          </cell>
          <cell r="G458" t="str">
            <v>㎥</v>
          </cell>
          <cell r="H458"/>
          <cell r="I458">
            <v>200829</v>
          </cell>
          <cell r="J458">
            <v>27361</v>
          </cell>
          <cell r="K458">
            <v>200829</v>
          </cell>
        </row>
        <row r="459">
          <cell r="A459">
            <v>226.59999999999997</v>
          </cell>
          <cell r="B459" t="str">
            <v>휀스설치</v>
          </cell>
          <cell r="C459"/>
          <cell r="D459"/>
          <cell r="E459" t="str">
            <v>용융도금(2m)</v>
          </cell>
          <cell r="F459">
            <v>12</v>
          </cell>
          <cell r="G459" t="str">
            <v>경간</v>
          </cell>
          <cell r="H459"/>
          <cell r="I459">
            <v>1406736</v>
          </cell>
          <cell r="J459">
            <v>67669</v>
          </cell>
          <cell r="K459">
            <v>812028</v>
          </cell>
          <cell r="L459">
            <v>49559</v>
          </cell>
          <cell r="M459">
            <v>594708</v>
          </cell>
        </row>
        <row r="460">
          <cell r="A460">
            <v>0</v>
          </cell>
        </row>
        <row r="461">
          <cell r="A461">
            <v>227</v>
          </cell>
          <cell r="B461" t="str">
            <v>제</v>
          </cell>
          <cell r="C461">
            <v>56</v>
          </cell>
          <cell r="D461" t="str">
            <v>호표</v>
          </cell>
          <cell r="E461" t="str">
            <v>잡석뒷채움운반부설</v>
          </cell>
          <cell r="F461">
            <v>1</v>
          </cell>
          <cell r="G461" t="str">
            <v>㎥</v>
          </cell>
          <cell r="H461" t="str">
            <v>당</v>
          </cell>
          <cell r="I461">
            <v>21610</v>
          </cell>
          <cell r="J461"/>
          <cell r="K461">
            <v>16849</v>
          </cell>
          <cell r="L461"/>
          <cell r="M461">
            <v>3066</v>
          </cell>
          <cell r="N461"/>
          <cell r="O461">
            <v>1695</v>
          </cell>
        </row>
        <row r="462">
          <cell r="A462">
            <v>227.1</v>
          </cell>
          <cell r="B462" t="str">
            <v>혼합골재 구입</v>
          </cell>
          <cell r="C462"/>
          <cell r="D462"/>
          <cell r="E462" t="str">
            <v>150mm내외</v>
          </cell>
          <cell r="F462">
            <v>1</v>
          </cell>
          <cell r="G462" t="str">
            <v>㎥</v>
          </cell>
          <cell r="H462"/>
          <cell r="I462">
            <v>8641.9</v>
          </cell>
          <cell r="J462"/>
          <cell r="K462"/>
          <cell r="L462"/>
          <cell r="M462">
            <v>8641.9</v>
          </cell>
        </row>
        <row r="463">
          <cell r="A463">
            <v>227.2</v>
          </cell>
          <cell r="B463" t="str">
            <v>운반</v>
          </cell>
          <cell r="C463"/>
          <cell r="D463"/>
          <cell r="E463" t="str">
            <v>10.5D/T</v>
          </cell>
          <cell r="F463">
            <v>1</v>
          </cell>
          <cell r="G463" t="str">
            <v>㎥</v>
          </cell>
          <cell r="H463"/>
          <cell r="I463">
            <v>6174</v>
          </cell>
          <cell r="J463"/>
          <cell r="K463">
            <v>1927.8</v>
          </cell>
          <cell r="L463"/>
          <cell r="M463">
            <v>2616.3000000000002</v>
          </cell>
          <cell r="N463"/>
          <cell r="O463">
            <v>1630</v>
          </cell>
        </row>
        <row r="464">
          <cell r="A464">
            <v>227.29999999999998</v>
          </cell>
          <cell r="B464" t="str">
            <v>할증</v>
          </cell>
          <cell r="C464"/>
          <cell r="D464"/>
          <cell r="E464">
            <v>0.04</v>
          </cell>
          <cell r="F464">
            <v>1</v>
          </cell>
          <cell r="G464" t="str">
            <v>㎥</v>
          </cell>
          <cell r="H464"/>
          <cell r="I464">
            <v>592</v>
          </cell>
          <cell r="J464"/>
          <cell r="K464">
            <v>77</v>
          </cell>
          <cell r="L464"/>
          <cell r="M464">
            <v>450.3</v>
          </cell>
          <cell r="N464"/>
          <cell r="O464">
            <v>65.2</v>
          </cell>
        </row>
        <row r="465">
          <cell r="A465">
            <v>227.39999999999998</v>
          </cell>
          <cell r="B465" t="str">
            <v>부설</v>
          </cell>
          <cell r="C465"/>
          <cell r="D465"/>
          <cell r="E465" t="str">
            <v>인력</v>
          </cell>
          <cell r="F465">
            <v>1</v>
          </cell>
          <cell r="G465" t="str">
            <v>㎥</v>
          </cell>
          <cell r="H465"/>
          <cell r="I465">
            <v>14845</v>
          </cell>
          <cell r="J465"/>
          <cell r="K465">
            <v>14845</v>
          </cell>
          <cell r="L465"/>
          <cell r="M465"/>
          <cell r="N465"/>
          <cell r="O465">
            <v>0</v>
          </cell>
        </row>
        <row r="466">
          <cell r="A466">
            <v>0</v>
          </cell>
        </row>
        <row r="467">
          <cell r="A467">
            <v>228</v>
          </cell>
          <cell r="B467" t="str">
            <v>제</v>
          </cell>
          <cell r="C467">
            <v>57</v>
          </cell>
          <cell r="D467" t="str">
            <v>호표</v>
          </cell>
          <cell r="E467" t="str">
            <v>깬돌 쌓기</v>
          </cell>
          <cell r="F467">
            <v>1</v>
          </cell>
          <cell r="G467" t="str">
            <v>㎡</v>
          </cell>
          <cell r="H467" t="str">
            <v>당</v>
          </cell>
          <cell r="I467">
            <v>58677</v>
          </cell>
          <cell r="J467"/>
          <cell r="K467">
            <v>58677</v>
          </cell>
          <cell r="L467"/>
          <cell r="M467">
            <v>0</v>
          </cell>
          <cell r="N467"/>
          <cell r="O467">
            <v>0</v>
          </cell>
        </row>
        <row r="468">
          <cell r="A468">
            <v>228.1</v>
          </cell>
          <cell r="B468" t="str">
            <v>깬돌쌓기기초</v>
          </cell>
          <cell r="C468"/>
          <cell r="D468"/>
          <cell r="E468" t="str">
            <v>레미콘40-180-8</v>
          </cell>
          <cell r="F468">
            <v>1</v>
          </cell>
          <cell r="G468" t="str">
            <v>㎥</v>
          </cell>
          <cell r="H468"/>
          <cell r="I468"/>
          <cell r="J468"/>
          <cell r="K468" t="str">
            <v>별산</v>
          </cell>
          <cell r="L468"/>
          <cell r="M468" t="str">
            <v>별산</v>
          </cell>
        </row>
        <row r="469">
          <cell r="A469">
            <v>228.2</v>
          </cell>
          <cell r="B469"/>
          <cell r="C469"/>
          <cell r="D469"/>
          <cell r="E469" t="str">
            <v>무근콘크리트타설</v>
          </cell>
          <cell r="F469">
            <v>1</v>
          </cell>
          <cell r="G469" t="str">
            <v>㎥</v>
          </cell>
          <cell r="H469"/>
          <cell r="I469"/>
          <cell r="J469"/>
          <cell r="K469" t="str">
            <v>별산</v>
          </cell>
          <cell r="L469"/>
          <cell r="M469" t="str">
            <v>별산</v>
          </cell>
        </row>
        <row r="470">
          <cell r="A470">
            <v>228.29999999999998</v>
          </cell>
          <cell r="B470"/>
          <cell r="C470"/>
          <cell r="D470"/>
          <cell r="E470" t="str">
            <v>합판거푸집(6회)</v>
          </cell>
          <cell r="F470">
            <v>1</v>
          </cell>
          <cell r="G470" t="str">
            <v>㎡</v>
          </cell>
          <cell r="H470"/>
          <cell r="I470"/>
          <cell r="J470"/>
          <cell r="K470" t="str">
            <v>별산</v>
          </cell>
          <cell r="L470"/>
          <cell r="M470" t="str">
            <v>별산</v>
          </cell>
        </row>
        <row r="471">
          <cell r="A471">
            <v>228.39999999999998</v>
          </cell>
          <cell r="B471" t="str">
            <v>깬돌 쌓기</v>
          </cell>
          <cell r="C471"/>
          <cell r="D471"/>
          <cell r="E471" t="str">
            <v>깬돌(뒷길이60cm)</v>
          </cell>
          <cell r="F471">
            <v>1</v>
          </cell>
          <cell r="G471" t="str">
            <v>㎡</v>
          </cell>
          <cell r="H471"/>
          <cell r="I471"/>
          <cell r="J471"/>
          <cell r="K471"/>
          <cell r="L471"/>
          <cell r="M471" t="str">
            <v>별산</v>
          </cell>
        </row>
        <row r="472">
          <cell r="A472">
            <v>228.49999999999997</v>
          </cell>
          <cell r="B472"/>
          <cell r="C472"/>
          <cell r="D472"/>
          <cell r="E472" t="str">
            <v>적사(인력)</v>
          </cell>
          <cell r="F472">
            <v>1</v>
          </cell>
          <cell r="G472" t="str">
            <v>㎡</v>
          </cell>
          <cell r="H472"/>
          <cell r="I472"/>
          <cell r="J472"/>
          <cell r="K472" t="str">
            <v>별산</v>
          </cell>
        </row>
        <row r="473">
          <cell r="A473">
            <v>228.59999999999997</v>
          </cell>
          <cell r="B473"/>
          <cell r="C473"/>
          <cell r="D473"/>
          <cell r="E473" t="str">
            <v>운반(10.5D/T)</v>
          </cell>
          <cell r="F473">
            <v>1</v>
          </cell>
          <cell r="G473" t="str">
            <v>㎡</v>
          </cell>
          <cell r="H473"/>
          <cell r="I473"/>
          <cell r="J473"/>
          <cell r="K473" t="str">
            <v>별산</v>
          </cell>
          <cell r="L473"/>
          <cell r="M473" t="str">
            <v>별산</v>
          </cell>
          <cell r="N473"/>
          <cell r="O473" t="str">
            <v>별산</v>
          </cell>
        </row>
        <row r="474">
          <cell r="A474">
            <v>228.69999999999996</v>
          </cell>
          <cell r="B474"/>
          <cell r="C474"/>
          <cell r="D474"/>
          <cell r="E474" t="str">
            <v>깬돌쌓기(석공)</v>
          </cell>
          <cell r="F474">
            <v>0.43</v>
          </cell>
          <cell r="G474" t="str">
            <v>인</v>
          </cell>
          <cell r="H474"/>
          <cell r="I474">
            <v>40871.5</v>
          </cell>
          <cell r="J474">
            <v>95050</v>
          </cell>
          <cell r="K474">
            <v>40871.5</v>
          </cell>
        </row>
        <row r="475">
          <cell r="A475">
            <v>228.79999999999995</v>
          </cell>
          <cell r="B475"/>
          <cell r="C475"/>
          <cell r="D475"/>
          <cell r="E475" t="str">
            <v>깬돌쌓기(보통인부)</v>
          </cell>
          <cell r="F475">
            <v>0.34</v>
          </cell>
          <cell r="G475" t="str">
            <v>인</v>
          </cell>
          <cell r="H475"/>
          <cell r="I475">
            <v>17805.8</v>
          </cell>
          <cell r="J475">
            <v>52370</v>
          </cell>
          <cell r="K475">
            <v>17805.8</v>
          </cell>
        </row>
        <row r="476">
          <cell r="A476">
            <v>0</v>
          </cell>
        </row>
        <row r="477">
          <cell r="A477">
            <v>229</v>
          </cell>
          <cell r="B477" t="str">
            <v>제</v>
          </cell>
          <cell r="C477">
            <v>58</v>
          </cell>
          <cell r="D477" t="str">
            <v>호표</v>
          </cell>
          <cell r="E477" t="str">
            <v>말박기</v>
          </cell>
          <cell r="F477">
            <v>1</v>
          </cell>
          <cell r="G477" t="str">
            <v>본</v>
          </cell>
          <cell r="H477" t="str">
            <v>당</v>
          </cell>
          <cell r="I477">
            <v>14287</v>
          </cell>
          <cell r="J477"/>
          <cell r="K477">
            <v>11023</v>
          </cell>
          <cell r="L477"/>
          <cell r="M477">
            <v>2989</v>
          </cell>
          <cell r="N477"/>
          <cell r="O477">
            <v>275</v>
          </cell>
        </row>
        <row r="478">
          <cell r="A478">
            <v>229.1</v>
          </cell>
          <cell r="B478" t="str">
            <v>말목</v>
          </cell>
          <cell r="C478"/>
          <cell r="D478"/>
          <cell r="E478"/>
          <cell r="F478">
            <v>1.6899999999999998E-2</v>
          </cell>
          <cell r="G478" t="str">
            <v>㎥</v>
          </cell>
          <cell r="H478"/>
          <cell r="I478">
            <v>2989</v>
          </cell>
          <cell r="J478"/>
          <cell r="K478"/>
          <cell r="L478">
            <v>176919</v>
          </cell>
          <cell r="M478">
            <v>2989</v>
          </cell>
        </row>
        <row r="479">
          <cell r="A479">
            <v>229.2</v>
          </cell>
          <cell r="B479" t="str">
            <v>껍질벗기기</v>
          </cell>
          <cell r="C479"/>
          <cell r="D479"/>
          <cell r="E479" t="str">
            <v>보통인부</v>
          </cell>
          <cell r="F479">
            <v>1.0500000000000001E-2</v>
          </cell>
          <cell r="G479" t="str">
            <v>인</v>
          </cell>
          <cell r="H479"/>
          <cell r="I479">
            <v>549.79999999999995</v>
          </cell>
          <cell r="J479">
            <v>52370</v>
          </cell>
          <cell r="K479">
            <v>549.79999999999995</v>
          </cell>
        </row>
        <row r="480">
          <cell r="A480">
            <v>229.29999999999998</v>
          </cell>
          <cell r="B480" t="str">
            <v>말뚝머리자르기</v>
          </cell>
          <cell r="C480"/>
          <cell r="D480"/>
          <cell r="E480" t="str">
            <v>보통인부</v>
          </cell>
          <cell r="F480">
            <v>0.02</v>
          </cell>
          <cell r="G480" t="str">
            <v>인</v>
          </cell>
          <cell r="H480"/>
          <cell r="I480">
            <v>1047.4000000000001</v>
          </cell>
          <cell r="J480">
            <v>52370</v>
          </cell>
          <cell r="K480">
            <v>1047.4000000000001</v>
          </cell>
        </row>
        <row r="481">
          <cell r="A481">
            <v>229.39999999999998</v>
          </cell>
          <cell r="B481" t="str">
            <v>말목운반</v>
          </cell>
          <cell r="C481"/>
          <cell r="D481"/>
          <cell r="E481"/>
          <cell r="F481">
            <v>1.6899999999999998E-2</v>
          </cell>
          <cell r="G481" t="str">
            <v>㎥</v>
          </cell>
          <cell r="H481"/>
          <cell r="I481">
            <v>275.39999999999998</v>
          </cell>
          <cell r="J481"/>
          <cell r="K481"/>
          <cell r="L481"/>
          <cell r="M481"/>
          <cell r="N481">
            <v>16297</v>
          </cell>
          <cell r="O481">
            <v>275.39999999999998</v>
          </cell>
        </row>
        <row r="482">
          <cell r="A482">
            <v>229.49999999999997</v>
          </cell>
          <cell r="B482" t="str">
            <v>말뚝박기</v>
          </cell>
          <cell r="C482"/>
          <cell r="D482"/>
          <cell r="E482" t="str">
            <v>보통인부</v>
          </cell>
          <cell r="F482">
            <v>0.18</v>
          </cell>
          <cell r="G482" t="str">
            <v>인</v>
          </cell>
          <cell r="H482"/>
          <cell r="I482">
            <v>9426.6</v>
          </cell>
          <cell r="J482">
            <v>52370</v>
          </cell>
          <cell r="K482">
            <v>9426.6</v>
          </cell>
        </row>
        <row r="483">
          <cell r="A483">
            <v>0</v>
          </cell>
        </row>
        <row r="484">
          <cell r="A484">
            <v>230</v>
          </cell>
          <cell r="B484" t="str">
            <v>제</v>
          </cell>
          <cell r="C484">
            <v>59</v>
          </cell>
          <cell r="D484" t="str">
            <v>호표</v>
          </cell>
          <cell r="E484" t="str">
            <v>띠장말목</v>
          </cell>
          <cell r="F484">
            <v>1</v>
          </cell>
          <cell r="G484" t="str">
            <v>m</v>
          </cell>
          <cell r="H484" t="str">
            <v>당</v>
          </cell>
          <cell r="I484">
            <v>2648</v>
          </cell>
          <cell r="J484"/>
          <cell r="K484">
            <v>366</v>
          </cell>
          <cell r="L484"/>
          <cell r="M484">
            <v>2098</v>
          </cell>
          <cell r="N484"/>
          <cell r="O484">
            <v>184</v>
          </cell>
        </row>
        <row r="485">
          <cell r="A485">
            <v>230.1</v>
          </cell>
          <cell r="B485" t="str">
            <v>말목</v>
          </cell>
          <cell r="C485"/>
          <cell r="D485"/>
          <cell r="E485"/>
          <cell r="F485">
            <v>1.1299999999999999E-2</v>
          </cell>
          <cell r="G485" t="str">
            <v>㎥</v>
          </cell>
          <cell r="H485"/>
          <cell r="I485">
            <v>1999</v>
          </cell>
          <cell r="J485"/>
          <cell r="K485"/>
          <cell r="L485">
            <v>176919</v>
          </cell>
          <cell r="M485">
            <v>1999</v>
          </cell>
        </row>
        <row r="486">
          <cell r="A486">
            <v>230.2</v>
          </cell>
          <cell r="B486" t="str">
            <v>껍질벗기기</v>
          </cell>
          <cell r="C486"/>
          <cell r="D486"/>
          <cell r="E486" t="str">
            <v>보통인부</v>
          </cell>
          <cell r="F486">
            <v>7.0000000000000001E-3</v>
          </cell>
          <cell r="G486" t="str">
            <v>인</v>
          </cell>
          <cell r="H486"/>
          <cell r="I486">
            <v>366.5</v>
          </cell>
          <cell r="J486">
            <v>52370</v>
          </cell>
          <cell r="K486">
            <v>366.5</v>
          </cell>
        </row>
        <row r="487">
          <cell r="A487">
            <v>230.29999999999998</v>
          </cell>
          <cell r="B487" t="str">
            <v>말목운반</v>
          </cell>
          <cell r="C487"/>
          <cell r="D487"/>
          <cell r="E487"/>
          <cell r="F487">
            <v>1.1299999999999999E-2</v>
          </cell>
          <cell r="G487" t="str">
            <v>㎥</v>
          </cell>
          <cell r="H487"/>
          <cell r="I487">
            <v>184.1</v>
          </cell>
          <cell r="J487"/>
          <cell r="K487"/>
          <cell r="L487"/>
          <cell r="M487"/>
          <cell r="N487">
            <v>16297</v>
          </cell>
          <cell r="O487">
            <v>184.1</v>
          </cell>
        </row>
        <row r="488">
          <cell r="A488">
            <v>230.39999999999998</v>
          </cell>
          <cell r="B488" t="str">
            <v>말뚝설치</v>
          </cell>
          <cell r="C488"/>
          <cell r="D488"/>
          <cell r="E488" t="str">
            <v>자재비의 5%</v>
          </cell>
          <cell r="F488">
            <v>0.05</v>
          </cell>
          <cell r="G488" t="str">
            <v>%</v>
          </cell>
          <cell r="H488"/>
          <cell r="I488">
            <v>99</v>
          </cell>
          <cell r="J488"/>
          <cell r="K488"/>
          <cell r="L488">
            <v>1999</v>
          </cell>
          <cell r="M488">
            <v>99</v>
          </cell>
        </row>
        <row r="489">
          <cell r="A489">
            <v>0</v>
          </cell>
        </row>
        <row r="490">
          <cell r="A490">
            <v>231</v>
          </cell>
          <cell r="B490" t="str">
            <v>제</v>
          </cell>
          <cell r="C490">
            <v>60</v>
          </cell>
          <cell r="D490" t="str">
            <v>호표</v>
          </cell>
          <cell r="E490" t="str">
            <v>어도식낙차공</v>
          </cell>
          <cell r="F490">
            <v>1</v>
          </cell>
          <cell r="G490" t="str">
            <v>㎡</v>
          </cell>
          <cell r="H490" t="str">
            <v>당</v>
          </cell>
          <cell r="I490">
            <v>34947</v>
          </cell>
          <cell r="J490"/>
          <cell r="K490">
            <v>23279</v>
          </cell>
          <cell r="L490"/>
          <cell r="M490">
            <v>9747</v>
          </cell>
          <cell r="N490"/>
          <cell r="O490">
            <v>1921</v>
          </cell>
        </row>
        <row r="491">
          <cell r="A491">
            <v>231.1</v>
          </cell>
          <cell r="B491" t="str">
            <v>말박기</v>
          </cell>
          <cell r="C491"/>
          <cell r="D491"/>
          <cell r="E491"/>
          <cell r="F491">
            <v>1</v>
          </cell>
          <cell r="G491" t="str">
            <v>본</v>
          </cell>
          <cell r="H491"/>
          <cell r="I491"/>
          <cell r="J491"/>
          <cell r="K491" t="str">
            <v>별산</v>
          </cell>
          <cell r="L491"/>
          <cell r="M491" t="str">
            <v>별산</v>
          </cell>
          <cell r="N491"/>
          <cell r="O491" t="str">
            <v>별산</v>
          </cell>
        </row>
        <row r="492">
          <cell r="A492">
            <v>231.2</v>
          </cell>
          <cell r="B492" t="str">
            <v>띠장말목설치</v>
          </cell>
          <cell r="C492"/>
          <cell r="D492"/>
          <cell r="E492"/>
          <cell r="F492">
            <v>1</v>
          </cell>
          <cell r="G492" t="str">
            <v>m</v>
          </cell>
          <cell r="H492"/>
          <cell r="I492"/>
          <cell r="J492"/>
          <cell r="K492" t="str">
            <v>별산</v>
          </cell>
          <cell r="L492"/>
          <cell r="M492" t="str">
            <v>별산</v>
          </cell>
          <cell r="N492"/>
          <cell r="O492" t="str">
            <v>별산</v>
          </cell>
        </row>
        <row r="493">
          <cell r="A493">
            <v>231.29999999999998</v>
          </cell>
          <cell r="B493" t="str">
            <v>깬돌구입및운반(L=60cm)</v>
          </cell>
          <cell r="C493"/>
          <cell r="D493"/>
          <cell r="E493"/>
          <cell r="F493">
            <v>1</v>
          </cell>
          <cell r="G493" t="str">
            <v>㎡</v>
          </cell>
          <cell r="H493"/>
          <cell r="I493">
            <v>14968</v>
          </cell>
          <cell r="J493"/>
          <cell r="K493">
            <v>3300</v>
          </cell>
          <cell r="L493"/>
          <cell r="M493">
            <v>9747</v>
          </cell>
          <cell r="N493"/>
          <cell r="O493">
            <v>1921</v>
          </cell>
        </row>
        <row r="494">
          <cell r="A494">
            <v>231.39999999999998</v>
          </cell>
          <cell r="B494" t="str">
            <v>깬돌놓기(석공)</v>
          </cell>
          <cell r="C494"/>
          <cell r="D494"/>
          <cell r="E494"/>
          <cell r="F494">
            <v>0.1</v>
          </cell>
          <cell r="G494" t="str">
            <v>인</v>
          </cell>
          <cell r="H494"/>
          <cell r="I494">
            <v>9505</v>
          </cell>
          <cell r="J494">
            <v>95050</v>
          </cell>
          <cell r="K494">
            <v>9505</v>
          </cell>
        </row>
        <row r="495">
          <cell r="A495">
            <v>231.49999999999997</v>
          </cell>
          <cell r="B495" t="str">
            <v>깬돌놓기(보통인부)</v>
          </cell>
          <cell r="C495"/>
          <cell r="D495"/>
          <cell r="E495"/>
          <cell r="F495">
            <v>0.2</v>
          </cell>
          <cell r="G495" t="str">
            <v>인</v>
          </cell>
          <cell r="H495"/>
          <cell r="I495">
            <v>10474</v>
          </cell>
          <cell r="J495">
            <v>52370</v>
          </cell>
          <cell r="K495">
            <v>10474</v>
          </cell>
        </row>
        <row r="496">
          <cell r="A496">
            <v>0</v>
          </cell>
        </row>
        <row r="497">
          <cell r="A497">
            <v>232</v>
          </cell>
          <cell r="B497" t="str">
            <v>제</v>
          </cell>
          <cell r="C497">
            <v>61</v>
          </cell>
          <cell r="D497" t="str">
            <v>호표</v>
          </cell>
          <cell r="E497" t="str">
            <v>석축 찰쌓기</v>
          </cell>
          <cell r="F497">
            <v>1</v>
          </cell>
          <cell r="G497" t="str">
            <v>㎡</v>
          </cell>
          <cell r="H497" t="str">
            <v>당</v>
          </cell>
          <cell r="I497">
            <v>53670</v>
          </cell>
          <cell r="J497"/>
          <cell r="K497">
            <v>35932</v>
          </cell>
          <cell r="L497"/>
          <cell r="M497">
            <v>15965</v>
          </cell>
          <cell r="N497"/>
          <cell r="O497">
            <v>1773</v>
          </cell>
        </row>
        <row r="498">
          <cell r="A498">
            <v>232.1</v>
          </cell>
          <cell r="B498" t="str">
            <v>뒷채움깬잡석</v>
          </cell>
          <cell r="C498"/>
          <cell r="D498"/>
          <cell r="E498" t="str">
            <v>150mm내외</v>
          </cell>
          <cell r="F498">
            <v>1</v>
          </cell>
          <cell r="G498" t="str">
            <v>㎥</v>
          </cell>
          <cell r="H498"/>
          <cell r="I498"/>
          <cell r="J498"/>
          <cell r="K498" t="str">
            <v>별산</v>
          </cell>
          <cell r="L498"/>
          <cell r="M498" t="str">
            <v>별산</v>
          </cell>
          <cell r="N498"/>
          <cell r="O498" t="str">
            <v>별산</v>
          </cell>
        </row>
        <row r="499">
          <cell r="A499">
            <v>232.2</v>
          </cell>
          <cell r="B499" t="str">
            <v>깬잡석 운반</v>
          </cell>
          <cell r="C499"/>
          <cell r="D499"/>
          <cell r="E499" t="str">
            <v>25*25*35</v>
          </cell>
          <cell r="F499">
            <v>1</v>
          </cell>
          <cell r="G499" t="str">
            <v>㎡</v>
          </cell>
          <cell r="H499"/>
          <cell r="I499">
            <v>19371</v>
          </cell>
          <cell r="J499"/>
          <cell r="K499">
            <v>2934</v>
          </cell>
          <cell r="L499"/>
          <cell r="M499">
            <v>14730</v>
          </cell>
          <cell r="N499"/>
          <cell r="O499">
            <v>1707</v>
          </cell>
        </row>
        <row r="500">
          <cell r="A500">
            <v>232.29999999999998</v>
          </cell>
          <cell r="B500" t="str">
            <v>부설</v>
          </cell>
          <cell r="C500"/>
          <cell r="D500"/>
          <cell r="E500" t="str">
            <v>석공</v>
          </cell>
          <cell r="F500">
            <v>0.22</v>
          </cell>
          <cell r="G500" t="str">
            <v>인</v>
          </cell>
          <cell r="H500"/>
          <cell r="I500">
            <v>20911</v>
          </cell>
          <cell r="J500">
            <v>95050</v>
          </cell>
          <cell r="K500">
            <v>20911</v>
          </cell>
        </row>
        <row r="501">
          <cell r="A501">
            <v>232.39999999999998</v>
          </cell>
          <cell r="B501"/>
          <cell r="C501"/>
          <cell r="D501"/>
          <cell r="E501" t="str">
            <v>보통인부</v>
          </cell>
          <cell r="F501">
            <v>0.22</v>
          </cell>
          <cell r="G501" t="str">
            <v>인</v>
          </cell>
          <cell r="H501"/>
          <cell r="I501">
            <v>11521</v>
          </cell>
          <cell r="J501">
            <v>52370</v>
          </cell>
          <cell r="K501">
            <v>11521</v>
          </cell>
        </row>
        <row r="502">
          <cell r="A502">
            <v>232.49999999999997</v>
          </cell>
          <cell r="B502" t="str">
            <v>줄눈몰탈</v>
          </cell>
          <cell r="C502"/>
          <cell r="D502"/>
          <cell r="E502" t="str">
            <v>1;3</v>
          </cell>
          <cell r="F502">
            <v>8.9999999999999993E-3</v>
          </cell>
          <cell r="G502" t="str">
            <v>㎥</v>
          </cell>
          <cell r="H502"/>
          <cell r="I502">
            <v>1148.8</v>
          </cell>
          <cell r="J502">
            <v>54111</v>
          </cell>
          <cell r="K502">
            <v>486.9</v>
          </cell>
          <cell r="L502">
            <v>66217</v>
          </cell>
          <cell r="M502">
            <v>595.9</v>
          </cell>
          <cell r="N502">
            <v>7336</v>
          </cell>
          <cell r="O502">
            <v>66</v>
          </cell>
        </row>
        <row r="503">
          <cell r="A503">
            <v>232.59999999999997</v>
          </cell>
          <cell r="B503" t="str">
            <v>배수관파이프</v>
          </cell>
          <cell r="C503"/>
          <cell r="D503"/>
          <cell r="E503" t="str">
            <v>p.v.c pipeΦ50mm</v>
          </cell>
          <cell r="F503">
            <v>0.4</v>
          </cell>
          <cell r="G503" t="str">
            <v>m</v>
          </cell>
          <cell r="H503"/>
          <cell r="I503">
            <v>639.6</v>
          </cell>
          <cell r="J503"/>
          <cell r="K503"/>
          <cell r="L503">
            <v>1599</v>
          </cell>
          <cell r="M503">
            <v>639.6</v>
          </cell>
        </row>
        <row r="504">
          <cell r="A504">
            <v>232.69999999999996</v>
          </cell>
          <cell r="B504" t="str">
            <v>배수관설치비</v>
          </cell>
          <cell r="C504"/>
          <cell r="D504"/>
          <cell r="E504" t="str">
            <v>재료비의 5%</v>
          </cell>
          <cell r="F504">
            <v>0.05</v>
          </cell>
          <cell r="G504" t="str">
            <v>%</v>
          </cell>
          <cell r="H504"/>
          <cell r="I504">
            <v>79.900000000000006</v>
          </cell>
          <cell r="J504">
            <v>1599</v>
          </cell>
          <cell r="K504">
            <v>79.900000000000006</v>
          </cell>
        </row>
        <row r="505">
          <cell r="A505">
            <v>0</v>
          </cell>
        </row>
        <row r="506">
          <cell r="A506">
            <v>233</v>
          </cell>
          <cell r="B506" t="str">
            <v>제</v>
          </cell>
          <cell r="C506">
            <v>62</v>
          </cell>
          <cell r="D506" t="str">
            <v>호표</v>
          </cell>
          <cell r="E506" t="str">
            <v>석축 헐기(찰쌓기)</v>
          </cell>
          <cell r="F506">
            <v>1</v>
          </cell>
          <cell r="G506" t="str">
            <v>㎡</v>
          </cell>
          <cell r="H506" t="str">
            <v>당</v>
          </cell>
          <cell r="I506">
            <v>32993</v>
          </cell>
          <cell r="J506"/>
          <cell r="K506">
            <v>32993</v>
          </cell>
        </row>
        <row r="507">
          <cell r="A507">
            <v>233.1</v>
          </cell>
          <cell r="B507" t="str">
            <v>인력헐기</v>
          </cell>
          <cell r="C507"/>
          <cell r="D507"/>
          <cell r="E507" t="str">
            <v>보통인부</v>
          </cell>
          <cell r="F507">
            <v>0.6</v>
          </cell>
          <cell r="G507" t="str">
            <v>인</v>
          </cell>
          <cell r="H507"/>
          <cell r="I507">
            <v>31422</v>
          </cell>
          <cell r="J507">
            <v>52370</v>
          </cell>
          <cell r="K507">
            <v>31422</v>
          </cell>
        </row>
        <row r="508">
          <cell r="A508">
            <v>233.2</v>
          </cell>
          <cell r="B508" t="str">
            <v>잡재료비</v>
          </cell>
          <cell r="C508"/>
          <cell r="D508"/>
          <cell r="E508" t="str">
            <v>노무비의 5%</v>
          </cell>
          <cell r="F508">
            <v>0.05</v>
          </cell>
          <cell r="G508" t="str">
            <v>%</v>
          </cell>
          <cell r="H508"/>
          <cell r="I508">
            <v>1571.1</v>
          </cell>
          <cell r="J508">
            <v>31422</v>
          </cell>
          <cell r="K508">
            <v>1571.1</v>
          </cell>
        </row>
        <row r="509">
          <cell r="A509">
            <v>0</v>
          </cell>
        </row>
        <row r="510">
          <cell r="A510">
            <v>234</v>
          </cell>
          <cell r="B510" t="str">
            <v>제</v>
          </cell>
          <cell r="C510">
            <v>64</v>
          </cell>
          <cell r="D510" t="str">
            <v>호표</v>
          </cell>
          <cell r="E510" t="str">
            <v>호안블럭 설치</v>
          </cell>
          <cell r="F510">
            <v>1</v>
          </cell>
          <cell r="G510" t="str">
            <v>㎡</v>
          </cell>
          <cell r="H510" t="str">
            <v>당</v>
          </cell>
          <cell r="I510">
            <v>181065</v>
          </cell>
          <cell r="J510"/>
          <cell r="K510">
            <v>23717</v>
          </cell>
          <cell r="L510"/>
          <cell r="M510">
            <v>155599</v>
          </cell>
          <cell r="N510"/>
          <cell r="O510">
            <v>1749</v>
          </cell>
        </row>
        <row r="511">
          <cell r="A511">
            <v>234.1</v>
          </cell>
          <cell r="B511" t="str">
            <v>블럭구입운반</v>
          </cell>
          <cell r="C511"/>
          <cell r="D511"/>
          <cell r="E511" t="str">
            <v>평판형400*250*100</v>
          </cell>
          <cell r="F511">
            <v>1</v>
          </cell>
          <cell r="G511" t="str">
            <v>㎡</v>
          </cell>
          <cell r="H511"/>
          <cell r="I511">
            <v>3334</v>
          </cell>
          <cell r="J511"/>
          <cell r="K511"/>
          <cell r="L511">
            <v>1599</v>
          </cell>
          <cell r="M511">
            <v>1599</v>
          </cell>
          <cell r="N511">
            <v>1735</v>
          </cell>
          <cell r="O511">
            <v>1735</v>
          </cell>
        </row>
        <row r="512">
          <cell r="A512">
            <v>234.2</v>
          </cell>
          <cell r="B512" t="str">
            <v>아연철선구입운반</v>
          </cell>
          <cell r="C512"/>
          <cell r="D512"/>
          <cell r="E512" t="str">
            <v>#8</v>
          </cell>
          <cell r="F512">
            <v>0.77</v>
          </cell>
          <cell r="G512" t="str">
            <v>kg</v>
          </cell>
          <cell r="H512"/>
          <cell r="I512">
            <v>154430.39999999999</v>
          </cell>
          <cell r="J512">
            <v>540</v>
          </cell>
          <cell r="K512">
            <v>415.8</v>
          </cell>
          <cell r="L512">
            <v>200000</v>
          </cell>
          <cell r="M512">
            <v>154000</v>
          </cell>
          <cell r="N512">
            <v>19</v>
          </cell>
          <cell r="O512">
            <v>14.6</v>
          </cell>
        </row>
        <row r="513">
          <cell r="A513">
            <v>234.29999999999998</v>
          </cell>
          <cell r="B513" t="str">
            <v>특별인부</v>
          </cell>
          <cell r="C513"/>
          <cell r="D513"/>
          <cell r="E513"/>
          <cell r="F513">
            <v>0.17</v>
          </cell>
          <cell r="G513" t="str">
            <v>인</v>
          </cell>
          <cell r="H513"/>
          <cell r="I513">
            <v>11228.5</v>
          </cell>
          <cell r="J513">
            <v>66050</v>
          </cell>
          <cell r="K513">
            <v>11228.5</v>
          </cell>
        </row>
        <row r="514">
          <cell r="A514">
            <v>234.39999999999998</v>
          </cell>
          <cell r="B514" t="str">
            <v>보통인부</v>
          </cell>
          <cell r="C514"/>
          <cell r="D514"/>
          <cell r="E514"/>
          <cell r="F514">
            <v>0.2</v>
          </cell>
          <cell r="G514" t="str">
            <v>인</v>
          </cell>
          <cell r="H514"/>
          <cell r="I514">
            <v>10474</v>
          </cell>
          <cell r="J514">
            <v>52370</v>
          </cell>
          <cell r="K514">
            <v>10474</v>
          </cell>
        </row>
        <row r="515">
          <cell r="A515">
            <v>0</v>
          </cell>
        </row>
        <row r="516">
          <cell r="A516">
            <v>235</v>
          </cell>
          <cell r="B516" t="str">
            <v>제</v>
          </cell>
          <cell r="C516">
            <v>71</v>
          </cell>
          <cell r="D516" t="str">
            <v>호표</v>
          </cell>
          <cell r="E516" t="str">
            <v>석축(깬돌)천단</v>
          </cell>
          <cell r="F516">
            <v>1</v>
          </cell>
          <cell r="G516" t="str">
            <v>m</v>
          </cell>
          <cell r="H516" t="str">
            <v>당</v>
          </cell>
          <cell r="I516">
            <v>11717</v>
          </cell>
          <cell r="J516"/>
          <cell r="K516">
            <v>6125</v>
          </cell>
          <cell r="L516"/>
          <cell r="M516">
            <v>5116</v>
          </cell>
          <cell r="N516"/>
          <cell r="O516">
            <v>476</v>
          </cell>
        </row>
        <row r="517">
          <cell r="A517">
            <v>235.1</v>
          </cell>
          <cell r="B517" t="str">
            <v>몰탈</v>
          </cell>
          <cell r="C517"/>
          <cell r="D517"/>
          <cell r="E517" t="str">
            <v>1;3 , 재료비포함</v>
          </cell>
          <cell r="F517">
            <v>6.5000000000000002E-2</v>
          </cell>
          <cell r="G517" t="str">
            <v>㎥</v>
          </cell>
          <cell r="H517"/>
          <cell r="I517">
            <v>8298.15</v>
          </cell>
          <cell r="J517">
            <v>54111</v>
          </cell>
          <cell r="K517">
            <v>3517.21</v>
          </cell>
          <cell r="L517">
            <v>66217</v>
          </cell>
          <cell r="M517">
            <v>4304.1000000000004</v>
          </cell>
          <cell r="N517">
            <v>7336</v>
          </cell>
          <cell r="O517">
            <v>476.84</v>
          </cell>
        </row>
        <row r="518">
          <cell r="A518">
            <v>235.2</v>
          </cell>
          <cell r="B518" t="str">
            <v>거푸집</v>
          </cell>
          <cell r="C518"/>
          <cell r="D518"/>
          <cell r="E518" t="str">
            <v>6회</v>
          </cell>
          <cell r="F518">
            <v>0.2</v>
          </cell>
          <cell r="G518" t="str">
            <v>㎡</v>
          </cell>
          <cell r="H518"/>
          <cell r="I518">
            <v>3420</v>
          </cell>
          <cell r="J518">
            <v>13044</v>
          </cell>
          <cell r="K518">
            <v>2608</v>
          </cell>
          <cell r="L518">
            <v>4062</v>
          </cell>
          <cell r="M518">
            <v>812</v>
          </cell>
        </row>
        <row r="519">
          <cell r="A519">
            <v>0</v>
          </cell>
        </row>
        <row r="520">
          <cell r="A520">
            <v>236</v>
          </cell>
          <cell r="B520" t="str">
            <v>제</v>
          </cell>
          <cell r="C520">
            <v>72</v>
          </cell>
          <cell r="D520" t="str">
            <v>호표</v>
          </cell>
          <cell r="E520" t="str">
            <v>석축(깬돌)기초</v>
          </cell>
          <cell r="F520">
            <v>1</v>
          </cell>
          <cell r="G520" t="str">
            <v>m</v>
          </cell>
          <cell r="H520" t="str">
            <v>당</v>
          </cell>
          <cell r="I520">
            <v>14195</v>
          </cell>
          <cell r="J520"/>
          <cell r="K520">
            <v>11945</v>
          </cell>
          <cell r="L520"/>
          <cell r="M520">
            <v>2250</v>
          </cell>
        </row>
        <row r="521">
          <cell r="A521">
            <v>236.1</v>
          </cell>
          <cell r="B521" t="str">
            <v>레미콘</v>
          </cell>
          <cell r="C521"/>
          <cell r="D521"/>
          <cell r="E521" t="str">
            <v>40-180-8</v>
          </cell>
          <cell r="F521">
            <v>0.17249999999999999</v>
          </cell>
          <cell r="G521" t="str">
            <v>㎥</v>
          </cell>
          <cell r="H521"/>
          <cell r="I521"/>
          <cell r="J521"/>
          <cell r="K521"/>
          <cell r="L521"/>
          <cell r="M521" t="str">
            <v>별산</v>
          </cell>
        </row>
        <row r="522">
          <cell r="A522">
            <v>236.2</v>
          </cell>
          <cell r="B522" t="str">
            <v>무근콘크리트타설</v>
          </cell>
          <cell r="C522"/>
          <cell r="D522"/>
          <cell r="E522" t="str">
            <v>40-180-8</v>
          </cell>
          <cell r="F522">
            <v>0.17249999999999999</v>
          </cell>
          <cell r="G522" t="str">
            <v>㎥</v>
          </cell>
          <cell r="H522"/>
          <cell r="I522">
            <v>4719.7700000000004</v>
          </cell>
          <cell r="J522">
            <v>27361</v>
          </cell>
          <cell r="K522">
            <v>4719.7700000000004</v>
          </cell>
        </row>
        <row r="523">
          <cell r="A523">
            <v>236.29999999999998</v>
          </cell>
          <cell r="B523" t="str">
            <v>거푸집</v>
          </cell>
          <cell r="C523"/>
          <cell r="D523"/>
          <cell r="E523" t="str">
            <v>6회</v>
          </cell>
          <cell r="F523">
            <v>0.55400000000000005</v>
          </cell>
          <cell r="G523" t="str">
            <v>㎡</v>
          </cell>
          <cell r="H523"/>
          <cell r="I523">
            <v>9476</v>
          </cell>
          <cell r="J523">
            <v>13044</v>
          </cell>
          <cell r="K523">
            <v>7226</v>
          </cell>
          <cell r="L523">
            <v>4062</v>
          </cell>
          <cell r="M523">
            <v>2250</v>
          </cell>
        </row>
        <row r="524">
          <cell r="A524">
            <v>0</v>
          </cell>
        </row>
        <row r="525">
          <cell r="A525">
            <v>237</v>
          </cell>
          <cell r="B525" t="str">
            <v>제</v>
          </cell>
          <cell r="C525">
            <v>73</v>
          </cell>
          <cell r="D525" t="str">
            <v>호표</v>
          </cell>
          <cell r="E525" t="str">
            <v>자연석(깬돌)기초</v>
          </cell>
          <cell r="F525">
            <v>1</v>
          </cell>
          <cell r="G525" t="str">
            <v>m</v>
          </cell>
          <cell r="H525" t="str">
            <v>당</v>
          </cell>
          <cell r="I525">
            <v>18471</v>
          </cell>
          <cell r="J525"/>
          <cell r="K525">
            <v>16034</v>
          </cell>
          <cell r="L525"/>
          <cell r="M525">
            <v>2437</v>
          </cell>
        </row>
        <row r="526">
          <cell r="A526">
            <v>237.1</v>
          </cell>
          <cell r="B526" t="str">
            <v>레미콘</v>
          </cell>
          <cell r="C526"/>
          <cell r="D526"/>
          <cell r="E526" t="str">
            <v>40-180-8</v>
          </cell>
          <cell r="F526">
            <v>0.3</v>
          </cell>
          <cell r="G526" t="str">
            <v>㎥</v>
          </cell>
          <cell r="H526"/>
          <cell r="I526"/>
          <cell r="J526"/>
          <cell r="K526"/>
          <cell r="L526"/>
          <cell r="M526" t="str">
            <v>별산</v>
          </cell>
        </row>
        <row r="527">
          <cell r="A527">
            <v>237.2</v>
          </cell>
          <cell r="B527" t="str">
            <v>무근콘크리트타설</v>
          </cell>
          <cell r="C527"/>
          <cell r="D527"/>
          <cell r="E527" t="str">
            <v>40-180-8</v>
          </cell>
          <cell r="F527">
            <v>0.3</v>
          </cell>
          <cell r="G527" t="str">
            <v>㎥</v>
          </cell>
          <cell r="H527"/>
          <cell r="I527">
            <v>8208.2999999999993</v>
          </cell>
          <cell r="J527">
            <v>27361</v>
          </cell>
          <cell r="K527">
            <v>8208.2999999999993</v>
          </cell>
        </row>
        <row r="528">
          <cell r="A528">
            <v>237.29999999999998</v>
          </cell>
          <cell r="B528" t="str">
            <v>거푸집</v>
          </cell>
          <cell r="C528"/>
          <cell r="D528"/>
          <cell r="E528" t="str">
            <v>6회</v>
          </cell>
          <cell r="F528">
            <v>0.6</v>
          </cell>
          <cell r="G528" t="str">
            <v>㎡</v>
          </cell>
          <cell r="H528"/>
          <cell r="I528">
            <v>10263</v>
          </cell>
          <cell r="J528">
            <v>13044</v>
          </cell>
          <cell r="K528">
            <v>7826</v>
          </cell>
          <cell r="L528">
            <v>4062</v>
          </cell>
          <cell r="M528">
            <v>2437</v>
          </cell>
        </row>
        <row r="529">
          <cell r="A529">
            <v>0</v>
          </cell>
        </row>
        <row r="530">
          <cell r="A530">
            <v>238</v>
          </cell>
          <cell r="B530" t="str">
            <v>제</v>
          </cell>
          <cell r="C530">
            <v>73</v>
          </cell>
          <cell r="D530" t="str">
            <v>호표</v>
          </cell>
          <cell r="E530" t="str">
            <v>돌망태설치</v>
          </cell>
          <cell r="F530">
            <v>1</v>
          </cell>
          <cell r="G530" t="str">
            <v>㎡</v>
          </cell>
          <cell r="H530" t="str">
            <v>당</v>
          </cell>
          <cell r="I530">
            <v>13972</v>
          </cell>
          <cell r="J530"/>
          <cell r="K530">
            <v>11878</v>
          </cell>
          <cell r="L530"/>
          <cell r="M530">
            <v>1349</v>
          </cell>
          <cell r="N530"/>
          <cell r="O530">
            <v>745</v>
          </cell>
        </row>
        <row r="531">
          <cell r="A531">
            <v>238.1</v>
          </cell>
          <cell r="B531" t="str">
            <v>돌망태</v>
          </cell>
          <cell r="C531"/>
          <cell r="D531"/>
          <cell r="E531" t="str">
            <v>#8 45*95</v>
          </cell>
          <cell r="F531">
            <v>1</v>
          </cell>
          <cell r="G531" t="str">
            <v>㎡</v>
          </cell>
          <cell r="H531"/>
          <cell r="I531"/>
          <cell r="J531"/>
          <cell r="K531"/>
          <cell r="L531"/>
          <cell r="M531" t="str">
            <v>별산</v>
          </cell>
        </row>
        <row r="532">
          <cell r="A532">
            <v>238.2</v>
          </cell>
          <cell r="B532" t="str">
            <v>깬돌운반.부설</v>
          </cell>
          <cell r="C532"/>
          <cell r="D532"/>
          <cell r="E532" t="str">
            <v>150mm이내(망태.상단)</v>
          </cell>
          <cell r="F532">
            <v>0.44</v>
          </cell>
          <cell r="G532" t="str">
            <v>㎥</v>
          </cell>
          <cell r="H532"/>
          <cell r="I532">
            <v>2975</v>
          </cell>
          <cell r="J532">
            <v>2004</v>
          </cell>
          <cell r="K532">
            <v>881</v>
          </cell>
          <cell r="L532">
            <v>3066</v>
          </cell>
          <cell r="M532">
            <v>1349</v>
          </cell>
          <cell r="N532">
            <v>1695</v>
          </cell>
          <cell r="O532">
            <v>745</v>
          </cell>
        </row>
        <row r="533">
          <cell r="A533">
            <v>238.29999999999998</v>
          </cell>
          <cell r="B533" t="str">
            <v>조립및설치인부</v>
          </cell>
          <cell r="C533"/>
          <cell r="D533"/>
          <cell r="E533" t="str">
            <v>보통인부</v>
          </cell>
          <cell r="F533">
            <v>0.03</v>
          </cell>
          <cell r="G533" t="str">
            <v>인</v>
          </cell>
          <cell r="H533"/>
          <cell r="I533">
            <v>1571</v>
          </cell>
          <cell r="J533">
            <v>52370</v>
          </cell>
          <cell r="K533">
            <v>1571</v>
          </cell>
        </row>
        <row r="534">
          <cell r="A534">
            <v>238.39999999999998</v>
          </cell>
          <cell r="B534" t="str">
            <v>돌채움 인부</v>
          </cell>
          <cell r="C534"/>
          <cell r="D534"/>
          <cell r="E534" t="str">
            <v>보통인부</v>
          </cell>
          <cell r="F534">
            <v>0.18</v>
          </cell>
          <cell r="G534" t="str">
            <v>인</v>
          </cell>
          <cell r="H534"/>
          <cell r="I534">
            <v>9426</v>
          </cell>
          <cell r="J534">
            <v>52370</v>
          </cell>
          <cell r="K534">
            <v>9426</v>
          </cell>
        </row>
        <row r="536">
          <cell r="A536" t="str">
            <v>운반일위대가</v>
          </cell>
        </row>
        <row r="537">
          <cell r="A537">
            <v>80</v>
          </cell>
          <cell r="B537" t="str">
            <v>혼합골재 구입운반(10.5t D/T) /㎥</v>
          </cell>
        </row>
        <row r="538">
          <cell r="A538">
            <v>81</v>
          </cell>
          <cell r="B538" t="str">
            <v>모래 구입운반(10.5t D/T) /㎥</v>
          </cell>
        </row>
        <row r="539">
          <cell r="A539">
            <v>82</v>
          </cell>
          <cell r="B539" t="str">
            <v>중기운반 / 회당</v>
          </cell>
        </row>
        <row r="540">
          <cell r="A540">
            <v>83</v>
          </cell>
          <cell r="B540" t="str">
            <v>경운기(1ton) / ㎥</v>
          </cell>
        </row>
        <row r="541">
          <cell r="A541">
            <v>84</v>
          </cell>
          <cell r="B541" t="str">
            <v>시멘트 운반(40kg/ⓐ)/  대</v>
          </cell>
          <cell r="C541"/>
          <cell r="D541"/>
          <cell r="E541"/>
          <cell r="F541" t="str">
            <v>철근 운반 /  Ton</v>
          </cell>
        </row>
        <row r="542">
          <cell r="A542">
            <v>85</v>
          </cell>
          <cell r="B542" t="str">
            <v>아스팔트운반(RSC-4. Mc-1) / d/m</v>
          </cell>
          <cell r="C542"/>
          <cell r="D542"/>
          <cell r="E542"/>
          <cell r="F542" t="str">
            <v>맨홀뚜껑 운반 / 1식</v>
          </cell>
        </row>
        <row r="543">
          <cell r="A543">
            <v>86</v>
          </cell>
          <cell r="B543" t="str">
            <v>아스콘 운반(#467) / Ton</v>
          </cell>
        </row>
        <row r="544">
          <cell r="A544">
            <v>87</v>
          </cell>
          <cell r="B544" t="str">
            <v>아스콘 운반(#78) / Ton</v>
          </cell>
        </row>
        <row r="545">
          <cell r="A545">
            <v>88</v>
          </cell>
          <cell r="B545" t="str">
            <v>흄관운반 D=300mm / 본당</v>
          </cell>
        </row>
        <row r="546">
          <cell r="A546">
            <v>89</v>
          </cell>
          <cell r="B546" t="str">
            <v>흄관운반 D=700mm / 본당</v>
          </cell>
        </row>
        <row r="547">
          <cell r="A547">
            <v>90</v>
          </cell>
          <cell r="B547" t="str">
            <v>P. C관 운반 D=500mm / 본당</v>
          </cell>
        </row>
        <row r="548">
          <cell r="A548">
            <v>91</v>
          </cell>
          <cell r="B548" t="str">
            <v>P. C관 운반 D=1,00mm / 본당</v>
          </cell>
        </row>
        <row r="549">
          <cell r="A549">
            <v>92</v>
          </cell>
          <cell r="B549" t="str">
            <v>깬돌운반(뒷길이60cm) / ㎡</v>
          </cell>
        </row>
        <row r="550">
          <cell r="A550">
            <v>93</v>
          </cell>
          <cell r="B550" t="str">
            <v>깬잡석운반(뒷길이35cm) / ㎡</v>
          </cell>
        </row>
        <row r="551">
          <cell r="A551">
            <v>94</v>
          </cell>
          <cell r="B551" t="str">
            <v>뒷체움 잡석운반(1㎥)</v>
          </cell>
        </row>
        <row r="552">
          <cell r="A552">
            <v>95</v>
          </cell>
          <cell r="B552" t="str">
            <v>말목운반(11ton 화물자동차)</v>
          </cell>
        </row>
        <row r="553">
          <cell r="A553">
            <v>96</v>
          </cell>
          <cell r="B553" t="str">
            <v>호안블럭 운반(23kg/ⓐ)/  ㎡</v>
          </cell>
          <cell r="C553"/>
          <cell r="D553"/>
          <cell r="E553"/>
          <cell r="F553" t="str">
            <v>철선운반 운반  /  kg</v>
          </cell>
        </row>
        <row r="554">
          <cell r="A554">
            <v>97</v>
          </cell>
          <cell r="B554" t="str">
            <v>철근콘크리트 수로관운반 300C / 본당</v>
          </cell>
        </row>
        <row r="555">
          <cell r="A555">
            <v>98</v>
          </cell>
          <cell r="B555" t="str">
            <v>철근콘크리트 수로관운반 600B / 본당</v>
          </cell>
        </row>
        <row r="556">
          <cell r="A556">
            <v>0</v>
          </cell>
        </row>
        <row r="557">
          <cell r="B557" t="str">
            <v>제</v>
          </cell>
          <cell r="C557">
            <v>5</v>
          </cell>
          <cell r="D557" t="str">
            <v>호표</v>
          </cell>
          <cell r="E557" t="str">
            <v>수로관부설접합</v>
          </cell>
          <cell r="F557">
            <v>1</v>
          </cell>
          <cell r="G557" t="str">
            <v>본</v>
          </cell>
          <cell r="H557" t="str">
            <v>당</v>
          </cell>
          <cell r="I557">
            <v>43568</v>
          </cell>
          <cell r="J557"/>
          <cell r="K557">
            <v>27044</v>
          </cell>
          <cell r="L557"/>
          <cell r="M557">
            <v>1634</v>
          </cell>
          <cell r="N557"/>
          <cell r="O557">
            <v>14890</v>
          </cell>
        </row>
        <row r="558">
          <cell r="B558" t="str">
            <v>부설및 접합</v>
          </cell>
          <cell r="C558"/>
          <cell r="D558"/>
          <cell r="E558">
            <v>700</v>
          </cell>
          <cell r="F558">
            <v>1</v>
          </cell>
          <cell r="G558" t="str">
            <v>본</v>
          </cell>
          <cell r="H558"/>
          <cell r="I558">
            <v>43568</v>
          </cell>
          <cell r="J558"/>
          <cell r="K558">
            <v>27044</v>
          </cell>
          <cell r="L558"/>
          <cell r="M558">
            <v>1634</v>
          </cell>
          <cell r="N558"/>
          <cell r="O558">
            <v>14890</v>
          </cell>
        </row>
        <row r="560">
          <cell r="B560" t="str">
            <v>제</v>
          </cell>
          <cell r="C560">
            <v>6</v>
          </cell>
          <cell r="D560" t="str">
            <v>호표</v>
          </cell>
          <cell r="E560" t="str">
            <v>파형강관부설접합</v>
          </cell>
          <cell r="F560">
            <v>1</v>
          </cell>
          <cell r="G560" t="str">
            <v>본</v>
          </cell>
          <cell r="H560" t="str">
            <v>당</v>
          </cell>
          <cell r="I560">
            <v>34020</v>
          </cell>
          <cell r="J560"/>
          <cell r="K560">
            <v>26476</v>
          </cell>
          <cell r="L560"/>
          <cell r="M560">
            <v>1394</v>
          </cell>
          <cell r="N560"/>
          <cell r="O560">
            <v>6150</v>
          </cell>
        </row>
        <row r="561">
          <cell r="B561" t="str">
            <v>부설및 접합</v>
          </cell>
          <cell r="C561"/>
          <cell r="D561"/>
          <cell r="E561" t="str">
            <v>600mm (1본/6.0m)</v>
          </cell>
          <cell r="F561">
            <v>1</v>
          </cell>
          <cell r="G561" t="str">
            <v>본</v>
          </cell>
          <cell r="H561"/>
          <cell r="I561">
            <v>34020</v>
          </cell>
          <cell r="J561"/>
          <cell r="K561">
            <v>26476</v>
          </cell>
          <cell r="L561"/>
          <cell r="M561">
            <v>1394</v>
          </cell>
          <cell r="N561"/>
          <cell r="O561">
            <v>6150</v>
          </cell>
        </row>
        <row r="563">
          <cell r="B563" t="str">
            <v>제</v>
          </cell>
          <cell r="C563">
            <v>7</v>
          </cell>
          <cell r="D563" t="str">
            <v>호표</v>
          </cell>
          <cell r="E563" t="str">
            <v>중기운반</v>
          </cell>
          <cell r="F563">
            <v>1</v>
          </cell>
          <cell r="G563" t="str">
            <v>왕복</v>
          </cell>
          <cell r="H563"/>
          <cell r="I563">
            <v>220976</v>
          </cell>
          <cell r="J563"/>
          <cell r="K563">
            <v>72231</v>
          </cell>
          <cell r="L563"/>
          <cell r="M563">
            <v>92604</v>
          </cell>
          <cell r="N563"/>
          <cell r="O563">
            <v>56141</v>
          </cell>
        </row>
        <row r="564">
          <cell r="B564" t="str">
            <v>중기운반</v>
          </cell>
          <cell r="C564"/>
          <cell r="D564"/>
          <cell r="E564" t="str">
            <v>트래일러20ton</v>
          </cell>
          <cell r="F564">
            <v>1</v>
          </cell>
          <cell r="G564" t="str">
            <v>왕복</v>
          </cell>
          <cell r="H564"/>
          <cell r="I564">
            <v>220976</v>
          </cell>
          <cell r="J564"/>
          <cell r="K564">
            <v>72231</v>
          </cell>
          <cell r="L564"/>
          <cell r="M564">
            <v>92604</v>
          </cell>
          <cell r="N564"/>
          <cell r="O564">
            <v>56141</v>
          </cell>
        </row>
        <row r="566">
          <cell r="B566" t="str">
            <v>제</v>
          </cell>
          <cell r="C566">
            <v>8</v>
          </cell>
          <cell r="D566" t="str">
            <v>호표</v>
          </cell>
          <cell r="E566" t="str">
            <v>모래구입운반</v>
          </cell>
          <cell r="F566">
            <v>1</v>
          </cell>
          <cell r="G566" t="str">
            <v>㎥</v>
          </cell>
          <cell r="H566" t="str">
            <v>당</v>
          </cell>
          <cell r="I566">
            <v>13436</v>
          </cell>
          <cell r="J566"/>
          <cell r="K566">
            <v>1741</v>
          </cell>
          <cell r="L566"/>
          <cell r="M566">
            <v>10589</v>
          </cell>
          <cell r="N566"/>
          <cell r="O566">
            <v>1106</v>
          </cell>
        </row>
        <row r="567">
          <cell r="B567" t="str">
            <v>구입운반</v>
          </cell>
          <cell r="C567"/>
          <cell r="D567"/>
          <cell r="E567" t="str">
            <v>10.5D/T</v>
          </cell>
          <cell r="F567">
            <v>1</v>
          </cell>
          <cell r="G567" t="str">
            <v>㎥</v>
          </cell>
          <cell r="H567"/>
          <cell r="I567">
            <v>13436</v>
          </cell>
          <cell r="J567"/>
          <cell r="K567">
            <v>1741</v>
          </cell>
          <cell r="L567"/>
          <cell r="M567">
            <v>10589</v>
          </cell>
          <cell r="N567"/>
          <cell r="O567">
            <v>1106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차선도색설치현황"/>
      <sheetName val="차선도색기타집계표"/>
      <sheetName val="노면표시수량"/>
      <sheetName val="횡단보도수량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곡선유도표지판 단위"/>
      <sheetName val="미끄럼 현황"/>
      <sheetName val="미끄럼방지 단위"/>
      <sheetName val="낙석방지책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차도,보도설치현황"/>
      <sheetName val="보도,경계석 집계1"/>
      <sheetName val="보도,경계석 집계2"/>
      <sheetName val="연장조서"/>
      <sheetName val="노면표시"/>
      <sheetName val="일반구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0-047</v>
          </cell>
        </row>
        <row r="6">
          <cell r="A6" t="str">
            <v>0-047</v>
          </cell>
        </row>
        <row r="7">
          <cell r="A7">
            <v>102</v>
          </cell>
        </row>
        <row r="8">
          <cell r="A8">
            <v>102</v>
          </cell>
        </row>
        <row r="9">
          <cell r="A9">
            <v>235</v>
          </cell>
        </row>
        <row r="10">
          <cell r="A10">
            <v>300</v>
          </cell>
        </row>
        <row r="11">
          <cell r="A11">
            <v>305</v>
          </cell>
        </row>
        <row r="12">
          <cell r="A12">
            <v>609</v>
          </cell>
        </row>
        <row r="13">
          <cell r="A13">
            <v>609</v>
          </cell>
        </row>
        <row r="14">
          <cell r="A14">
            <v>715</v>
          </cell>
        </row>
        <row r="15">
          <cell r="A15">
            <v>715</v>
          </cell>
        </row>
        <row r="16">
          <cell r="A16">
            <v>786</v>
          </cell>
        </row>
        <row r="17">
          <cell r="A17">
            <v>786</v>
          </cell>
        </row>
        <row r="18">
          <cell r="A18">
            <v>885</v>
          </cell>
        </row>
        <row r="19">
          <cell r="A19">
            <v>885</v>
          </cell>
        </row>
        <row r="20">
          <cell r="A20">
            <v>1340</v>
          </cell>
        </row>
        <row r="21">
          <cell r="A21">
            <v>1340</v>
          </cell>
        </row>
        <row r="22">
          <cell r="A22">
            <v>1416</v>
          </cell>
        </row>
        <row r="23">
          <cell r="A23">
            <v>1416</v>
          </cell>
        </row>
        <row r="24">
          <cell r="A24">
            <v>1482</v>
          </cell>
        </row>
        <row r="25">
          <cell r="A25">
            <v>1482</v>
          </cell>
        </row>
        <row r="26">
          <cell r="A26">
            <v>1566</v>
          </cell>
        </row>
        <row r="27">
          <cell r="A27">
            <v>1566</v>
          </cell>
        </row>
        <row r="28">
          <cell r="A28">
            <v>1698</v>
          </cell>
        </row>
        <row r="29">
          <cell r="A29">
            <v>1698</v>
          </cell>
        </row>
        <row r="30">
          <cell r="A30">
            <v>2080</v>
          </cell>
        </row>
        <row r="31">
          <cell r="A31">
            <v>2080</v>
          </cell>
        </row>
        <row r="32">
          <cell r="A32">
            <v>2206</v>
          </cell>
        </row>
        <row r="33">
          <cell r="A33">
            <v>2206</v>
          </cell>
        </row>
        <row r="34">
          <cell r="A34">
            <v>2440</v>
          </cell>
        </row>
        <row r="35">
          <cell r="A35">
            <v>2440</v>
          </cell>
        </row>
        <row r="36">
          <cell r="A36">
            <v>2610</v>
          </cell>
        </row>
        <row r="37">
          <cell r="A37">
            <v>2750</v>
          </cell>
        </row>
        <row r="38">
          <cell r="A38">
            <v>2750</v>
          </cell>
        </row>
        <row r="39">
          <cell r="A39">
            <v>2969</v>
          </cell>
        </row>
        <row r="40">
          <cell r="A40">
            <v>2969</v>
          </cell>
        </row>
        <row r="41">
          <cell r="A41">
            <v>3435</v>
          </cell>
        </row>
        <row r="42">
          <cell r="A42">
            <v>3435</v>
          </cell>
        </row>
        <row r="43">
          <cell r="A43">
            <v>3616</v>
          </cell>
        </row>
        <row r="44">
          <cell r="A44">
            <v>3616</v>
          </cell>
        </row>
        <row r="45">
          <cell r="A45">
            <v>3779</v>
          </cell>
        </row>
        <row r="46">
          <cell r="A46">
            <v>3779</v>
          </cell>
        </row>
        <row r="47">
          <cell r="A47">
            <v>3894</v>
          </cell>
        </row>
        <row r="48">
          <cell r="A48">
            <v>3894</v>
          </cell>
        </row>
        <row r="49">
          <cell r="A49">
            <v>4063</v>
          </cell>
        </row>
        <row r="50">
          <cell r="A50">
            <v>4190</v>
          </cell>
        </row>
        <row r="51">
          <cell r="A51">
            <v>4190</v>
          </cell>
        </row>
        <row r="52">
          <cell r="A52">
            <v>4449</v>
          </cell>
        </row>
        <row r="53">
          <cell r="A53">
            <v>4449</v>
          </cell>
        </row>
        <row r="54">
          <cell r="A54">
            <v>4559</v>
          </cell>
        </row>
        <row r="55">
          <cell r="A55">
            <v>4559</v>
          </cell>
        </row>
        <row r="56">
          <cell r="A56">
            <v>4702</v>
          </cell>
        </row>
        <row r="57">
          <cell r="A57">
            <v>4702</v>
          </cell>
        </row>
        <row r="58">
          <cell r="A58">
            <v>4959</v>
          </cell>
        </row>
        <row r="59">
          <cell r="A59">
            <v>4959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수공개요"/>
      <sheetName val="차수공집계표"/>
      <sheetName val="차수공산출서(1)"/>
      <sheetName val="차수공산출서(2)"/>
      <sheetName val="차수공산출서(3)"/>
      <sheetName val="차수공산출서(4)"/>
      <sheetName val="차수공산출서(5)"/>
      <sheetName val="차수공산출서(6)"/>
      <sheetName val="차수공산출서(7)"/>
      <sheetName val="차수공산출서(8)"/>
      <sheetName val="차수공산출서(9)"/>
      <sheetName val="차수공산출서(10)"/>
      <sheetName val="차수공산출서(11)"/>
      <sheetName val="차수공산출서(12)"/>
      <sheetName val="차수공산출서(13)"/>
      <sheetName val="차수공산출서(14)"/>
      <sheetName val="차수공산출서(15)"/>
      <sheetName val="차수공산출서(16)"/>
      <sheetName val="차수공산출서(17)"/>
      <sheetName val="차수공산출서(18)"/>
      <sheetName val="차수공산출서(19)"/>
      <sheetName val="차수공산출서(20)"/>
      <sheetName val="차수공산출서(21)"/>
      <sheetName val="차수공산출서(22)"/>
      <sheetName val="차수공산출서(23)"/>
      <sheetName val="차수공산출서(24)"/>
      <sheetName val="차수공산출서(25)"/>
      <sheetName val="차수공산출서(26)"/>
      <sheetName val="차수공산출서(27)"/>
      <sheetName val="데리네이타현황"/>
      <sheetName val="102역사"/>
    </sheetNames>
    <sheetDataSet>
      <sheetData sheetId="0" refreshError="1"/>
      <sheetData sheetId="1" refreshError="1">
        <row r="6">
          <cell r="B6" t="str">
            <v>90+10</v>
          </cell>
          <cell r="C6">
            <v>55</v>
          </cell>
          <cell r="D6">
            <v>27</v>
          </cell>
          <cell r="E6">
            <v>28</v>
          </cell>
          <cell r="F6">
            <v>9.5</v>
          </cell>
          <cell r="G6">
            <v>0</v>
          </cell>
          <cell r="H6">
            <v>6.12</v>
          </cell>
          <cell r="I6">
            <v>0</v>
          </cell>
          <cell r="J6">
            <v>427.86</v>
          </cell>
          <cell r="K6">
            <v>0</v>
          </cell>
          <cell r="L6">
            <v>8.1999999999999993</v>
          </cell>
          <cell r="M6">
            <v>0</v>
          </cell>
          <cell r="N6">
            <v>4.5</v>
          </cell>
          <cell r="O6">
            <v>0</v>
          </cell>
          <cell r="P6">
            <v>347.4</v>
          </cell>
          <cell r="Q6">
            <v>0</v>
          </cell>
        </row>
        <row r="7">
          <cell r="B7" t="str">
            <v>96+7</v>
          </cell>
          <cell r="C7">
            <v>71</v>
          </cell>
          <cell r="D7">
            <v>27</v>
          </cell>
          <cell r="E7">
            <v>44</v>
          </cell>
          <cell r="F7">
            <v>9.5</v>
          </cell>
          <cell r="G7">
            <v>0</v>
          </cell>
          <cell r="H7">
            <v>6.54</v>
          </cell>
          <cell r="I7">
            <v>0</v>
          </cell>
          <cell r="J7">
            <v>544.26</v>
          </cell>
          <cell r="K7">
            <v>0</v>
          </cell>
          <cell r="L7">
            <v>7</v>
          </cell>
          <cell r="M7">
            <v>0</v>
          </cell>
          <cell r="N7">
            <v>4.5</v>
          </cell>
          <cell r="O7">
            <v>0</v>
          </cell>
          <cell r="P7">
            <v>387</v>
          </cell>
          <cell r="Q7">
            <v>0</v>
          </cell>
        </row>
        <row r="8">
          <cell r="B8" t="str">
            <v>100+5</v>
          </cell>
          <cell r="C8">
            <v>71</v>
          </cell>
          <cell r="D8">
            <v>27</v>
          </cell>
          <cell r="E8">
            <v>44</v>
          </cell>
          <cell r="F8">
            <v>9</v>
          </cell>
          <cell r="G8">
            <v>0</v>
          </cell>
          <cell r="H8">
            <v>6.71</v>
          </cell>
          <cell r="I8">
            <v>0</v>
          </cell>
          <cell r="J8">
            <v>538.24</v>
          </cell>
          <cell r="K8">
            <v>0</v>
          </cell>
          <cell r="L8">
            <v>5.9</v>
          </cell>
          <cell r="M8">
            <v>0</v>
          </cell>
          <cell r="N8">
            <v>4.5</v>
          </cell>
          <cell r="O8">
            <v>0</v>
          </cell>
          <cell r="P8">
            <v>357.3</v>
          </cell>
          <cell r="Q8">
            <v>0</v>
          </cell>
        </row>
        <row r="9">
          <cell r="B9" t="str">
            <v>105+15</v>
          </cell>
          <cell r="C9">
            <v>54</v>
          </cell>
          <cell r="D9">
            <v>22</v>
          </cell>
          <cell r="E9">
            <v>32</v>
          </cell>
          <cell r="F9">
            <v>10.5</v>
          </cell>
          <cell r="G9">
            <v>0</v>
          </cell>
          <cell r="H9">
            <v>7.52</v>
          </cell>
          <cell r="I9">
            <v>0</v>
          </cell>
          <cell r="J9">
            <v>471.64</v>
          </cell>
          <cell r="K9">
            <v>0</v>
          </cell>
          <cell r="L9">
            <v>7</v>
          </cell>
          <cell r="M9">
            <v>0</v>
          </cell>
          <cell r="N9">
            <v>4.5</v>
          </cell>
          <cell r="O9">
            <v>0</v>
          </cell>
          <cell r="P9">
            <v>298</v>
          </cell>
          <cell r="Q9">
            <v>0</v>
          </cell>
        </row>
        <row r="10">
          <cell r="B10" t="str">
            <v>109+18</v>
          </cell>
          <cell r="C10">
            <v>83</v>
          </cell>
          <cell r="D10">
            <v>27</v>
          </cell>
          <cell r="E10">
            <v>56</v>
          </cell>
          <cell r="F10">
            <v>10.5</v>
          </cell>
          <cell r="G10">
            <v>0</v>
          </cell>
          <cell r="H10">
            <v>7.11</v>
          </cell>
          <cell r="I10">
            <v>0</v>
          </cell>
          <cell r="J10">
            <v>681.66000000000008</v>
          </cell>
          <cell r="K10">
            <v>0</v>
          </cell>
          <cell r="L10">
            <v>7.7</v>
          </cell>
          <cell r="M10">
            <v>0</v>
          </cell>
          <cell r="N10">
            <v>4.5</v>
          </cell>
          <cell r="O10">
            <v>0</v>
          </cell>
          <cell r="P10">
            <v>459.9</v>
          </cell>
          <cell r="Q10">
            <v>0</v>
          </cell>
        </row>
        <row r="11">
          <cell r="B11" t="str">
            <v>113+3</v>
          </cell>
          <cell r="C11">
            <v>54</v>
          </cell>
          <cell r="D11">
            <v>22</v>
          </cell>
          <cell r="E11">
            <v>32</v>
          </cell>
          <cell r="F11">
            <v>10.5</v>
          </cell>
          <cell r="G11">
            <v>0</v>
          </cell>
          <cell r="H11">
            <v>7</v>
          </cell>
          <cell r="I11">
            <v>0</v>
          </cell>
          <cell r="J11">
            <v>455</v>
          </cell>
          <cell r="K11">
            <v>0</v>
          </cell>
          <cell r="L11">
            <v>8</v>
          </cell>
          <cell r="M11">
            <v>0</v>
          </cell>
          <cell r="N11">
            <v>4.5</v>
          </cell>
          <cell r="O11">
            <v>0</v>
          </cell>
          <cell r="P11">
            <v>320</v>
          </cell>
          <cell r="Q11">
            <v>0</v>
          </cell>
        </row>
        <row r="12">
          <cell r="B12" t="str">
            <v>117+10</v>
          </cell>
          <cell r="C12">
            <v>83</v>
          </cell>
          <cell r="D12">
            <v>27</v>
          </cell>
          <cell r="E12">
            <v>56</v>
          </cell>
          <cell r="F12">
            <v>10.5</v>
          </cell>
          <cell r="G12">
            <v>0</v>
          </cell>
          <cell r="H12">
            <v>7.04</v>
          </cell>
          <cell r="I12">
            <v>0</v>
          </cell>
          <cell r="J12">
            <v>677.74</v>
          </cell>
          <cell r="K12">
            <v>0</v>
          </cell>
          <cell r="L12">
            <v>8.1999999999999993</v>
          </cell>
          <cell r="M12">
            <v>0</v>
          </cell>
          <cell r="N12">
            <v>4.5</v>
          </cell>
          <cell r="O12">
            <v>0</v>
          </cell>
          <cell r="P12">
            <v>473.4</v>
          </cell>
          <cell r="Q12">
            <v>0</v>
          </cell>
        </row>
        <row r="13">
          <cell r="B13" t="str">
            <v>124+5</v>
          </cell>
          <cell r="C13">
            <v>54</v>
          </cell>
          <cell r="D13">
            <v>22</v>
          </cell>
          <cell r="E13">
            <v>32</v>
          </cell>
          <cell r="F13">
            <v>12.5</v>
          </cell>
          <cell r="G13">
            <v>0</v>
          </cell>
          <cell r="H13">
            <v>7.23</v>
          </cell>
          <cell r="I13">
            <v>0</v>
          </cell>
          <cell r="J13">
            <v>506.36</v>
          </cell>
          <cell r="K13">
            <v>0</v>
          </cell>
          <cell r="L13">
            <v>11.4</v>
          </cell>
          <cell r="M13">
            <v>0</v>
          </cell>
          <cell r="N13">
            <v>4.5</v>
          </cell>
          <cell r="O13">
            <v>0</v>
          </cell>
          <cell r="P13">
            <v>394.8</v>
          </cell>
          <cell r="Q13">
            <v>0</v>
          </cell>
        </row>
        <row r="14">
          <cell r="B14" t="str">
            <v>135+0</v>
          </cell>
          <cell r="C14">
            <v>83</v>
          </cell>
          <cell r="D14">
            <v>27</v>
          </cell>
          <cell r="E14">
            <v>56</v>
          </cell>
          <cell r="F14">
            <v>11.5</v>
          </cell>
          <cell r="G14">
            <v>0</v>
          </cell>
          <cell r="H14">
            <v>7.39</v>
          </cell>
          <cell r="I14">
            <v>0</v>
          </cell>
          <cell r="J14">
            <v>724.33999999999992</v>
          </cell>
          <cell r="K14">
            <v>0</v>
          </cell>
          <cell r="L14">
            <v>9.3000000000000007</v>
          </cell>
          <cell r="M14">
            <v>0</v>
          </cell>
          <cell r="N14">
            <v>4.5</v>
          </cell>
          <cell r="O14">
            <v>0</v>
          </cell>
          <cell r="P14">
            <v>503.1</v>
          </cell>
          <cell r="Q14">
            <v>0</v>
          </cell>
        </row>
        <row r="15">
          <cell r="B15" t="str">
            <v>145+14</v>
          </cell>
          <cell r="C15">
            <v>54</v>
          </cell>
          <cell r="D15">
            <v>22</v>
          </cell>
          <cell r="E15">
            <v>32</v>
          </cell>
          <cell r="F15">
            <v>13.5</v>
          </cell>
          <cell r="G15">
            <v>0</v>
          </cell>
          <cell r="H15">
            <v>9.09</v>
          </cell>
          <cell r="I15">
            <v>0</v>
          </cell>
          <cell r="J15">
            <v>587.88</v>
          </cell>
          <cell r="K15">
            <v>0</v>
          </cell>
          <cell r="L15">
            <v>10</v>
          </cell>
          <cell r="M15">
            <v>0</v>
          </cell>
          <cell r="N15">
            <v>4.8</v>
          </cell>
          <cell r="O15">
            <v>0</v>
          </cell>
          <cell r="P15">
            <v>373.6</v>
          </cell>
          <cell r="Q15">
            <v>0</v>
          </cell>
        </row>
        <row r="16">
          <cell r="B16" t="str">
            <v>147+0</v>
          </cell>
          <cell r="C16">
            <v>83</v>
          </cell>
          <cell r="D16">
            <v>27</v>
          </cell>
          <cell r="E16">
            <v>56</v>
          </cell>
          <cell r="F16">
            <v>14</v>
          </cell>
          <cell r="G16">
            <v>0</v>
          </cell>
          <cell r="H16">
            <v>8.77</v>
          </cell>
          <cell r="I16">
            <v>0</v>
          </cell>
          <cell r="J16">
            <v>869.12</v>
          </cell>
          <cell r="K16">
            <v>0</v>
          </cell>
          <cell r="L16">
            <v>11.1</v>
          </cell>
          <cell r="M16">
            <v>0</v>
          </cell>
          <cell r="N16">
            <v>4.8</v>
          </cell>
          <cell r="O16">
            <v>0</v>
          </cell>
          <cell r="P16">
            <v>568.5</v>
          </cell>
          <cell r="Q16">
            <v>0</v>
          </cell>
        </row>
        <row r="17">
          <cell r="B17" t="str">
            <v>149+2</v>
          </cell>
          <cell r="C17">
            <v>71</v>
          </cell>
          <cell r="D17">
            <v>27</v>
          </cell>
          <cell r="E17">
            <v>44</v>
          </cell>
          <cell r="F17">
            <v>13.5</v>
          </cell>
          <cell r="G17">
            <v>0</v>
          </cell>
          <cell r="H17">
            <v>8.41</v>
          </cell>
          <cell r="I17">
            <v>0</v>
          </cell>
          <cell r="J17">
            <v>734.54</v>
          </cell>
          <cell r="K17">
            <v>0</v>
          </cell>
          <cell r="L17">
            <v>11.4</v>
          </cell>
          <cell r="M17">
            <v>0</v>
          </cell>
          <cell r="N17">
            <v>4.8</v>
          </cell>
          <cell r="O17">
            <v>0</v>
          </cell>
          <cell r="P17">
            <v>519</v>
          </cell>
          <cell r="Q17">
            <v>0</v>
          </cell>
        </row>
        <row r="18">
          <cell r="B18" t="str">
            <v>153+18</v>
          </cell>
          <cell r="C18">
            <v>54</v>
          </cell>
          <cell r="D18">
            <v>22</v>
          </cell>
          <cell r="E18">
            <v>32</v>
          </cell>
          <cell r="F18">
            <v>13.5</v>
          </cell>
          <cell r="G18">
            <v>0</v>
          </cell>
          <cell r="H18">
            <v>8.02</v>
          </cell>
          <cell r="I18">
            <v>0</v>
          </cell>
          <cell r="J18">
            <v>553.64</v>
          </cell>
          <cell r="K18">
            <v>0</v>
          </cell>
          <cell r="L18">
            <v>12.4</v>
          </cell>
          <cell r="M18">
            <v>0</v>
          </cell>
          <cell r="N18">
            <v>4.8</v>
          </cell>
          <cell r="O18">
            <v>0</v>
          </cell>
          <cell r="P18">
            <v>426.4</v>
          </cell>
          <cell r="Q18">
            <v>0</v>
          </cell>
        </row>
        <row r="19">
          <cell r="B19" t="str">
            <v>161+0</v>
          </cell>
          <cell r="C19">
            <v>83</v>
          </cell>
          <cell r="D19">
            <v>27</v>
          </cell>
          <cell r="E19">
            <v>56</v>
          </cell>
          <cell r="F19">
            <v>13.5</v>
          </cell>
          <cell r="G19">
            <v>0</v>
          </cell>
          <cell r="H19">
            <v>8.1300000000000008</v>
          </cell>
          <cell r="I19">
            <v>0</v>
          </cell>
          <cell r="J19">
            <v>819.78</v>
          </cell>
          <cell r="K19">
            <v>0</v>
          </cell>
          <cell r="L19">
            <v>12.6</v>
          </cell>
          <cell r="M19">
            <v>0</v>
          </cell>
          <cell r="N19">
            <v>4.8</v>
          </cell>
          <cell r="O19">
            <v>0</v>
          </cell>
          <cell r="P19">
            <v>609</v>
          </cell>
          <cell r="Q19">
            <v>0</v>
          </cell>
        </row>
        <row r="20">
          <cell r="B20" t="str">
            <v>169+14</v>
          </cell>
          <cell r="C20">
            <v>54</v>
          </cell>
          <cell r="D20">
            <v>22</v>
          </cell>
          <cell r="E20">
            <v>32</v>
          </cell>
          <cell r="F20">
            <v>15</v>
          </cell>
          <cell r="G20">
            <v>0</v>
          </cell>
          <cell r="H20">
            <v>8.7799999999999994</v>
          </cell>
          <cell r="I20">
            <v>0</v>
          </cell>
          <cell r="J20">
            <v>610.96</v>
          </cell>
          <cell r="K20">
            <v>0</v>
          </cell>
          <cell r="L20">
            <v>13.7</v>
          </cell>
          <cell r="M20">
            <v>0</v>
          </cell>
          <cell r="N20">
            <v>4.8</v>
          </cell>
          <cell r="O20">
            <v>0</v>
          </cell>
          <cell r="P20">
            <v>455</v>
          </cell>
          <cell r="Q20">
            <v>0</v>
          </cell>
        </row>
        <row r="21">
          <cell r="B21" t="str">
            <v>177+15</v>
          </cell>
          <cell r="C21">
            <v>83</v>
          </cell>
          <cell r="D21">
            <v>27</v>
          </cell>
          <cell r="E21">
            <v>56</v>
          </cell>
          <cell r="F21">
            <v>13</v>
          </cell>
          <cell r="G21">
            <v>0.5</v>
          </cell>
          <cell r="H21">
            <v>8.8699999999999992</v>
          </cell>
          <cell r="I21">
            <v>0</v>
          </cell>
          <cell r="J21">
            <v>847.72</v>
          </cell>
          <cell r="K21">
            <v>13.5</v>
          </cell>
          <cell r="L21">
            <v>11.5</v>
          </cell>
          <cell r="M21">
            <v>0.5</v>
          </cell>
          <cell r="N21">
            <v>4.8</v>
          </cell>
          <cell r="O21">
            <v>0</v>
          </cell>
          <cell r="P21">
            <v>579.29999999999995</v>
          </cell>
          <cell r="Q21">
            <v>13.5</v>
          </cell>
        </row>
        <row r="22">
          <cell r="B22" t="str">
            <v>185+0</v>
          </cell>
          <cell r="C22">
            <v>54</v>
          </cell>
          <cell r="D22">
            <v>22</v>
          </cell>
          <cell r="E22">
            <v>32</v>
          </cell>
          <cell r="F22">
            <v>11.2</v>
          </cell>
          <cell r="G22">
            <v>0.8</v>
          </cell>
          <cell r="H22">
            <v>8.84</v>
          </cell>
          <cell r="I22">
            <v>0</v>
          </cell>
          <cell r="J22">
            <v>529.28</v>
          </cell>
          <cell r="K22">
            <v>17.600000000000001</v>
          </cell>
          <cell r="L22">
            <v>9.5</v>
          </cell>
          <cell r="M22">
            <v>0.8</v>
          </cell>
          <cell r="N22">
            <v>4.8</v>
          </cell>
          <cell r="O22">
            <v>0</v>
          </cell>
          <cell r="P22">
            <v>362.6</v>
          </cell>
          <cell r="Q22">
            <v>17.600000000000001</v>
          </cell>
        </row>
        <row r="23">
          <cell r="B23" t="str">
            <v>193+0</v>
          </cell>
          <cell r="C23">
            <v>83</v>
          </cell>
          <cell r="D23">
            <v>27</v>
          </cell>
          <cell r="E23">
            <v>56</v>
          </cell>
          <cell r="F23">
            <v>7</v>
          </cell>
          <cell r="G23">
            <v>0</v>
          </cell>
          <cell r="H23">
            <v>7</v>
          </cell>
          <cell r="I23">
            <v>0</v>
          </cell>
          <cell r="J23">
            <v>581</v>
          </cell>
          <cell r="K23">
            <v>0</v>
          </cell>
          <cell r="L23">
            <v>6.5</v>
          </cell>
          <cell r="M23">
            <v>0</v>
          </cell>
          <cell r="N23">
            <v>3.08</v>
          </cell>
          <cell r="O23">
            <v>0</v>
          </cell>
          <cell r="P23">
            <v>347.98</v>
          </cell>
          <cell r="Q23">
            <v>0</v>
          </cell>
        </row>
        <row r="24">
          <cell r="B24" t="str">
            <v>197+0</v>
          </cell>
          <cell r="C24">
            <v>54</v>
          </cell>
          <cell r="D24">
            <v>22</v>
          </cell>
          <cell r="E24">
            <v>32</v>
          </cell>
          <cell r="F24">
            <v>6.4</v>
          </cell>
          <cell r="G24">
            <v>0</v>
          </cell>
          <cell r="H24">
            <v>6.4</v>
          </cell>
          <cell r="I24">
            <v>0</v>
          </cell>
          <cell r="J24">
            <v>345.6</v>
          </cell>
          <cell r="K24">
            <v>0</v>
          </cell>
          <cell r="L24">
            <v>5.3</v>
          </cell>
          <cell r="M24">
            <v>0</v>
          </cell>
          <cell r="N24">
            <v>1.97</v>
          </cell>
          <cell r="O24">
            <v>0</v>
          </cell>
          <cell r="P24">
            <v>179.64</v>
          </cell>
          <cell r="Q24">
            <v>0</v>
          </cell>
        </row>
        <row r="25">
          <cell r="B25" t="str">
            <v>204+0</v>
          </cell>
          <cell r="C25">
            <v>83</v>
          </cell>
          <cell r="D25">
            <v>27</v>
          </cell>
          <cell r="E25">
            <v>56</v>
          </cell>
          <cell r="F25">
            <v>10</v>
          </cell>
          <cell r="G25">
            <v>0</v>
          </cell>
          <cell r="H25">
            <v>8.9700000000000006</v>
          </cell>
          <cell r="I25">
            <v>0</v>
          </cell>
          <cell r="J25">
            <v>772.32</v>
          </cell>
          <cell r="K25">
            <v>0</v>
          </cell>
          <cell r="L25">
            <v>8.1</v>
          </cell>
          <cell r="M25">
            <v>0</v>
          </cell>
          <cell r="N25">
            <v>4.8</v>
          </cell>
          <cell r="O25">
            <v>0</v>
          </cell>
          <cell r="P25">
            <v>487.5</v>
          </cell>
          <cell r="Q25">
            <v>0</v>
          </cell>
        </row>
        <row r="26">
          <cell r="B26" t="str">
            <v>209+10</v>
          </cell>
          <cell r="C26">
            <v>54</v>
          </cell>
          <cell r="D26">
            <v>22</v>
          </cell>
          <cell r="E26">
            <v>32</v>
          </cell>
          <cell r="F26">
            <v>10</v>
          </cell>
          <cell r="G26">
            <v>0</v>
          </cell>
          <cell r="H26">
            <v>9.1199999999999992</v>
          </cell>
          <cell r="I26">
            <v>0</v>
          </cell>
          <cell r="J26">
            <v>511.84</v>
          </cell>
          <cell r="K26">
            <v>0</v>
          </cell>
          <cell r="L26">
            <v>7.9</v>
          </cell>
          <cell r="M26">
            <v>0</v>
          </cell>
          <cell r="N26">
            <v>4.8</v>
          </cell>
          <cell r="O26">
            <v>0</v>
          </cell>
          <cell r="P26">
            <v>327.39999999999998</v>
          </cell>
          <cell r="Q26">
            <v>0</v>
          </cell>
        </row>
        <row r="27">
          <cell r="B27" t="str">
            <v>215+10</v>
          </cell>
          <cell r="C27">
            <v>83</v>
          </cell>
          <cell r="D27">
            <v>27</v>
          </cell>
          <cell r="E27">
            <v>56</v>
          </cell>
          <cell r="F27">
            <v>10.8</v>
          </cell>
          <cell r="G27">
            <v>0.4</v>
          </cell>
          <cell r="H27">
            <v>9.68</v>
          </cell>
          <cell r="I27">
            <v>0</v>
          </cell>
          <cell r="J27">
            <v>833.68</v>
          </cell>
          <cell r="K27">
            <v>10.8</v>
          </cell>
          <cell r="L27">
            <v>8.1</v>
          </cell>
          <cell r="M27">
            <v>0.4</v>
          </cell>
          <cell r="N27">
            <v>4.8</v>
          </cell>
          <cell r="O27">
            <v>0</v>
          </cell>
          <cell r="P27">
            <v>487.5</v>
          </cell>
          <cell r="Q27">
            <v>10.8</v>
          </cell>
        </row>
        <row r="28">
          <cell r="B28" t="str">
            <v>221+0</v>
          </cell>
          <cell r="C28">
            <v>54</v>
          </cell>
          <cell r="D28">
            <v>22</v>
          </cell>
          <cell r="E28">
            <v>32</v>
          </cell>
          <cell r="F28">
            <v>8.6</v>
          </cell>
          <cell r="G28">
            <v>0</v>
          </cell>
          <cell r="H28">
            <v>8.6</v>
          </cell>
          <cell r="I28">
            <v>0</v>
          </cell>
          <cell r="J28">
            <v>464.4</v>
          </cell>
          <cell r="K28">
            <v>0</v>
          </cell>
          <cell r="L28">
            <v>6.1</v>
          </cell>
          <cell r="M28">
            <v>0</v>
          </cell>
          <cell r="N28">
            <v>2.46</v>
          </cell>
          <cell r="O28">
            <v>0</v>
          </cell>
          <cell r="P28">
            <v>212.92</v>
          </cell>
          <cell r="Q28">
            <v>0</v>
          </cell>
        </row>
        <row r="29">
          <cell r="B29" t="str">
            <v>225+0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230+18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236+4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238+9</v>
          </cell>
          <cell r="C32">
            <v>71</v>
          </cell>
          <cell r="D32">
            <v>27</v>
          </cell>
          <cell r="E32">
            <v>44</v>
          </cell>
          <cell r="F32">
            <v>6</v>
          </cell>
          <cell r="G32">
            <v>0</v>
          </cell>
          <cell r="H32">
            <v>6</v>
          </cell>
          <cell r="I32">
            <v>0</v>
          </cell>
          <cell r="J32">
            <v>426</v>
          </cell>
          <cell r="K32">
            <v>0</v>
          </cell>
          <cell r="L32">
            <v>6</v>
          </cell>
          <cell r="M32">
            <v>0</v>
          </cell>
          <cell r="N32">
            <v>0.99</v>
          </cell>
          <cell r="O32">
            <v>0</v>
          </cell>
          <cell r="P32">
            <v>205.56</v>
          </cell>
          <cell r="Q3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차수공개요"/>
      <sheetName val="102역사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F2"/>
          <cell r="G2"/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C3"/>
          <cell r="D3" t="str">
            <v>m3</v>
          </cell>
          <cell r="E3">
            <v>5712</v>
          </cell>
          <cell r="F3"/>
          <cell r="G3"/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F4"/>
          <cell r="G4"/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C5"/>
          <cell r="D5" t="str">
            <v>m3</v>
          </cell>
          <cell r="E5">
            <v>13600</v>
          </cell>
          <cell r="F5"/>
          <cell r="G5"/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C6"/>
          <cell r="D6" t="str">
            <v>m3</v>
          </cell>
          <cell r="E6">
            <v>10880</v>
          </cell>
          <cell r="F6"/>
          <cell r="G6"/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14484</v>
          </cell>
          <cell r="F7"/>
          <cell r="G7"/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15980</v>
          </cell>
          <cell r="F8"/>
          <cell r="G8"/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인력25B:철근</v>
          </cell>
          <cell r="D9" t="str">
            <v>m3</v>
          </cell>
          <cell r="E9">
            <v>68340</v>
          </cell>
          <cell r="F9"/>
          <cell r="G9"/>
          <cell r="H9" t="str">
            <v>|</v>
          </cell>
        </row>
        <row r="10">
          <cell r="A10" t="str">
            <v>A008'</v>
          </cell>
          <cell r="B10" t="str">
            <v>CON'C 타설</v>
          </cell>
          <cell r="C10" t="str">
            <v>인력40B:무근</v>
          </cell>
          <cell r="D10" t="str">
            <v>m3</v>
          </cell>
          <cell r="E10">
            <v>62764</v>
          </cell>
          <cell r="F10"/>
          <cell r="G10"/>
          <cell r="H10" t="str">
            <v>|</v>
          </cell>
        </row>
        <row r="11">
          <cell r="A11" t="str">
            <v>A009</v>
          </cell>
          <cell r="B11" t="str">
            <v>버림 CON'C</v>
          </cell>
          <cell r="C11" t="str">
            <v>인력 1:4:8</v>
          </cell>
          <cell r="D11" t="str">
            <v>m3</v>
          </cell>
          <cell r="E11">
            <v>61880</v>
          </cell>
          <cell r="F11"/>
          <cell r="G11"/>
          <cell r="H11" t="str">
            <v>|</v>
          </cell>
        </row>
        <row r="12">
          <cell r="A12" t="str">
            <v>A010</v>
          </cell>
          <cell r="B12" t="str">
            <v>합판 거푸집</v>
          </cell>
          <cell r="C12" t="str">
            <v>1회</v>
          </cell>
          <cell r="D12" t="str">
            <v>m2</v>
          </cell>
          <cell r="E12">
            <v>21068</v>
          </cell>
          <cell r="F12">
            <v>12531</v>
          </cell>
          <cell r="G12"/>
          <cell r="H12" t="str">
            <v>|</v>
          </cell>
        </row>
        <row r="13">
          <cell r="A13" t="str">
            <v>A011</v>
          </cell>
          <cell r="B13" t="str">
            <v>합판 거푸집</v>
          </cell>
          <cell r="C13" t="str">
            <v>3회</v>
          </cell>
          <cell r="D13" t="str">
            <v>m2</v>
          </cell>
          <cell r="E13">
            <v>9923</v>
          </cell>
          <cell r="F13">
            <v>5777</v>
          </cell>
          <cell r="G13"/>
          <cell r="H13" t="str">
            <v>|</v>
          </cell>
        </row>
        <row r="14">
          <cell r="A14" t="str">
            <v>A012</v>
          </cell>
          <cell r="B14" t="str">
            <v>"</v>
          </cell>
          <cell r="C14" t="str">
            <v>4회</v>
          </cell>
          <cell r="D14" t="str">
            <v>m2</v>
          </cell>
          <cell r="E14">
            <v>8427</v>
          </cell>
          <cell r="F14">
            <v>5025</v>
          </cell>
          <cell r="G14"/>
          <cell r="H14" t="str">
            <v>|</v>
          </cell>
        </row>
        <row r="15">
          <cell r="A15" t="str">
            <v>A013</v>
          </cell>
          <cell r="B15" t="str">
            <v>"</v>
          </cell>
          <cell r="C15" t="str">
            <v>5회</v>
          </cell>
          <cell r="D15" t="str">
            <v>m2</v>
          </cell>
          <cell r="E15">
            <v>7205</v>
          </cell>
          <cell r="F15">
            <v>4649</v>
          </cell>
          <cell r="G15"/>
          <cell r="H15" t="str">
            <v>|</v>
          </cell>
        </row>
        <row r="16">
          <cell r="A16" t="str">
            <v>A013'</v>
          </cell>
          <cell r="B16" t="str">
            <v>"</v>
          </cell>
          <cell r="C16" t="str">
            <v>6회</v>
          </cell>
          <cell r="D16" t="str">
            <v>m2</v>
          </cell>
          <cell r="E16">
            <v>6741</v>
          </cell>
          <cell r="F16">
            <v>4348</v>
          </cell>
          <cell r="G16"/>
          <cell r="H16" t="str">
            <v>|</v>
          </cell>
        </row>
        <row r="17">
          <cell r="A17" t="str">
            <v>A014</v>
          </cell>
          <cell r="B17" t="str">
            <v>철근가공및조립</v>
          </cell>
          <cell r="C17" t="str">
            <v>보 통</v>
          </cell>
          <cell r="D17" t="str">
            <v>TON</v>
          </cell>
          <cell r="E17">
            <v>261840</v>
          </cell>
          <cell r="F17">
            <v>8811</v>
          </cell>
          <cell r="G17"/>
          <cell r="H17" t="str">
            <v>|</v>
          </cell>
        </row>
        <row r="18">
          <cell r="A18" t="str">
            <v>A015</v>
          </cell>
          <cell r="B18" t="str">
            <v>CON'C 포장 절단</v>
          </cell>
          <cell r="C18"/>
          <cell r="D18" t="str">
            <v>M</v>
          </cell>
          <cell r="E18">
            <v>483</v>
          </cell>
          <cell r="F18">
            <v>543</v>
          </cell>
          <cell r="G18">
            <v>65</v>
          </cell>
        </row>
        <row r="19">
          <cell r="A19" t="str">
            <v>A016</v>
          </cell>
          <cell r="B19" t="str">
            <v>CON'C 파괴및복구</v>
          </cell>
          <cell r="C19" t="str">
            <v>기  계</v>
          </cell>
          <cell r="D19" t="str">
            <v xml:space="preserve">m3 </v>
          </cell>
          <cell r="E19">
            <v>19589</v>
          </cell>
          <cell r="F19">
            <v>271</v>
          </cell>
          <cell r="G19">
            <v>1990</v>
          </cell>
        </row>
        <row r="20">
          <cell r="A20" t="str">
            <v>A017</v>
          </cell>
          <cell r="B20" t="str">
            <v>C0N'C 파괴및복구</v>
          </cell>
          <cell r="C20" t="str">
            <v>인 력</v>
          </cell>
          <cell r="D20" t="str">
            <v>m4</v>
          </cell>
          <cell r="E20">
            <v>53016</v>
          </cell>
          <cell r="F20">
            <v>1233</v>
          </cell>
          <cell r="G20">
            <v>2045</v>
          </cell>
        </row>
        <row r="21">
          <cell r="A21" t="str">
            <v>A018</v>
          </cell>
          <cell r="B21" t="str">
            <v>보조기층포설</v>
          </cell>
          <cell r="C21"/>
          <cell r="D21" t="str">
            <v>m5</v>
          </cell>
          <cell r="E21">
            <v>7185</v>
          </cell>
        </row>
        <row r="22">
          <cell r="A22" t="str">
            <v>A019</v>
          </cell>
          <cell r="B22" t="str">
            <v>와이어 매쉬 깔기</v>
          </cell>
          <cell r="C22" t="str">
            <v>#6 150x150</v>
          </cell>
          <cell r="D22" t="str">
            <v>m2</v>
          </cell>
          <cell r="E22">
            <v>606</v>
          </cell>
          <cell r="F22">
            <v>957</v>
          </cell>
        </row>
        <row r="23">
          <cell r="A23" t="str">
            <v>A020</v>
          </cell>
          <cell r="B23" t="str">
            <v>P.E관접합(융착식)</v>
          </cell>
          <cell r="C23" t="str">
            <v>D300</v>
          </cell>
          <cell r="D23" t="str">
            <v>개소</v>
          </cell>
          <cell r="E23">
            <v>46148</v>
          </cell>
          <cell r="F23">
            <v>2273</v>
          </cell>
          <cell r="G23">
            <v>3779</v>
          </cell>
        </row>
        <row r="24">
          <cell r="A24" t="str">
            <v>A021</v>
          </cell>
          <cell r="B24" t="str">
            <v>P.E관접합(융착식)</v>
          </cell>
          <cell r="C24" t="str">
            <v>D250</v>
          </cell>
          <cell r="D24" t="str">
            <v>개소</v>
          </cell>
          <cell r="E24">
            <v>41746</v>
          </cell>
          <cell r="F24">
            <v>2056</v>
          </cell>
          <cell r="G24">
            <v>3418</v>
          </cell>
        </row>
        <row r="25">
          <cell r="A25" t="str">
            <v>A022</v>
          </cell>
          <cell r="B25" t="str">
            <v>P.E관접합(융착식)</v>
          </cell>
          <cell r="C25" t="str">
            <v>D200</v>
          </cell>
          <cell r="D25" t="str">
            <v>개소</v>
          </cell>
          <cell r="E25">
            <v>36317</v>
          </cell>
          <cell r="F25">
            <v>1822</v>
          </cell>
          <cell r="G25">
            <v>3092</v>
          </cell>
        </row>
        <row r="26">
          <cell r="A26" t="str">
            <v>A023</v>
          </cell>
          <cell r="B26" t="str">
            <v>P.E관접합(융착식)</v>
          </cell>
          <cell r="C26" t="str">
            <v>D150</v>
          </cell>
          <cell r="D26" t="str">
            <v>개소</v>
          </cell>
          <cell r="E26">
            <v>26381</v>
          </cell>
          <cell r="F26">
            <v>1471</v>
          </cell>
          <cell r="G26">
            <v>2118</v>
          </cell>
        </row>
        <row r="27">
          <cell r="A27" t="str">
            <v>A024</v>
          </cell>
          <cell r="B27" t="str">
            <v>P.E관접합(융착식)</v>
          </cell>
          <cell r="C27" t="str">
            <v>D100</v>
          </cell>
          <cell r="D27" t="str">
            <v>개소</v>
          </cell>
          <cell r="E27">
            <v>20851</v>
          </cell>
          <cell r="F27">
            <v>1153</v>
          </cell>
          <cell r="G27">
            <v>1661</v>
          </cell>
        </row>
        <row r="28">
          <cell r="A28" t="str">
            <v>A025</v>
          </cell>
          <cell r="B28" t="str">
            <v>오수맨홀 설치</v>
          </cell>
          <cell r="C28" t="str">
            <v>0.8*0.8*1.0</v>
          </cell>
          <cell r="D28" t="str">
            <v>개소</v>
          </cell>
          <cell r="E28">
            <v>133779</v>
          </cell>
          <cell r="F28">
            <v>92310</v>
          </cell>
          <cell r="G28">
            <v>2350</v>
          </cell>
        </row>
        <row r="29">
          <cell r="A29" t="str">
            <v>A025'</v>
          </cell>
          <cell r="B29" t="str">
            <v>맨홀뚜껑 설치</v>
          </cell>
          <cell r="C29" t="str">
            <v>도로용D600</v>
          </cell>
          <cell r="D29" t="str">
            <v>개소</v>
          </cell>
          <cell r="E29"/>
          <cell r="F29">
            <v>55000</v>
          </cell>
        </row>
        <row r="30">
          <cell r="A30" t="str">
            <v>A026</v>
          </cell>
          <cell r="B30" t="str">
            <v>집수조설치</v>
          </cell>
          <cell r="C30" t="str">
            <v>430*600</v>
          </cell>
          <cell r="D30" t="str">
            <v>개소</v>
          </cell>
          <cell r="E30">
            <v>18248</v>
          </cell>
          <cell r="F30">
            <v>23800</v>
          </cell>
        </row>
        <row r="31">
          <cell r="A31" t="str">
            <v>A027</v>
          </cell>
          <cell r="B31" t="str">
            <v>내 부 말 비 계</v>
          </cell>
          <cell r="C31" t="str">
            <v>발돋음</v>
          </cell>
          <cell r="D31" t="str">
            <v>m2</v>
          </cell>
          <cell r="E31">
            <v>1620</v>
          </cell>
          <cell r="F31">
            <v>553</v>
          </cell>
        </row>
        <row r="32">
          <cell r="A32" t="str">
            <v>A028</v>
          </cell>
          <cell r="B32" t="str">
            <v>수 평 규 준 틀</v>
          </cell>
          <cell r="C32" t="str">
            <v>귀</v>
          </cell>
          <cell r="D32" t="str">
            <v>개소</v>
          </cell>
          <cell r="E32">
            <v>28110</v>
          </cell>
          <cell r="F32">
            <v>5309</v>
          </cell>
        </row>
        <row r="33">
          <cell r="A33" t="str">
            <v>A029</v>
          </cell>
          <cell r="B33" t="str">
            <v>수평규준틀</v>
          </cell>
          <cell r="C33" t="str">
            <v>평</v>
          </cell>
          <cell r="D33" t="str">
            <v>개소</v>
          </cell>
          <cell r="E33">
            <v>16095</v>
          </cell>
          <cell r="F33">
            <v>3374</v>
          </cell>
        </row>
        <row r="34">
          <cell r="A34" t="str">
            <v>A030</v>
          </cell>
          <cell r="B34" t="str">
            <v>동 바 리</v>
          </cell>
          <cell r="C34" t="str">
            <v>1회</v>
          </cell>
          <cell r="D34" t="str">
            <v>10공/M3</v>
          </cell>
          <cell r="E34">
            <v>157022</v>
          </cell>
          <cell r="F34">
            <v>24288</v>
          </cell>
        </row>
        <row r="35">
          <cell r="A35" t="str">
            <v>A031</v>
          </cell>
          <cell r="B35" t="str">
            <v>"</v>
          </cell>
          <cell r="C35" t="str">
            <v>7회</v>
          </cell>
          <cell r="D35" t="str">
            <v>"</v>
          </cell>
          <cell r="E35">
            <v>157022</v>
          </cell>
          <cell r="F35">
            <v>11221</v>
          </cell>
        </row>
        <row r="36">
          <cell r="A36" t="str">
            <v>A032</v>
          </cell>
          <cell r="B36" t="str">
            <v>비  계</v>
          </cell>
          <cell r="C36" t="str">
            <v>1회</v>
          </cell>
          <cell r="D36" t="str">
            <v>10공/M3</v>
          </cell>
          <cell r="E36">
            <v>175130</v>
          </cell>
          <cell r="F36">
            <v>16848</v>
          </cell>
        </row>
        <row r="37">
          <cell r="A37" t="str">
            <v>A033</v>
          </cell>
          <cell r="B37" t="str">
            <v>"</v>
          </cell>
          <cell r="C37" t="str">
            <v>7회</v>
          </cell>
          <cell r="D37" t="str">
            <v>"</v>
          </cell>
          <cell r="E37">
            <v>175130</v>
          </cell>
          <cell r="F37">
            <v>7783</v>
          </cell>
        </row>
        <row r="38">
          <cell r="A38" t="str">
            <v>A034</v>
          </cell>
          <cell r="B38" t="str">
            <v>시멘트 액체방수</v>
          </cell>
          <cell r="C38" t="str">
            <v>B 종</v>
          </cell>
          <cell r="D38" t="str">
            <v>m2</v>
          </cell>
          <cell r="E38">
            <v>15112</v>
          </cell>
          <cell r="F38">
            <v>151</v>
          </cell>
        </row>
        <row r="39">
          <cell r="A39" t="str">
            <v>A035</v>
          </cell>
          <cell r="B39" t="str">
            <v>보 호 몰 탈</v>
          </cell>
          <cell r="C39" t="str">
            <v>24m/m(1:3)</v>
          </cell>
          <cell r="D39" t="str">
            <v>m2</v>
          </cell>
          <cell r="E39">
            <v>7852</v>
          </cell>
        </row>
        <row r="40">
          <cell r="A40" t="str">
            <v>A036</v>
          </cell>
          <cell r="B40" t="str">
            <v>보 호 몰 탈</v>
          </cell>
          <cell r="C40" t="str">
            <v>18m/m(1:3)</v>
          </cell>
          <cell r="D40" t="str">
            <v>m2</v>
          </cell>
          <cell r="E40">
            <v>4489</v>
          </cell>
        </row>
        <row r="41">
          <cell r="A41" t="str">
            <v>A037</v>
          </cell>
          <cell r="B41" t="str">
            <v>지수판 설치</v>
          </cell>
          <cell r="C41" t="str">
            <v>200*5T</v>
          </cell>
          <cell r="D41" t="str">
            <v>M</v>
          </cell>
          <cell r="E41">
            <v>8968</v>
          </cell>
          <cell r="F41">
            <v>2469</v>
          </cell>
        </row>
        <row r="42">
          <cell r="A42" t="str">
            <v>A038</v>
          </cell>
          <cell r="B42" t="str">
            <v>PVC PIPE 끼우기</v>
          </cell>
          <cell r="C42" t="str">
            <v>D50*0.2</v>
          </cell>
          <cell r="D42" t="str">
            <v>개소</v>
          </cell>
          <cell r="E42">
            <v>539</v>
          </cell>
          <cell r="F42">
            <v>275</v>
          </cell>
        </row>
        <row r="43">
          <cell r="A43" t="str">
            <v>A039</v>
          </cell>
          <cell r="B43" t="str">
            <v>받침대 설치</v>
          </cell>
          <cell r="C43" t="str">
            <v>0.2*0.15</v>
          </cell>
          <cell r="D43" t="str">
            <v>M</v>
          </cell>
          <cell r="E43">
            <v>7884</v>
          </cell>
        </row>
        <row r="44">
          <cell r="A44" t="str">
            <v>A040</v>
          </cell>
          <cell r="B44" t="str">
            <v>받침대 설치</v>
          </cell>
          <cell r="C44" t="str">
            <v>0.15*0.1</v>
          </cell>
          <cell r="D44" t="str">
            <v>M</v>
          </cell>
          <cell r="E44">
            <v>6570</v>
          </cell>
        </row>
        <row r="45">
          <cell r="A45" t="str">
            <v>A041</v>
          </cell>
          <cell r="B45" t="str">
            <v>맨홀받침판 설치</v>
          </cell>
          <cell r="C45" t="str">
            <v>0.15*0.1</v>
          </cell>
          <cell r="D45" t="str">
            <v>M</v>
          </cell>
          <cell r="E45">
            <v>6570</v>
          </cell>
        </row>
        <row r="46">
          <cell r="A46" t="str">
            <v>A042</v>
          </cell>
          <cell r="B46" t="str">
            <v>접촉모관력채우기</v>
          </cell>
          <cell r="C46" t="str">
            <v>100~150</v>
          </cell>
          <cell r="D46" t="str">
            <v>m3</v>
          </cell>
          <cell r="E46">
            <v>17994</v>
          </cell>
        </row>
        <row r="47">
          <cell r="A47" t="str">
            <v>A043</v>
          </cell>
          <cell r="B47" t="str">
            <v>모관망 깔기</v>
          </cell>
          <cell r="C47"/>
          <cell r="D47" t="str">
            <v>m2</v>
          </cell>
          <cell r="E47">
            <v>2720</v>
          </cell>
          <cell r="F47">
            <v>2655</v>
          </cell>
          <cell r="G47"/>
          <cell r="H47" t="str">
            <v>|</v>
          </cell>
        </row>
        <row r="48">
          <cell r="A48" t="str">
            <v>A044</v>
          </cell>
          <cell r="B48" t="str">
            <v>다공질 토양깔기</v>
          </cell>
          <cell r="C48"/>
          <cell r="D48" t="str">
            <v>m3</v>
          </cell>
          <cell r="E48">
            <v>53407</v>
          </cell>
          <cell r="F48">
            <v>132217</v>
          </cell>
          <cell r="G48">
            <v>8830</v>
          </cell>
          <cell r="H48" t="str">
            <v>|</v>
          </cell>
        </row>
        <row r="49">
          <cell r="A49" t="str">
            <v>A045</v>
          </cell>
          <cell r="B49" t="str">
            <v>시멘트 벽돌쌓기</v>
          </cell>
          <cell r="C49" t="str">
            <v>0.5B</v>
          </cell>
          <cell r="D49" t="str">
            <v>천매</v>
          </cell>
          <cell r="E49">
            <v>134366</v>
          </cell>
          <cell r="F49">
            <v>37800</v>
          </cell>
        </row>
        <row r="50">
          <cell r="A50" t="str">
            <v>A045'</v>
          </cell>
          <cell r="B50" t="str">
            <v>시멘트 벽돌쌓기</v>
          </cell>
          <cell r="C50" t="str">
            <v>1.0B</v>
          </cell>
          <cell r="D50" t="str">
            <v>천매</v>
          </cell>
          <cell r="E50">
            <v>119784</v>
          </cell>
          <cell r="F50">
            <v>37800</v>
          </cell>
        </row>
        <row r="51">
          <cell r="A51" t="str">
            <v>A046</v>
          </cell>
          <cell r="B51" t="str">
            <v>주철뚜껑 설치</v>
          </cell>
          <cell r="C51" t="str">
            <v>D600</v>
          </cell>
          <cell r="D51" t="str">
            <v>개소</v>
          </cell>
          <cell r="E51">
            <v>10321</v>
          </cell>
          <cell r="F51">
            <v>39026</v>
          </cell>
        </row>
        <row r="52">
          <cell r="A52" t="str">
            <v>A046"</v>
          </cell>
          <cell r="B52" t="str">
            <v>주철뚜껑 설치</v>
          </cell>
          <cell r="C52" t="str">
            <v>1000x800</v>
          </cell>
          <cell r="D52" t="str">
            <v>개소</v>
          </cell>
          <cell r="E52"/>
          <cell r="F52">
            <v>50000</v>
          </cell>
        </row>
        <row r="53">
          <cell r="A53" t="str">
            <v>A046'</v>
          </cell>
          <cell r="B53" t="str">
            <v>주철뚜껑 설치</v>
          </cell>
          <cell r="C53" t="str">
            <v>1100x1100</v>
          </cell>
          <cell r="D53" t="str">
            <v>개소</v>
          </cell>
          <cell r="E53"/>
          <cell r="F53">
            <v>110000</v>
          </cell>
        </row>
        <row r="54">
          <cell r="A54" t="str">
            <v>A047</v>
          </cell>
          <cell r="B54" t="str">
            <v>현 장 정 리</v>
          </cell>
          <cell r="C54" t="str">
            <v xml:space="preserve"> </v>
          </cell>
          <cell r="D54" t="str">
            <v>m2</v>
          </cell>
          <cell r="E54">
            <v>4080</v>
          </cell>
        </row>
        <row r="55">
          <cell r="A55" t="str">
            <v>A048</v>
          </cell>
          <cell r="B55" t="str">
            <v>PVC 관접합</v>
          </cell>
          <cell r="C55" t="str">
            <v>(D250)</v>
          </cell>
          <cell r="D55" t="str">
            <v>개소</v>
          </cell>
          <cell r="E55">
            <v>26526</v>
          </cell>
          <cell r="F55">
            <v>721</v>
          </cell>
        </row>
        <row r="56">
          <cell r="A56" t="str">
            <v>A049</v>
          </cell>
          <cell r="B56" t="str">
            <v>PVC 관접합</v>
          </cell>
          <cell r="C56" t="str">
            <v>(D200)</v>
          </cell>
          <cell r="D56" t="str">
            <v>개소</v>
          </cell>
          <cell r="E56">
            <v>20726</v>
          </cell>
          <cell r="F56">
            <v>455</v>
          </cell>
        </row>
        <row r="57">
          <cell r="A57" t="str">
            <v>A050</v>
          </cell>
          <cell r="B57" t="str">
            <v>PVC관 접합</v>
          </cell>
          <cell r="C57" t="str">
            <v>D150</v>
          </cell>
          <cell r="D57" t="str">
            <v>개소</v>
          </cell>
          <cell r="E57">
            <v>16730</v>
          </cell>
          <cell r="F57">
            <v>268</v>
          </cell>
        </row>
        <row r="58">
          <cell r="A58" t="str">
            <v>A051</v>
          </cell>
          <cell r="B58" t="str">
            <v>PVC관 접합</v>
          </cell>
          <cell r="C58" t="str">
            <v>D100</v>
          </cell>
          <cell r="D58" t="str">
            <v>개소</v>
          </cell>
          <cell r="E58">
            <v>10605</v>
          </cell>
          <cell r="F58">
            <v>124</v>
          </cell>
        </row>
        <row r="59">
          <cell r="A59" t="str">
            <v>A052</v>
          </cell>
          <cell r="B59" t="str">
            <v>PVC관 접합</v>
          </cell>
          <cell r="C59" t="str">
            <v>D75</v>
          </cell>
          <cell r="D59" t="str">
            <v>개소</v>
          </cell>
          <cell r="E59">
            <v>8575</v>
          </cell>
          <cell r="F59">
            <v>73</v>
          </cell>
        </row>
        <row r="60">
          <cell r="A60" t="str">
            <v>A053</v>
          </cell>
          <cell r="B60" t="str">
            <v>분수조설치</v>
          </cell>
          <cell r="C60" t="str">
            <v>FRP</v>
          </cell>
          <cell r="D60" t="str">
            <v>개소</v>
          </cell>
          <cell r="E60">
            <v>24255</v>
          </cell>
          <cell r="F60">
            <v>150000</v>
          </cell>
        </row>
        <row r="61">
          <cell r="A61" t="str">
            <v>A054</v>
          </cell>
          <cell r="B61" t="str">
            <v>모관력 채우기</v>
          </cell>
          <cell r="C61" t="str">
            <v>25~40</v>
          </cell>
          <cell r="D61" t="str">
            <v>m3</v>
          </cell>
          <cell r="E61">
            <v>22893</v>
          </cell>
          <cell r="F61"/>
          <cell r="G61"/>
          <cell r="H61" t="str">
            <v>|</v>
          </cell>
        </row>
        <row r="62">
          <cell r="A62" t="str">
            <v>A055</v>
          </cell>
          <cell r="B62" t="str">
            <v>모관사 깔기</v>
          </cell>
          <cell r="C62"/>
          <cell r="D62" t="str">
            <v>m3</v>
          </cell>
          <cell r="E62">
            <v>19927</v>
          </cell>
          <cell r="F62"/>
          <cell r="G62"/>
          <cell r="H62" t="str">
            <v>|</v>
          </cell>
        </row>
        <row r="63">
          <cell r="A63" t="str">
            <v>A056</v>
          </cell>
          <cell r="B63" t="str">
            <v>불투수막 깔기</v>
          </cell>
          <cell r="C63" t="str">
            <v xml:space="preserve"> </v>
          </cell>
          <cell r="D63" t="str">
            <v>m2</v>
          </cell>
          <cell r="E63">
            <v>1360</v>
          </cell>
          <cell r="F63">
            <v>1290</v>
          </cell>
          <cell r="G63"/>
          <cell r="H63" t="str">
            <v>|</v>
          </cell>
        </row>
        <row r="64">
          <cell r="A64" t="str">
            <v>A057</v>
          </cell>
          <cell r="B64" t="str">
            <v>오지토관 부설</v>
          </cell>
          <cell r="C64" t="str">
            <v xml:space="preserve"> </v>
          </cell>
          <cell r="D64" t="str">
            <v xml:space="preserve">M </v>
          </cell>
          <cell r="E64">
            <v>1289</v>
          </cell>
          <cell r="F64">
            <v>3200</v>
          </cell>
          <cell r="G64"/>
          <cell r="H64" t="str">
            <v>|</v>
          </cell>
        </row>
        <row r="65">
          <cell r="A65" t="str">
            <v>A058</v>
          </cell>
          <cell r="B65" t="str">
            <v>트랜치 시설공사</v>
          </cell>
          <cell r="C65" t="str">
            <v xml:space="preserve"> </v>
          </cell>
          <cell r="D65" t="str">
            <v xml:space="preserve">M </v>
          </cell>
          <cell r="E65">
            <v>15270</v>
          </cell>
          <cell r="F65">
            <v>18393</v>
          </cell>
          <cell r="G65">
            <v>838</v>
          </cell>
        </row>
        <row r="66">
          <cell r="A66" t="str">
            <v>A059</v>
          </cell>
          <cell r="B66" t="str">
            <v xml:space="preserve">  오지토관 접합</v>
          </cell>
          <cell r="C66" t="str">
            <v xml:space="preserve"> </v>
          </cell>
          <cell r="D66" t="str">
            <v>개소</v>
          </cell>
          <cell r="E66">
            <v>27</v>
          </cell>
          <cell r="F66">
            <v>0</v>
          </cell>
        </row>
        <row r="67">
          <cell r="A67" t="str">
            <v>A060</v>
          </cell>
          <cell r="B67" t="str">
            <v>불투수조설치</v>
          </cell>
          <cell r="C67" t="str">
            <v>3*5</v>
          </cell>
          <cell r="D67" t="str">
            <v>개소</v>
          </cell>
          <cell r="E67">
            <v>20400</v>
          </cell>
          <cell r="F67">
            <v>90000</v>
          </cell>
          <cell r="G67"/>
          <cell r="H67" t="str">
            <v>|</v>
          </cell>
        </row>
        <row r="68">
          <cell r="A68" t="str">
            <v>A061</v>
          </cell>
          <cell r="B68" t="str">
            <v>주철뚜껑설치</v>
          </cell>
          <cell r="C68" t="str">
            <v>D450</v>
          </cell>
          <cell r="D68" t="str">
            <v>개소</v>
          </cell>
          <cell r="E68">
            <v>9185</v>
          </cell>
          <cell r="F68">
            <v>28004</v>
          </cell>
          <cell r="G68"/>
          <cell r="H68" t="str">
            <v>|</v>
          </cell>
        </row>
        <row r="69">
          <cell r="A69" t="str">
            <v>A062</v>
          </cell>
          <cell r="B69" t="str">
            <v>검수조 설치</v>
          </cell>
          <cell r="C69" t="str">
            <v>3*5</v>
          </cell>
          <cell r="D69" t="str">
            <v>개소</v>
          </cell>
          <cell r="E69">
            <v>218579</v>
          </cell>
          <cell r="F69">
            <v>189295</v>
          </cell>
          <cell r="G69">
            <v>10375</v>
          </cell>
        </row>
        <row r="70">
          <cell r="A70" t="str">
            <v>A063</v>
          </cell>
          <cell r="B70" t="str">
            <v>경계목식재</v>
          </cell>
          <cell r="C70" t="str">
            <v xml:space="preserve"> </v>
          </cell>
          <cell r="D70" t="str">
            <v>M</v>
          </cell>
          <cell r="E70">
            <v>46980</v>
          </cell>
          <cell r="F70">
            <v>5600</v>
          </cell>
        </row>
        <row r="71">
          <cell r="A71" t="str">
            <v>A064</v>
          </cell>
          <cell r="B71" t="str">
            <v>맹암거 부설</v>
          </cell>
          <cell r="C71" t="str">
            <v xml:space="preserve"> </v>
          </cell>
          <cell r="D71" t="str">
            <v>M</v>
          </cell>
          <cell r="E71">
            <v>13081</v>
          </cell>
          <cell r="F71">
            <v>7529</v>
          </cell>
          <cell r="G71">
            <v>540</v>
          </cell>
        </row>
        <row r="72">
          <cell r="A72" t="str">
            <v>A065</v>
          </cell>
          <cell r="B72" t="str">
            <v>양수공</v>
          </cell>
          <cell r="C72" t="str">
            <v xml:space="preserve"> </v>
          </cell>
          <cell r="D72" t="str">
            <v>일</v>
          </cell>
          <cell r="E72"/>
          <cell r="F72">
            <v>12312</v>
          </cell>
          <cell r="G72">
            <v>3048</v>
          </cell>
        </row>
        <row r="73">
          <cell r="A73" t="str">
            <v>A066</v>
          </cell>
          <cell r="B73" t="str">
            <v>가설창고</v>
          </cell>
          <cell r="C73" t="str">
            <v>3개월</v>
          </cell>
          <cell r="D73" t="str">
            <v>m2</v>
          </cell>
          <cell r="E73">
            <v>32558</v>
          </cell>
          <cell r="F73">
            <v>13130</v>
          </cell>
        </row>
        <row r="74">
          <cell r="A74" t="str">
            <v>A067</v>
          </cell>
          <cell r="B74" t="str">
            <v>입간판설치</v>
          </cell>
          <cell r="C74"/>
          <cell r="D74" t="str">
            <v>식</v>
          </cell>
          <cell r="E74"/>
          <cell r="F74">
            <v>700000</v>
          </cell>
        </row>
        <row r="75">
          <cell r="A75" t="str">
            <v>A068</v>
          </cell>
        </row>
        <row r="76">
          <cell r="A76" t="str">
            <v>A069</v>
          </cell>
          <cell r="B76" t="str">
            <v>방음벽설치</v>
          </cell>
          <cell r="C76" t="str">
            <v>SONO-A벽</v>
          </cell>
          <cell r="D76" t="str">
            <v>m2</v>
          </cell>
          <cell r="E76">
            <v>7960</v>
          </cell>
          <cell r="F76">
            <v>14522</v>
          </cell>
        </row>
        <row r="77">
          <cell r="A77" t="str">
            <v>A070</v>
          </cell>
          <cell r="B77" t="str">
            <v>"</v>
          </cell>
          <cell r="C77" t="str">
            <v>SONO-A천정</v>
          </cell>
          <cell r="D77" t="str">
            <v>m2</v>
          </cell>
          <cell r="E77">
            <v>10348</v>
          </cell>
          <cell r="F77">
            <v>14522</v>
          </cell>
        </row>
        <row r="78">
          <cell r="A78" t="str">
            <v>A071</v>
          </cell>
          <cell r="B78" t="str">
            <v>차집관 부설</v>
          </cell>
          <cell r="C78" t="str">
            <v>D300(사리도)</v>
          </cell>
          <cell r="D78" t="str">
            <v>M</v>
          </cell>
          <cell r="E78">
            <v>10655</v>
          </cell>
          <cell r="F78">
            <v>495</v>
          </cell>
          <cell r="G78">
            <v>951</v>
          </cell>
        </row>
        <row r="79">
          <cell r="A79" t="str">
            <v>A072</v>
          </cell>
          <cell r="B79" t="str">
            <v>차집관 부설</v>
          </cell>
          <cell r="C79" t="str">
            <v>D300(사리도)인력</v>
          </cell>
          <cell r="D79" t="str">
            <v>M</v>
          </cell>
          <cell r="E79">
            <v>16227</v>
          </cell>
          <cell r="F79">
            <v>379</v>
          </cell>
          <cell r="G79">
            <v>631</v>
          </cell>
        </row>
        <row r="80">
          <cell r="A80" t="str">
            <v>A073</v>
          </cell>
          <cell r="B80" t="str">
            <v>차집관 부설</v>
          </cell>
          <cell r="C80" t="str">
            <v>D300(CON'C도)</v>
          </cell>
          <cell r="D80" t="str">
            <v>M</v>
          </cell>
          <cell r="E80">
            <v>17961</v>
          </cell>
          <cell r="F80">
            <v>3414</v>
          </cell>
          <cell r="G80">
            <v>1415</v>
          </cell>
        </row>
        <row r="81">
          <cell r="A81" t="str">
            <v>A074</v>
          </cell>
          <cell r="B81" t="str">
            <v>차집관 부설</v>
          </cell>
          <cell r="C81" t="str">
            <v>D250(사리도)</v>
          </cell>
          <cell r="D81" t="str">
            <v>M</v>
          </cell>
          <cell r="E81">
            <v>9692</v>
          </cell>
          <cell r="F81">
            <v>454</v>
          </cell>
          <cell r="G81">
            <v>878</v>
          </cell>
        </row>
        <row r="82">
          <cell r="A82" t="str">
            <v>A075</v>
          </cell>
          <cell r="B82" t="str">
            <v>차집관 부설</v>
          </cell>
          <cell r="C82" t="str">
            <v>D250(사리도)인력</v>
          </cell>
          <cell r="D82" t="str">
            <v>M</v>
          </cell>
          <cell r="E82">
            <v>15052</v>
          </cell>
          <cell r="F82">
            <v>343</v>
          </cell>
          <cell r="G82">
            <v>570</v>
          </cell>
        </row>
        <row r="83">
          <cell r="A83" t="str">
            <v>A076</v>
          </cell>
          <cell r="B83" t="str">
            <v>차집관 부설</v>
          </cell>
          <cell r="C83" t="str">
            <v>D250(CON'C도)</v>
          </cell>
          <cell r="D83" t="str">
            <v>M</v>
          </cell>
          <cell r="E83">
            <v>16819</v>
          </cell>
          <cell r="F83">
            <v>2586</v>
          </cell>
          <cell r="G83">
            <v>1243</v>
          </cell>
        </row>
        <row r="84">
          <cell r="A84" t="str">
            <v>A077</v>
          </cell>
          <cell r="B84" t="str">
            <v>차집관 부설</v>
          </cell>
          <cell r="C84" t="str">
            <v>D200(사리도)</v>
          </cell>
          <cell r="D84" t="str">
            <v>M</v>
          </cell>
          <cell r="E84">
            <v>8569</v>
          </cell>
          <cell r="F84">
            <v>411</v>
          </cell>
          <cell r="G84">
            <v>809</v>
          </cell>
        </row>
        <row r="85">
          <cell r="A85" t="str">
            <v>A078</v>
          </cell>
          <cell r="B85" t="str">
            <v>차집관 부설</v>
          </cell>
          <cell r="C85" t="str">
            <v>D200(사리도)인력</v>
          </cell>
          <cell r="D85" t="str">
            <v>M</v>
          </cell>
          <cell r="E85">
            <v>13693</v>
          </cell>
          <cell r="F85">
            <v>304</v>
          </cell>
          <cell r="G85">
            <v>516</v>
          </cell>
        </row>
        <row r="86">
          <cell r="A86" t="str">
            <v>A079</v>
          </cell>
          <cell r="B86" t="str">
            <v>차집관 부설</v>
          </cell>
          <cell r="C86" t="str">
            <v>D200(CON'C도)</v>
          </cell>
          <cell r="D86" t="str">
            <v>M</v>
          </cell>
          <cell r="E86">
            <v>15184</v>
          </cell>
          <cell r="F86">
            <v>2463</v>
          </cell>
          <cell r="G86">
            <v>1150</v>
          </cell>
        </row>
        <row r="87">
          <cell r="A87" t="str">
            <v>A080</v>
          </cell>
          <cell r="B87" t="str">
            <v>차집관 부설</v>
          </cell>
          <cell r="C87" t="str">
            <v>D150(사리도)인력</v>
          </cell>
          <cell r="D87" t="str">
            <v>M</v>
          </cell>
          <cell r="E87">
            <v>11581</v>
          </cell>
          <cell r="F87">
            <v>245</v>
          </cell>
          <cell r="G87">
            <v>353</v>
          </cell>
        </row>
        <row r="88">
          <cell r="A88" t="str">
            <v>A080'</v>
          </cell>
          <cell r="B88" t="str">
            <v>차집관 부설</v>
          </cell>
          <cell r="C88" t="str">
            <v>D150(사리도)</v>
          </cell>
          <cell r="D88" t="str">
            <v>M</v>
          </cell>
          <cell r="E88">
            <v>6706</v>
          </cell>
          <cell r="F88">
            <v>347</v>
          </cell>
          <cell r="G88">
            <v>632</v>
          </cell>
        </row>
        <row r="89">
          <cell r="A89" t="str">
            <v>A081</v>
          </cell>
          <cell r="B89" t="str">
            <v>차집관 부설</v>
          </cell>
          <cell r="C89" t="str">
            <v>D150(CON'C도)</v>
          </cell>
          <cell r="D89" t="str">
            <v>M</v>
          </cell>
          <cell r="E89">
            <v>13029</v>
          </cell>
          <cell r="F89">
            <v>2348</v>
          </cell>
          <cell r="G89">
            <v>962</v>
          </cell>
        </row>
        <row r="90">
          <cell r="A90" t="str">
            <v>A082</v>
          </cell>
          <cell r="B90" t="str">
            <v>차집관 부설</v>
          </cell>
          <cell r="C90" t="str">
            <v>D100(사리도)인력</v>
          </cell>
          <cell r="D90" t="str">
            <v>M</v>
          </cell>
          <cell r="E90">
            <v>6350</v>
          </cell>
          <cell r="F90">
            <v>31</v>
          </cell>
        </row>
        <row r="91">
          <cell r="A91" t="str">
            <v>A083</v>
          </cell>
          <cell r="B91" t="str">
            <v>차집관 부설</v>
          </cell>
          <cell r="C91" t="str">
            <v>D100(CON'C도)인력</v>
          </cell>
          <cell r="D91" t="str">
            <v>M</v>
          </cell>
          <cell r="E91">
            <v>11241</v>
          </cell>
          <cell r="F91">
            <v>1209</v>
          </cell>
          <cell r="G91">
            <v>283</v>
          </cell>
        </row>
        <row r="92">
          <cell r="A92" t="str">
            <v>A084</v>
          </cell>
          <cell r="B92" t="str">
            <v>FRP울타리 설치</v>
          </cell>
          <cell r="C92"/>
          <cell r="D92" t="str">
            <v>span</v>
          </cell>
          <cell r="E92">
            <v>11084</v>
          </cell>
          <cell r="F92">
            <v>56452</v>
          </cell>
          <cell r="G92">
            <v>0</v>
          </cell>
        </row>
        <row r="93">
          <cell r="A93" t="str">
            <v>A085</v>
          </cell>
          <cell r="B93" t="str">
            <v>출입문 설치</v>
          </cell>
          <cell r="C93" t="str">
            <v>4M</v>
          </cell>
          <cell r="D93" t="str">
            <v>개소</v>
          </cell>
          <cell r="E93">
            <v>40852</v>
          </cell>
          <cell r="F93">
            <v>452837</v>
          </cell>
        </row>
        <row r="94">
          <cell r="A94" t="str">
            <v>A086</v>
          </cell>
          <cell r="B94" t="str">
            <v>A형접촉제채우기</v>
          </cell>
          <cell r="C94"/>
          <cell r="D94" t="str">
            <v>m3</v>
          </cell>
          <cell r="E94">
            <v>25934</v>
          </cell>
          <cell r="F94">
            <v>120388</v>
          </cell>
        </row>
        <row r="95">
          <cell r="A95" t="str">
            <v>A087</v>
          </cell>
          <cell r="B95" t="str">
            <v>B형접촉제채우기</v>
          </cell>
          <cell r="C95"/>
          <cell r="D95" t="str">
            <v>m3</v>
          </cell>
          <cell r="E95">
            <v>76474</v>
          </cell>
          <cell r="F95">
            <v>11100</v>
          </cell>
          <cell r="G95">
            <v>12942</v>
          </cell>
        </row>
        <row r="96">
          <cell r="A96" t="str">
            <v>A088</v>
          </cell>
          <cell r="B96" t="str">
            <v>지지망 설치</v>
          </cell>
          <cell r="C96"/>
          <cell r="D96" t="str">
            <v>m2</v>
          </cell>
          <cell r="E96">
            <v>10098</v>
          </cell>
          <cell r="F96">
            <v>3886</v>
          </cell>
        </row>
        <row r="97">
          <cell r="A97" t="str">
            <v>A089</v>
          </cell>
          <cell r="B97" t="str">
            <v>연결관 부설</v>
          </cell>
          <cell r="C97" t="str">
            <v>VG1 D100</v>
          </cell>
          <cell r="D97" t="str">
            <v>본</v>
          </cell>
          <cell r="E97"/>
          <cell r="F97">
            <v>66880</v>
          </cell>
        </row>
        <row r="98">
          <cell r="A98" t="str">
            <v>A090</v>
          </cell>
          <cell r="B98" t="str">
            <v>"</v>
          </cell>
          <cell r="C98" t="str">
            <v>VG1 D 75</v>
          </cell>
          <cell r="D98" t="str">
            <v>"</v>
          </cell>
          <cell r="E98"/>
          <cell r="F98">
            <v>43216</v>
          </cell>
        </row>
        <row r="99">
          <cell r="A99" t="str">
            <v>A091</v>
          </cell>
          <cell r="B99" t="str">
            <v>연결관 소켓</v>
          </cell>
          <cell r="C99" t="str">
            <v>VG1 D100</v>
          </cell>
          <cell r="D99" t="str">
            <v>EA</v>
          </cell>
          <cell r="E99"/>
          <cell r="F99">
            <v>2052</v>
          </cell>
        </row>
        <row r="100">
          <cell r="A100" t="str">
            <v>A092</v>
          </cell>
          <cell r="B100" t="str">
            <v>"</v>
          </cell>
          <cell r="C100" t="str">
            <v>" D75</v>
          </cell>
          <cell r="D100" t="str">
            <v>"</v>
          </cell>
          <cell r="E100"/>
          <cell r="F100">
            <v>974</v>
          </cell>
        </row>
        <row r="101">
          <cell r="A101" t="str">
            <v>A093</v>
          </cell>
          <cell r="B101" t="str">
            <v>연결관 90엘보</v>
          </cell>
          <cell r="C101" t="str">
            <v>VG1 D100</v>
          </cell>
          <cell r="D101" t="str">
            <v>"</v>
          </cell>
          <cell r="E101"/>
          <cell r="F101">
            <v>2660</v>
          </cell>
        </row>
        <row r="102">
          <cell r="A102" t="str">
            <v>A094</v>
          </cell>
          <cell r="B102" t="str">
            <v>"</v>
          </cell>
          <cell r="C102" t="str">
            <v>" D75</v>
          </cell>
          <cell r="D102" t="str">
            <v>"</v>
          </cell>
          <cell r="E102"/>
          <cell r="F102">
            <v>1340</v>
          </cell>
        </row>
        <row r="103">
          <cell r="A103" t="str">
            <v>A095</v>
          </cell>
          <cell r="B103" t="str">
            <v>연결관 45엘보</v>
          </cell>
          <cell r="C103" t="str">
            <v>VG1 D100</v>
          </cell>
          <cell r="D103" t="str">
            <v>"</v>
          </cell>
          <cell r="E103"/>
          <cell r="F103">
            <v>2660</v>
          </cell>
        </row>
        <row r="104">
          <cell r="A104" t="str">
            <v>A096</v>
          </cell>
          <cell r="B104" t="str">
            <v>연결관 놋지</v>
          </cell>
          <cell r="C104" t="str">
            <v>D75</v>
          </cell>
          <cell r="D104" t="str">
            <v>"</v>
          </cell>
          <cell r="E104"/>
          <cell r="F104">
            <v>2680</v>
          </cell>
        </row>
        <row r="105">
          <cell r="A105" t="str">
            <v>A097</v>
          </cell>
          <cell r="B105" t="str">
            <v>오수이송관</v>
          </cell>
          <cell r="C105" t="str">
            <v>VG2 D150</v>
          </cell>
          <cell r="D105" t="str">
            <v>본</v>
          </cell>
          <cell r="E105"/>
          <cell r="F105">
            <v>19536</v>
          </cell>
        </row>
        <row r="106">
          <cell r="A106" t="str">
            <v>A098</v>
          </cell>
          <cell r="B106" t="str">
            <v>오수이송관 소켓</v>
          </cell>
          <cell r="C106" t="str">
            <v>VG2 D150</v>
          </cell>
          <cell r="D106" t="str">
            <v>EA</v>
          </cell>
          <cell r="E106"/>
          <cell r="F106">
            <v>1922</v>
          </cell>
        </row>
        <row r="107">
          <cell r="A107" t="str">
            <v>A099</v>
          </cell>
          <cell r="B107" t="str">
            <v>오수이송관 티</v>
          </cell>
          <cell r="C107" t="str">
            <v>VG2 D150</v>
          </cell>
          <cell r="D107" t="str">
            <v>"</v>
          </cell>
          <cell r="E107"/>
          <cell r="F107">
            <v>6000</v>
          </cell>
        </row>
        <row r="108">
          <cell r="A108" t="str">
            <v>A100</v>
          </cell>
          <cell r="B108" t="str">
            <v>조경석 쌓기</v>
          </cell>
          <cell r="C108" t="str">
            <v>30x50x40</v>
          </cell>
          <cell r="D108" t="str">
            <v>M</v>
          </cell>
          <cell r="E108">
            <v>115020</v>
          </cell>
          <cell r="F108">
            <v>180000</v>
          </cell>
        </row>
        <row r="109">
          <cell r="A109" t="str">
            <v>B001</v>
          </cell>
          <cell r="B109" t="str">
            <v>다공질토양</v>
          </cell>
          <cell r="C109"/>
          <cell r="D109" t="str">
            <v>m3</v>
          </cell>
          <cell r="E109">
            <v>38661</v>
          </cell>
          <cell r="F109">
            <v>120198</v>
          </cell>
          <cell r="G109">
            <v>8028</v>
          </cell>
          <cell r="H109" t="str">
            <v>|</v>
          </cell>
        </row>
        <row r="110">
          <cell r="A110" t="str">
            <v>B001"</v>
          </cell>
          <cell r="B110" t="str">
            <v>A형 접촉제</v>
          </cell>
          <cell r="C110"/>
          <cell r="D110" t="str">
            <v>m3</v>
          </cell>
          <cell r="E110">
            <v>4450</v>
          </cell>
          <cell r="F110">
            <v>120388</v>
          </cell>
        </row>
        <row r="111">
          <cell r="A111" t="str">
            <v>B001'</v>
          </cell>
          <cell r="B111" t="str">
            <v>B형 접촉제</v>
          </cell>
          <cell r="C111"/>
          <cell r="D111" t="str">
            <v>m3</v>
          </cell>
          <cell r="E111">
            <v>58480</v>
          </cell>
          <cell r="F111">
            <v>11100</v>
          </cell>
          <cell r="G111">
            <v>12942</v>
          </cell>
        </row>
        <row r="112">
          <cell r="A112" t="str">
            <v>B002</v>
          </cell>
          <cell r="B112" t="str">
            <v>구조물터파기</v>
          </cell>
          <cell r="C112" t="str">
            <v>07</v>
          </cell>
          <cell r="D112" t="str">
            <v>m3</v>
          </cell>
          <cell r="E112">
            <v>1389</v>
          </cell>
          <cell r="F112">
            <v>45</v>
          </cell>
          <cell r="G112">
            <v>219</v>
          </cell>
          <cell r="H112" t="str">
            <v>|</v>
          </cell>
        </row>
        <row r="113">
          <cell r="A113" t="str">
            <v>B003</v>
          </cell>
          <cell r="B113" t="str">
            <v>구조물터파기</v>
          </cell>
          <cell r="C113" t="str">
            <v>04</v>
          </cell>
          <cell r="D113" t="str">
            <v>m3</v>
          </cell>
          <cell r="E113">
            <v>1521</v>
          </cell>
          <cell r="F113">
            <v>60</v>
          </cell>
          <cell r="G113">
            <v>227</v>
          </cell>
          <cell r="H113" t="str">
            <v>|</v>
          </cell>
        </row>
        <row r="114">
          <cell r="A114" t="str">
            <v>B004</v>
          </cell>
          <cell r="B114" t="str">
            <v>관로터파기</v>
          </cell>
          <cell r="C114" t="str">
            <v>02</v>
          </cell>
          <cell r="D114" t="str">
            <v>m3</v>
          </cell>
          <cell r="E114">
            <v>1858</v>
          </cell>
          <cell r="F114">
            <v>51</v>
          </cell>
          <cell r="G114">
            <v>206</v>
          </cell>
          <cell r="H114" t="str">
            <v>|</v>
          </cell>
        </row>
        <row r="115">
          <cell r="A115" t="str">
            <v>B005</v>
          </cell>
          <cell r="B115" t="str">
            <v>되메우기</v>
          </cell>
          <cell r="C115" t="str">
            <v>07</v>
          </cell>
          <cell r="D115" t="str">
            <v>m3</v>
          </cell>
          <cell r="E115">
            <v>1044</v>
          </cell>
          <cell r="F115">
            <v>97</v>
          </cell>
          <cell r="G115">
            <v>207</v>
          </cell>
          <cell r="H115" t="str">
            <v>|</v>
          </cell>
        </row>
        <row r="116">
          <cell r="A116" t="str">
            <v>B006</v>
          </cell>
          <cell r="B116" t="str">
            <v>되메우기</v>
          </cell>
          <cell r="C116" t="str">
            <v>04</v>
          </cell>
          <cell r="D116" t="str">
            <v>m3</v>
          </cell>
          <cell r="E116">
            <v>1127</v>
          </cell>
          <cell r="F116">
            <v>114</v>
          </cell>
          <cell r="G116">
            <v>286</v>
          </cell>
          <cell r="H116" t="str">
            <v>|</v>
          </cell>
        </row>
        <row r="117">
          <cell r="A117" t="str">
            <v>B007</v>
          </cell>
          <cell r="B117" t="str">
            <v>되메우기</v>
          </cell>
          <cell r="C117" t="str">
            <v>02</v>
          </cell>
          <cell r="D117" t="str">
            <v>m3</v>
          </cell>
          <cell r="E117">
            <v>1401</v>
          </cell>
          <cell r="F117">
            <v>99</v>
          </cell>
          <cell r="G117">
            <v>186</v>
          </cell>
          <cell r="H117" t="str">
            <v>|</v>
          </cell>
        </row>
        <row r="118">
          <cell r="A118" t="str">
            <v>B008</v>
          </cell>
          <cell r="B118" t="str">
            <v>잔토처리</v>
          </cell>
          <cell r="C118" t="str">
            <v>사토 L=2KM</v>
          </cell>
          <cell r="D118" t="str">
            <v>m3</v>
          </cell>
          <cell r="E118">
            <v>542</v>
          </cell>
          <cell r="F118">
            <v>349</v>
          </cell>
          <cell r="G118">
            <v>445</v>
          </cell>
        </row>
        <row r="119">
          <cell r="A119" t="str">
            <v>B009</v>
          </cell>
          <cell r="B119" t="str">
            <v>시멘트운반</v>
          </cell>
          <cell r="C119" t="str">
            <v>사토 L=2KM</v>
          </cell>
          <cell r="D119" t="str">
            <v>대</v>
          </cell>
          <cell r="E119">
            <v>89</v>
          </cell>
          <cell r="F119"/>
          <cell r="G119">
            <v>383</v>
          </cell>
        </row>
        <row r="120">
          <cell r="A120" t="str">
            <v>B010</v>
          </cell>
          <cell r="B120" t="str">
            <v>철근운반</v>
          </cell>
          <cell r="C120"/>
          <cell r="D120" t="str">
            <v>TON</v>
          </cell>
          <cell r="E120">
            <v>1067</v>
          </cell>
          <cell r="F120"/>
          <cell r="G120">
            <v>9849</v>
          </cell>
        </row>
        <row r="121">
          <cell r="A121" t="str">
            <v>B011</v>
          </cell>
          <cell r="B121" t="str">
            <v>모래운반</v>
          </cell>
          <cell r="C121"/>
          <cell r="D121" t="str">
            <v>m3</v>
          </cell>
          <cell r="E121">
            <v>4736</v>
          </cell>
          <cell r="F121">
            <v>9501</v>
          </cell>
          <cell r="G121">
            <v>3906</v>
          </cell>
        </row>
        <row r="122">
          <cell r="A122" t="str">
            <v>B012</v>
          </cell>
          <cell r="B122" t="str">
            <v>자갈운반</v>
          </cell>
          <cell r="C122"/>
          <cell r="D122" t="str">
            <v>m3</v>
          </cell>
          <cell r="E122">
            <v>5006</v>
          </cell>
          <cell r="F122">
            <v>9944</v>
          </cell>
          <cell r="G122">
            <v>1733</v>
          </cell>
        </row>
        <row r="123">
          <cell r="A123" t="str">
            <v>B013</v>
          </cell>
          <cell r="B123" t="str">
            <v>잡석운반</v>
          </cell>
          <cell r="C123"/>
          <cell r="D123" t="str">
            <v>m3</v>
          </cell>
          <cell r="E123">
            <v>2129</v>
          </cell>
          <cell r="F123">
            <v>7744</v>
          </cell>
          <cell r="G123">
            <v>1733</v>
          </cell>
        </row>
        <row r="124">
          <cell r="A124" t="str">
            <v>B014</v>
          </cell>
          <cell r="B124" t="str">
            <v>쇄석운반</v>
          </cell>
          <cell r="C124"/>
          <cell r="D124" t="str">
            <v>m3</v>
          </cell>
          <cell r="E124">
            <v>5006</v>
          </cell>
          <cell r="F124">
            <v>9944</v>
          </cell>
          <cell r="G124">
            <v>1733</v>
          </cell>
        </row>
        <row r="125">
          <cell r="A125" t="str">
            <v>B015</v>
          </cell>
          <cell r="B125" t="str">
            <v>보조기층운반</v>
          </cell>
          <cell r="C125"/>
          <cell r="D125" t="str">
            <v>m3</v>
          </cell>
          <cell r="E125">
            <v>2129</v>
          </cell>
          <cell r="F125">
            <v>7744</v>
          </cell>
          <cell r="G125">
            <v>1733</v>
          </cell>
        </row>
        <row r="126">
          <cell r="A126" t="str">
            <v>B016</v>
          </cell>
          <cell r="B126" t="str">
            <v>중기운반</v>
          </cell>
          <cell r="C126"/>
          <cell r="D126" t="str">
            <v>회</v>
          </cell>
          <cell r="E126">
            <v>9999</v>
          </cell>
          <cell r="F126">
            <v>4895</v>
          </cell>
          <cell r="G126">
            <v>12077</v>
          </cell>
        </row>
        <row r="127">
          <cell r="A127" t="str">
            <v>B017</v>
          </cell>
          <cell r="B127" t="str">
            <v>CON'C파괴</v>
          </cell>
          <cell r="C127" t="str">
            <v>02</v>
          </cell>
          <cell r="D127" t="str">
            <v>m3</v>
          </cell>
          <cell r="E127">
            <v>4580</v>
          </cell>
          <cell r="F127">
            <v>246</v>
          </cell>
          <cell r="G127">
            <v>1955</v>
          </cell>
          <cell r="H127" t="str">
            <v>|</v>
          </cell>
        </row>
        <row r="128">
          <cell r="A128" t="str">
            <v>B017'</v>
          </cell>
          <cell r="B128" t="str">
            <v>CON'C파괴</v>
          </cell>
          <cell r="C128" t="str">
            <v>기계:소형</v>
          </cell>
          <cell r="D128" t="str">
            <v>m3</v>
          </cell>
          <cell r="E128">
            <v>38007</v>
          </cell>
          <cell r="F128">
            <v>1208</v>
          </cell>
          <cell r="G128">
            <v>2010</v>
          </cell>
          <cell r="H128" t="str">
            <v>|</v>
          </cell>
        </row>
        <row r="129">
          <cell r="A129" t="str">
            <v>B018</v>
          </cell>
          <cell r="B129" t="str">
            <v>잔디심기</v>
          </cell>
          <cell r="C129" t="str">
            <v>평떼</v>
          </cell>
          <cell r="D129" t="str">
            <v>m2</v>
          </cell>
          <cell r="E129">
            <v>2621</v>
          </cell>
          <cell r="F129">
            <v>2420</v>
          </cell>
        </row>
        <row r="130">
          <cell r="A130" t="str">
            <v>B019</v>
          </cell>
          <cell r="B130" t="str">
            <v>잔디심기</v>
          </cell>
          <cell r="C130" t="str">
            <v>줄떼</v>
          </cell>
          <cell r="D130" t="str">
            <v>m2</v>
          </cell>
          <cell r="E130">
            <v>2514</v>
          </cell>
          <cell r="F130">
            <v>443</v>
          </cell>
        </row>
        <row r="131">
          <cell r="A131" t="str">
            <v>B020</v>
          </cell>
          <cell r="B131" t="str">
            <v>모관력소운반</v>
          </cell>
          <cell r="C131" t="str">
            <v>L=20M</v>
          </cell>
          <cell r="D131" t="str">
            <v>m3</v>
          </cell>
          <cell r="E131">
            <v>4899</v>
          </cell>
          <cell r="F131"/>
          <cell r="G131"/>
          <cell r="H131" t="str">
            <v>|</v>
          </cell>
        </row>
        <row r="132">
          <cell r="A132" t="str">
            <v>B021</v>
          </cell>
          <cell r="B132" t="str">
            <v>모관사소운반</v>
          </cell>
          <cell r="C132" t="str">
            <v>L=20M</v>
          </cell>
          <cell r="D132" t="str">
            <v>m3</v>
          </cell>
          <cell r="E132">
            <v>3837</v>
          </cell>
          <cell r="F132"/>
          <cell r="G132"/>
          <cell r="H132" t="str">
            <v>|</v>
          </cell>
        </row>
        <row r="133">
          <cell r="A133" t="str">
            <v>B022</v>
          </cell>
          <cell r="B133" t="str">
            <v>오지토관소운반</v>
          </cell>
          <cell r="C133" t="str">
            <v>L=20M</v>
          </cell>
          <cell r="D133" t="str">
            <v>M</v>
          </cell>
          <cell r="E133">
            <v>75</v>
          </cell>
          <cell r="F133"/>
          <cell r="G133"/>
          <cell r="H133" t="str">
            <v>|</v>
          </cell>
        </row>
        <row r="134">
          <cell r="A134" t="str">
            <v>B023</v>
          </cell>
          <cell r="B134" t="str">
            <v>레미콘소운반</v>
          </cell>
          <cell r="C134" t="str">
            <v>L=50M</v>
          </cell>
          <cell r="D134" t="str">
            <v>m3</v>
          </cell>
          <cell r="E134">
            <v>525</v>
          </cell>
          <cell r="F134">
            <v>25</v>
          </cell>
          <cell r="G134">
            <v>35</v>
          </cell>
          <cell r="H134" t="str">
            <v>|</v>
          </cell>
        </row>
        <row r="135">
          <cell r="A135" t="str">
            <v>B024</v>
          </cell>
          <cell r="B135" t="str">
            <v>토양운반</v>
          </cell>
          <cell r="C135" t="str">
            <v>L=20KM</v>
          </cell>
          <cell r="D135" t="str">
            <v>m3</v>
          </cell>
          <cell r="E135">
            <v>3691</v>
          </cell>
          <cell r="F135">
            <v>1229</v>
          </cell>
          <cell r="G135">
            <v>1815</v>
          </cell>
        </row>
        <row r="136">
          <cell r="A136" t="str">
            <v>B025</v>
          </cell>
          <cell r="B136" t="str">
            <v>토양치환</v>
          </cell>
          <cell r="C136" t="str">
            <v>L=20KM</v>
          </cell>
          <cell r="D136" t="str">
            <v>m3</v>
          </cell>
          <cell r="E136">
            <v>2065</v>
          </cell>
          <cell r="F136">
            <v>3106</v>
          </cell>
          <cell r="G136">
            <v>1733</v>
          </cell>
        </row>
        <row r="137">
          <cell r="A137" t="str">
            <v>B026</v>
          </cell>
          <cell r="B137" t="str">
            <v>순성토</v>
          </cell>
          <cell r="C137"/>
          <cell r="D137" t="str">
            <v>m3</v>
          </cell>
          <cell r="E137">
            <v>1761</v>
          </cell>
          <cell r="F137">
            <v>3050</v>
          </cell>
          <cell r="G137">
            <v>1459</v>
          </cell>
        </row>
        <row r="138">
          <cell r="A138" t="str">
            <v>C001</v>
          </cell>
          <cell r="B138" t="str">
            <v>굴삭기</v>
          </cell>
          <cell r="C138" t="str">
            <v>02</v>
          </cell>
          <cell r="D138" t="str">
            <v>HR</v>
          </cell>
          <cell r="E138">
            <v>14464</v>
          </cell>
          <cell r="F138">
            <v>961</v>
          </cell>
          <cell r="G138">
            <v>3866</v>
          </cell>
        </row>
        <row r="139">
          <cell r="A139" t="str">
            <v>C002</v>
          </cell>
          <cell r="B139" t="str">
            <v>"</v>
          </cell>
          <cell r="C139" t="str">
            <v>04</v>
          </cell>
          <cell r="D139" t="str">
            <v>HR</v>
          </cell>
          <cell r="E139">
            <v>14464</v>
          </cell>
          <cell r="F139">
            <v>2287</v>
          </cell>
          <cell r="G139">
            <v>8549</v>
          </cell>
        </row>
        <row r="140">
          <cell r="A140" t="str">
            <v>C003</v>
          </cell>
          <cell r="B140" t="str">
            <v>"</v>
          </cell>
          <cell r="C140" t="str">
            <v>07</v>
          </cell>
          <cell r="D140" t="str">
            <v>HR</v>
          </cell>
          <cell r="E140">
            <v>14464</v>
          </cell>
          <cell r="F140">
            <v>2689</v>
          </cell>
          <cell r="G140">
            <v>13016</v>
          </cell>
        </row>
        <row r="141">
          <cell r="A141" t="str">
            <v>C004</v>
          </cell>
          <cell r="B141" t="str">
            <v>"</v>
          </cell>
          <cell r="C141" t="str">
            <v>10</v>
          </cell>
          <cell r="D141" t="str">
            <v>HR</v>
          </cell>
          <cell r="E141">
            <v>14464</v>
          </cell>
          <cell r="F141">
            <v>4534</v>
          </cell>
          <cell r="G141">
            <v>15948</v>
          </cell>
        </row>
        <row r="142">
          <cell r="A142" t="str">
            <v>C005</v>
          </cell>
          <cell r="B142" t="str">
            <v>대형브레이커</v>
          </cell>
          <cell r="C142" t="str">
            <v>04</v>
          </cell>
          <cell r="D142" t="str">
            <v>HR</v>
          </cell>
          <cell r="E142">
            <v>14464</v>
          </cell>
          <cell r="F142">
            <v>4534</v>
          </cell>
          <cell r="G142">
            <v>4753</v>
          </cell>
        </row>
        <row r="143">
          <cell r="A143" t="str">
            <v>C006</v>
          </cell>
          <cell r="B143" t="str">
            <v>로우더(타이어)</v>
          </cell>
          <cell r="C143" t="str">
            <v>2.29m3</v>
          </cell>
          <cell r="D143" t="str">
            <v>HR</v>
          </cell>
          <cell r="E143">
            <v>14464</v>
          </cell>
          <cell r="F143">
            <v>5614</v>
          </cell>
          <cell r="G143">
            <v>15430</v>
          </cell>
        </row>
        <row r="144">
          <cell r="A144" t="str">
            <v>C007</v>
          </cell>
          <cell r="B144" t="str">
            <v>로우더(무한궤도)</v>
          </cell>
          <cell r="C144" t="str">
            <v>1.72m3</v>
          </cell>
          <cell r="D144" t="str">
            <v>HR</v>
          </cell>
          <cell r="E144">
            <v>14464</v>
          </cell>
          <cell r="F144">
            <v>4837</v>
          </cell>
          <cell r="G144">
            <v>14017</v>
          </cell>
        </row>
        <row r="145">
          <cell r="A145" t="str">
            <v>C008</v>
          </cell>
          <cell r="B145" t="str">
            <v>덤프트럭</v>
          </cell>
          <cell r="C145" t="str">
            <v>8TON</v>
          </cell>
          <cell r="D145" t="str">
            <v>HR</v>
          </cell>
          <cell r="E145">
            <v>8354</v>
          </cell>
          <cell r="F145">
            <v>3554</v>
          </cell>
          <cell r="G145">
            <v>6170</v>
          </cell>
        </row>
        <row r="146">
          <cell r="A146" t="str">
            <v>C009</v>
          </cell>
          <cell r="B146" t="str">
            <v>"</v>
          </cell>
          <cell r="C146" t="str">
            <v>10.5TON</v>
          </cell>
          <cell r="D146" t="str">
            <v>HR</v>
          </cell>
          <cell r="E146">
            <v>8354</v>
          </cell>
          <cell r="F146">
            <v>5389</v>
          </cell>
          <cell r="G146">
            <v>6853</v>
          </cell>
        </row>
        <row r="147">
          <cell r="A147" t="str">
            <v>C010</v>
          </cell>
          <cell r="B147" t="str">
            <v>콘크리트캇타</v>
          </cell>
          <cell r="C147" t="str">
            <v>320~400mm</v>
          </cell>
          <cell r="D147" t="str">
            <v>HR</v>
          </cell>
          <cell r="E147">
            <v>7666</v>
          </cell>
          <cell r="F147">
            <v>1337</v>
          </cell>
          <cell r="G147">
            <v>1228</v>
          </cell>
        </row>
        <row r="148">
          <cell r="A148" t="str">
            <v>C011</v>
          </cell>
          <cell r="B148" t="str">
            <v>램머</v>
          </cell>
          <cell r="C148" t="str">
            <v>80KG</v>
          </cell>
          <cell r="D148" t="str">
            <v>HR</v>
          </cell>
          <cell r="E148">
            <v>7666</v>
          </cell>
          <cell r="F148">
            <v>366</v>
          </cell>
          <cell r="G148">
            <v>386</v>
          </cell>
        </row>
        <row r="149">
          <cell r="A149" t="str">
            <v>C012</v>
          </cell>
          <cell r="B149" t="str">
            <v>플레이트콤펙터</v>
          </cell>
          <cell r="C149" t="str">
            <v>1.5TON</v>
          </cell>
          <cell r="D149" t="str">
            <v>HR</v>
          </cell>
          <cell r="E149">
            <v>7666</v>
          </cell>
          <cell r="F149">
            <v>401</v>
          </cell>
          <cell r="G149">
            <v>355</v>
          </cell>
        </row>
        <row r="150">
          <cell r="A150" t="str">
            <v>C013</v>
          </cell>
          <cell r="B150" t="str">
            <v>경운기</v>
          </cell>
          <cell r="C150" t="str">
            <v>1000KG</v>
          </cell>
          <cell r="D150" t="str">
            <v>HR</v>
          </cell>
          <cell r="E150">
            <v>8354</v>
          </cell>
          <cell r="F150">
            <v>401</v>
          </cell>
          <cell r="G150">
            <v>558</v>
          </cell>
        </row>
        <row r="151">
          <cell r="A151" t="str">
            <v>C014</v>
          </cell>
          <cell r="B151" t="str">
            <v>건설용PUMP</v>
          </cell>
          <cell r="C151" t="str">
            <v>50(2x100)</v>
          </cell>
          <cell r="D151" t="str">
            <v>HR</v>
          </cell>
          <cell r="E151">
            <v>8354</v>
          </cell>
          <cell r="F151">
            <v>401</v>
          </cell>
          <cell r="G151">
            <v>54</v>
          </cell>
        </row>
        <row r="152">
          <cell r="A152" t="str">
            <v>C015</v>
          </cell>
          <cell r="B152" t="str">
            <v>"</v>
          </cell>
          <cell r="C152" t="str">
            <v>80(5x15)</v>
          </cell>
          <cell r="D152" t="str">
            <v>HR</v>
          </cell>
          <cell r="E152"/>
          <cell r="F152"/>
          <cell r="G152">
            <v>67</v>
          </cell>
        </row>
        <row r="153">
          <cell r="A153" t="str">
            <v>C016</v>
          </cell>
          <cell r="B153" t="str">
            <v>"</v>
          </cell>
          <cell r="C153" t="str">
            <v>100(5x20)</v>
          </cell>
          <cell r="D153" t="str">
            <v>HR</v>
          </cell>
          <cell r="E153"/>
          <cell r="F153"/>
          <cell r="G153">
            <v>77</v>
          </cell>
        </row>
        <row r="154">
          <cell r="A154" t="str">
            <v>C017</v>
          </cell>
          <cell r="B154" t="str">
            <v>가솔린엔진</v>
          </cell>
          <cell r="C154" t="str">
            <v>2.5HP</v>
          </cell>
          <cell r="D154" t="str">
            <v>HR</v>
          </cell>
          <cell r="E154"/>
          <cell r="F154">
            <v>285</v>
          </cell>
          <cell r="G154">
            <v>33</v>
          </cell>
        </row>
        <row r="155">
          <cell r="A155" t="str">
            <v>C018</v>
          </cell>
          <cell r="B155" t="str">
            <v>"</v>
          </cell>
          <cell r="C155" t="str">
            <v>4.5HP</v>
          </cell>
          <cell r="D155" t="str">
            <v>HR</v>
          </cell>
          <cell r="E155"/>
          <cell r="F155">
            <v>513</v>
          </cell>
          <cell r="G155">
            <v>60</v>
          </cell>
        </row>
        <row r="156">
          <cell r="A156" t="str">
            <v>C019</v>
          </cell>
          <cell r="B156" t="str">
            <v>"</v>
          </cell>
          <cell r="C156" t="str">
            <v>7HP</v>
          </cell>
          <cell r="D156" t="str">
            <v>HR</v>
          </cell>
          <cell r="E156"/>
          <cell r="F156">
            <v>798</v>
          </cell>
          <cell r="G156">
            <v>85</v>
          </cell>
        </row>
        <row r="157">
          <cell r="A157" t="str">
            <v>C020</v>
          </cell>
          <cell r="B157" t="str">
            <v>발전기</v>
          </cell>
          <cell r="C157" t="str">
            <v>13KW</v>
          </cell>
          <cell r="D157" t="str">
            <v>HR</v>
          </cell>
          <cell r="E157">
            <v>7666</v>
          </cell>
          <cell r="F157">
            <v>1672</v>
          </cell>
          <cell r="G157">
            <v>1407</v>
          </cell>
        </row>
        <row r="158">
          <cell r="A158" t="str">
            <v>C021</v>
          </cell>
          <cell r="B158" t="str">
            <v>크레인(무한궤도)</v>
          </cell>
          <cell r="C158" t="str">
            <v>10TON</v>
          </cell>
          <cell r="D158" t="str">
            <v>HR</v>
          </cell>
          <cell r="E158">
            <v>17974</v>
          </cell>
          <cell r="F158">
            <v>1696</v>
          </cell>
          <cell r="G158">
            <v>8107</v>
          </cell>
        </row>
        <row r="159">
          <cell r="A159" t="str">
            <v>C022</v>
          </cell>
          <cell r="B159" t="str">
            <v>트럭트레일러</v>
          </cell>
          <cell r="C159" t="str">
            <v>20TON</v>
          </cell>
          <cell r="D159" t="str">
            <v>HR</v>
          </cell>
          <cell r="E159">
            <v>8354</v>
          </cell>
          <cell r="F159">
            <v>5714</v>
          </cell>
          <cell r="G159">
            <v>10090</v>
          </cell>
        </row>
        <row r="160">
          <cell r="A160" t="str">
            <v>C023</v>
          </cell>
          <cell r="B160" t="str">
            <v>융착기</v>
          </cell>
          <cell r="C160" t="str">
            <v>300mm</v>
          </cell>
          <cell r="D160" t="str">
            <v>HR</v>
          </cell>
          <cell r="E160">
            <v>8354</v>
          </cell>
          <cell r="F160">
            <v>5714</v>
          </cell>
          <cell r="G160">
            <v>1372</v>
          </cell>
        </row>
        <row r="161">
          <cell r="A161" t="str">
            <v>C024</v>
          </cell>
          <cell r="B161" t="str">
            <v>융착기</v>
          </cell>
          <cell r="C161" t="str">
            <v>150mm</v>
          </cell>
          <cell r="D161" t="str">
            <v>HR</v>
          </cell>
          <cell r="E161"/>
          <cell r="F161"/>
          <cell r="G161">
            <v>1001</v>
          </cell>
        </row>
        <row r="162">
          <cell r="A162" t="str">
            <v>C025</v>
          </cell>
          <cell r="B162" t="str">
            <v>공기압축기</v>
          </cell>
          <cell r="C162" t="str">
            <v>7.1m3/min</v>
          </cell>
          <cell r="D162" t="str">
            <v>HR</v>
          </cell>
          <cell r="E162">
            <v>8433</v>
          </cell>
          <cell r="F162">
            <v>1457</v>
          </cell>
          <cell r="G162">
            <v>2166</v>
          </cell>
        </row>
        <row r="163">
          <cell r="A163" t="str">
            <v>C026</v>
          </cell>
          <cell r="B163" t="str">
            <v>페이브먼트브레이커</v>
          </cell>
          <cell r="C163" t="str">
            <v>25kg</v>
          </cell>
          <cell r="D163" t="str">
            <v>HR</v>
          </cell>
          <cell r="E163"/>
          <cell r="F163"/>
          <cell r="G163">
            <v>248</v>
          </cell>
        </row>
        <row r="164">
          <cell r="A164" t="str">
            <v>C027</v>
          </cell>
          <cell r="B164" t="str">
            <v>에어호스</v>
          </cell>
          <cell r="C164" t="str">
            <v>1.905cm</v>
          </cell>
          <cell r="D164" t="str">
            <v>HR</v>
          </cell>
          <cell r="E164"/>
          <cell r="F164"/>
          <cell r="G164">
            <v>48</v>
          </cell>
        </row>
        <row r="165">
          <cell r="A165" t="str">
            <v>P003</v>
          </cell>
          <cell r="B165" t="str">
            <v>건축목공</v>
          </cell>
          <cell r="C165" t="str">
            <v>1.905cm</v>
          </cell>
          <cell r="D165" t="str">
            <v>인</v>
          </cell>
          <cell r="E165">
            <v>54000</v>
          </cell>
          <cell r="F165"/>
          <cell r="G165">
            <v>48</v>
          </cell>
        </row>
        <row r="166">
          <cell r="A166" t="str">
            <v>P004</v>
          </cell>
          <cell r="B166" t="str">
            <v>형틀목공</v>
          </cell>
          <cell r="C166"/>
          <cell r="D166" t="str">
            <v>인</v>
          </cell>
          <cell r="E166">
            <v>52900</v>
          </cell>
        </row>
        <row r="167">
          <cell r="A167" t="str">
            <v>P006</v>
          </cell>
          <cell r="B167" t="str">
            <v>철골공</v>
          </cell>
          <cell r="C167"/>
          <cell r="D167" t="str">
            <v>인</v>
          </cell>
          <cell r="E167">
            <v>51000</v>
          </cell>
        </row>
        <row r="168">
          <cell r="A168" t="str">
            <v>P008</v>
          </cell>
          <cell r="B168" t="str">
            <v>철근공</v>
          </cell>
          <cell r="C168"/>
          <cell r="D168" t="str">
            <v>인</v>
          </cell>
          <cell r="E168">
            <v>50500</v>
          </cell>
        </row>
        <row r="169">
          <cell r="A169" t="str">
            <v>P015</v>
          </cell>
          <cell r="B169" t="str">
            <v>비계공</v>
          </cell>
          <cell r="C169"/>
          <cell r="D169" t="str">
            <v>인</v>
          </cell>
          <cell r="E169">
            <v>54000</v>
          </cell>
        </row>
        <row r="170">
          <cell r="A170" t="str">
            <v>P017</v>
          </cell>
          <cell r="B170" t="str">
            <v>조적공</v>
          </cell>
          <cell r="C170"/>
          <cell r="D170" t="str">
            <v>인</v>
          </cell>
          <cell r="E170">
            <v>49800</v>
          </cell>
        </row>
        <row r="171">
          <cell r="A171" t="str">
            <v>P021</v>
          </cell>
          <cell r="B171" t="str">
            <v>미장공</v>
          </cell>
          <cell r="C171"/>
          <cell r="D171" t="str">
            <v>인</v>
          </cell>
          <cell r="E171">
            <v>52800</v>
          </cell>
        </row>
        <row r="172">
          <cell r="A172" t="str">
            <v>P022</v>
          </cell>
          <cell r="B172" t="str">
            <v>방수공</v>
          </cell>
          <cell r="C172"/>
          <cell r="D172" t="str">
            <v>인</v>
          </cell>
          <cell r="E172">
            <v>45100</v>
          </cell>
        </row>
        <row r="173">
          <cell r="A173" t="str">
            <v>P026</v>
          </cell>
          <cell r="B173" t="str">
            <v>콘크리트공</v>
          </cell>
          <cell r="C173"/>
          <cell r="D173" t="str">
            <v>인</v>
          </cell>
          <cell r="E173">
            <v>47600</v>
          </cell>
        </row>
        <row r="174">
          <cell r="A174" t="str">
            <v>P029</v>
          </cell>
          <cell r="B174" t="str">
            <v>배관공</v>
          </cell>
          <cell r="C174"/>
          <cell r="D174" t="str">
            <v>인</v>
          </cell>
          <cell r="E174">
            <v>42000</v>
          </cell>
        </row>
        <row r="175">
          <cell r="A175" t="str">
            <v>P034</v>
          </cell>
          <cell r="B175" t="str">
            <v>내장공</v>
          </cell>
          <cell r="C175"/>
          <cell r="D175" t="str">
            <v>인</v>
          </cell>
          <cell r="E175">
            <v>52400</v>
          </cell>
        </row>
        <row r="176">
          <cell r="A176" t="str">
            <v>P051</v>
          </cell>
          <cell r="B176" t="str">
            <v>조경공</v>
          </cell>
          <cell r="C176"/>
          <cell r="D176" t="str">
            <v>인</v>
          </cell>
          <cell r="E176">
            <v>43800</v>
          </cell>
        </row>
        <row r="177">
          <cell r="A177" t="str">
            <v>P065</v>
          </cell>
          <cell r="B177" t="str">
            <v>배전전공</v>
          </cell>
          <cell r="C177"/>
          <cell r="D177" t="str">
            <v>인</v>
          </cell>
          <cell r="E177">
            <v>94200</v>
          </cell>
        </row>
        <row r="178">
          <cell r="A178" t="str">
            <v>P066</v>
          </cell>
          <cell r="B178" t="str">
            <v>배전활선전공</v>
          </cell>
          <cell r="C178"/>
          <cell r="D178" t="str">
            <v>인</v>
          </cell>
          <cell r="E178">
            <v>112600</v>
          </cell>
        </row>
        <row r="179">
          <cell r="A179" t="str">
            <v>P067</v>
          </cell>
          <cell r="B179" t="str">
            <v>플랜트전공</v>
          </cell>
          <cell r="C179"/>
          <cell r="D179" t="str">
            <v>인</v>
          </cell>
          <cell r="E179">
            <v>48400</v>
          </cell>
        </row>
        <row r="180">
          <cell r="A180" t="str">
            <v>P068</v>
          </cell>
          <cell r="B180" t="str">
            <v>내선전공</v>
          </cell>
          <cell r="C180"/>
          <cell r="D180" t="str">
            <v>인</v>
          </cell>
          <cell r="E180">
            <v>43600</v>
          </cell>
        </row>
        <row r="181">
          <cell r="A181" t="str">
            <v>P080</v>
          </cell>
          <cell r="B181" t="str">
            <v>작업반장</v>
          </cell>
          <cell r="C181"/>
          <cell r="D181" t="str">
            <v>인</v>
          </cell>
          <cell r="E181">
            <v>44600</v>
          </cell>
        </row>
        <row r="182">
          <cell r="A182" t="str">
            <v>P083</v>
          </cell>
          <cell r="B182" t="str">
            <v>특별인부</v>
          </cell>
          <cell r="C182"/>
          <cell r="D182" t="str">
            <v>인</v>
          </cell>
          <cell r="E182">
            <v>38500</v>
          </cell>
        </row>
        <row r="183">
          <cell r="A183" t="str">
            <v>P084</v>
          </cell>
          <cell r="B183" t="str">
            <v>보통인부</v>
          </cell>
          <cell r="C183"/>
          <cell r="D183" t="str">
            <v>인</v>
          </cell>
          <cell r="E183">
            <v>27200</v>
          </cell>
        </row>
        <row r="184">
          <cell r="A184" t="str">
            <v>P085</v>
          </cell>
          <cell r="B184" t="str">
            <v>중기운전기사</v>
          </cell>
          <cell r="C184"/>
          <cell r="D184" t="str">
            <v>인</v>
          </cell>
          <cell r="E184">
            <v>43200</v>
          </cell>
        </row>
        <row r="185">
          <cell r="A185" t="str">
            <v>P086</v>
          </cell>
          <cell r="B185" t="str">
            <v>중기조장</v>
          </cell>
          <cell r="C185"/>
          <cell r="D185" t="str">
            <v>인</v>
          </cell>
          <cell r="E185">
            <v>46900</v>
          </cell>
        </row>
        <row r="186">
          <cell r="A186" t="str">
            <v>P087</v>
          </cell>
          <cell r="B186" t="str">
            <v>운전사(운반차)</v>
          </cell>
          <cell r="C186"/>
          <cell r="D186" t="str">
            <v>인</v>
          </cell>
          <cell r="E186">
            <v>40100</v>
          </cell>
        </row>
        <row r="187">
          <cell r="A187" t="str">
            <v>P088</v>
          </cell>
          <cell r="B187" t="str">
            <v>운전사(기계)</v>
          </cell>
          <cell r="C187"/>
          <cell r="D187" t="str">
            <v>인</v>
          </cell>
          <cell r="E187">
            <v>36800</v>
          </cell>
        </row>
        <row r="188">
          <cell r="A188" t="str">
            <v>P089</v>
          </cell>
          <cell r="B188" t="str">
            <v>중기운전조수</v>
          </cell>
          <cell r="C188"/>
          <cell r="D188" t="str">
            <v>인</v>
          </cell>
          <cell r="E188">
            <v>33700</v>
          </cell>
        </row>
        <row r="189">
          <cell r="A189" t="str">
            <v>P098</v>
          </cell>
          <cell r="B189" t="str">
            <v>기계설치공</v>
          </cell>
          <cell r="C189"/>
          <cell r="D189" t="str">
            <v>인</v>
          </cell>
          <cell r="E189">
            <v>42000</v>
          </cell>
        </row>
        <row r="190">
          <cell r="A190" t="str">
            <v>P099</v>
          </cell>
          <cell r="B190" t="str">
            <v>기계공</v>
          </cell>
          <cell r="C190"/>
          <cell r="D190" t="str">
            <v>인</v>
          </cell>
          <cell r="E190">
            <v>39800</v>
          </cell>
        </row>
        <row r="191">
          <cell r="A191" t="str">
            <v>P112</v>
          </cell>
          <cell r="B191" t="str">
            <v>용접공(일반)</v>
          </cell>
          <cell r="C191"/>
          <cell r="D191" t="str">
            <v>인</v>
          </cell>
          <cell r="E191">
            <v>48800</v>
          </cell>
        </row>
        <row r="192">
          <cell r="A192" t="str">
            <v>P114</v>
          </cell>
          <cell r="B192" t="str">
            <v>루핑공</v>
          </cell>
          <cell r="C192"/>
          <cell r="D192" t="str">
            <v>인</v>
          </cell>
          <cell r="E192">
            <v>62633</v>
          </cell>
        </row>
        <row r="193">
          <cell r="A193" t="str">
            <v>P117</v>
          </cell>
          <cell r="B193" t="str">
            <v>할석공</v>
          </cell>
          <cell r="C193"/>
          <cell r="D193" t="str">
            <v>인</v>
          </cell>
          <cell r="E193">
            <v>48500</v>
          </cell>
        </row>
        <row r="194">
          <cell r="A194" t="str">
            <v>Q001</v>
          </cell>
          <cell r="B194" t="str">
            <v>시멘트</v>
          </cell>
          <cell r="C194" t="str">
            <v>40KG 入</v>
          </cell>
          <cell r="D194" t="str">
            <v>대</v>
          </cell>
          <cell r="E194">
            <v>48500</v>
          </cell>
          <cell r="F194">
            <v>1765</v>
          </cell>
          <cell r="G194"/>
          <cell r="H194">
            <v>1942.23</v>
          </cell>
        </row>
        <row r="195">
          <cell r="A195" t="str">
            <v>Q002</v>
          </cell>
          <cell r="B195" t="str">
            <v>철근</v>
          </cell>
          <cell r="C195" t="str">
            <v>SD 30A D19</v>
          </cell>
          <cell r="D195" t="str">
            <v>TON</v>
          </cell>
          <cell r="E195"/>
          <cell r="F195">
            <v>265017</v>
          </cell>
          <cell r="G195"/>
          <cell r="H195">
            <v>291519.33</v>
          </cell>
        </row>
        <row r="196">
          <cell r="A196" t="str">
            <v>Q002'</v>
          </cell>
          <cell r="B196" t="str">
            <v>철근</v>
          </cell>
          <cell r="C196" t="str">
            <v>SD 30A D16</v>
          </cell>
          <cell r="D196" t="str">
            <v>TON</v>
          </cell>
          <cell r="E196"/>
          <cell r="F196">
            <v>265017</v>
          </cell>
          <cell r="G196"/>
          <cell r="H196">
            <v>291519.33</v>
          </cell>
        </row>
        <row r="197">
          <cell r="A197" t="str">
            <v>Q003</v>
          </cell>
          <cell r="B197" t="str">
            <v>철근</v>
          </cell>
          <cell r="C197" t="str">
            <v>SD 30A D13</v>
          </cell>
          <cell r="D197" t="str">
            <v>TON</v>
          </cell>
          <cell r="E197"/>
          <cell r="F197">
            <v>269001</v>
          </cell>
          <cell r="G197"/>
          <cell r="H197">
            <v>295901.71999999997</v>
          </cell>
        </row>
        <row r="198">
          <cell r="A198" t="str">
            <v>Q004</v>
          </cell>
          <cell r="B198" t="str">
            <v>레미콘</v>
          </cell>
          <cell r="C198" t="str">
            <v>25-210-12</v>
          </cell>
          <cell r="D198" t="str">
            <v>M3</v>
          </cell>
          <cell r="E198"/>
          <cell r="F198">
            <v>38654</v>
          </cell>
          <cell r="G198"/>
          <cell r="H198">
            <v>42520</v>
          </cell>
        </row>
        <row r="199">
          <cell r="A199" t="str">
            <v>Q005</v>
          </cell>
          <cell r="B199" t="str">
            <v>"</v>
          </cell>
          <cell r="C199" t="str">
            <v>40-180-8</v>
          </cell>
          <cell r="D199" t="str">
            <v>"</v>
          </cell>
          <cell r="E199"/>
          <cell r="F199">
            <v>35881</v>
          </cell>
          <cell r="G199"/>
          <cell r="H199">
            <v>39470</v>
          </cell>
        </row>
        <row r="200">
          <cell r="A200" t="str">
            <v>Q006</v>
          </cell>
          <cell r="B200" t="str">
            <v>"</v>
          </cell>
          <cell r="C200" t="str">
            <v>40-135-8</v>
          </cell>
          <cell r="D200" t="str">
            <v>"</v>
          </cell>
          <cell r="E200"/>
          <cell r="F200">
            <v>33763</v>
          </cell>
          <cell r="G200"/>
          <cell r="H200">
            <v>37140</v>
          </cell>
        </row>
        <row r="201">
          <cell r="A201" t="str">
            <v>Q007</v>
          </cell>
          <cell r="B201" t="str">
            <v>모래</v>
          </cell>
          <cell r="C201" t="str">
            <v>40-135-8</v>
          </cell>
          <cell r="D201" t="str">
            <v>M3</v>
          </cell>
          <cell r="E201"/>
          <cell r="F201">
            <v>14600</v>
          </cell>
          <cell r="G201"/>
          <cell r="H201">
            <v>37140</v>
          </cell>
        </row>
        <row r="202">
          <cell r="A202" t="str">
            <v>Q008</v>
          </cell>
          <cell r="B202" t="str">
            <v>자갈</v>
          </cell>
          <cell r="C202"/>
          <cell r="D202" t="str">
            <v>"</v>
          </cell>
          <cell r="E202"/>
          <cell r="F202">
            <v>13000</v>
          </cell>
        </row>
        <row r="203">
          <cell r="A203" t="str">
            <v>Q009</v>
          </cell>
          <cell r="B203" t="str">
            <v>쇄석25~40</v>
          </cell>
          <cell r="C203"/>
          <cell r="D203" t="str">
            <v>"</v>
          </cell>
          <cell r="E203"/>
          <cell r="F203">
            <v>7500</v>
          </cell>
        </row>
        <row r="204">
          <cell r="A204" t="str">
            <v>Q009'</v>
          </cell>
          <cell r="B204" t="str">
            <v>쇄석100~150</v>
          </cell>
          <cell r="C204"/>
          <cell r="D204" t="str">
            <v>"</v>
          </cell>
          <cell r="E204"/>
          <cell r="F204">
            <v>7500</v>
          </cell>
        </row>
        <row r="205">
          <cell r="A205" t="str">
            <v>Q010</v>
          </cell>
          <cell r="B205" t="str">
            <v>잡석</v>
          </cell>
          <cell r="C205"/>
          <cell r="D205" t="str">
            <v>"</v>
          </cell>
          <cell r="E205"/>
          <cell r="F205">
            <v>8000</v>
          </cell>
        </row>
        <row r="206">
          <cell r="A206" t="str">
            <v>Q011</v>
          </cell>
          <cell r="B206" t="str">
            <v>보조기층</v>
          </cell>
          <cell r="C206"/>
          <cell r="D206" t="str">
            <v>"</v>
          </cell>
          <cell r="E206"/>
          <cell r="F206">
            <v>8000</v>
          </cell>
        </row>
        <row r="207">
          <cell r="A207" t="str">
            <v>Q012</v>
          </cell>
          <cell r="B207" t="str">
            <v>흄관</v>
          </cell>
          <cell r="C207" t="str">
            <v>KSF 4403B D800</v>
          </cell>
          <cell r="D207" t="str">
            <v>본</v>
          </cell>
          <cell r="E207"/>
          <cell r="F207">
            <v>82590</v>
          </cell>
          <cell r="G207"/>
          <cell r="H207">
            <v>90850</v>
          </cell>
        </row>
        <row r="208">
          <cell r="A208" t="str">
            <v>Q013</v>
          </cell>
          <cell r="B208" t="str">
            <v>"</v>
          </cell>
          <cell r="C208" t="str">
            <v>KSF 4403B D600</v>
          </cell>
          <cell r="D208" t="str">
            <v>"</v>
          </cell>
          <cell r="E208"/>
          <cell r="F208">
            <v>47863</v>
          </cell>
          <cell r="G208"/>
          <cell r="H208">
            <v>52650</v>
          </cell>
        </row>
        <row r="209">
          <cell r="A209" t="str">
            <v>Q014</v>
          </cell>
          <cell r="B209" t="str">
            <v>휘발유</v>
          </cell>
          <cell r="C209" t="str">
            <v>무연</v>
          </cell>
          <cell r="D209" t="str">
            <v>L</v>
          </cell>
          <cell r="E209"/>
          <cell r="F209">
            <v>475.45</v>
          </cell>
          <cell r="G209"/>
          <cell r="H209">
            <v>523</v>
          </cell>
        </row>
        <row r="210">
          <cell r="A210" t="str">
            <v>Q015</v>
          </cell>
          <cell r="B210" t="str">
            <v>경유</v>
          </cell>
          <cell r="C210" t="str">
            <v>0.4W%</v>
          </cell>
          <cell r="D210" t="str">
            <v>"</v>
          </cell>
          <cell r="E210"/>
          <cell r="F210">
            <v>199.09</v>
          </cell>
          <cell r="G210"/>
          <cell r="H210">
            <v>219</v>
          </cell>
        </row>
        <row r="211">
          <cell r="A211" t="str">
            <v>Q016</v>
          </cell>
          <cell r="B211" t="str">
            <v>중유</v>
          </cell>
          <cell r="C211" t="str">
            <v>1.6W%</v>
          </cell>
          <cell r="D211" t="str">
            <v>"</v>
          </cell>
          <cell r="E211"/>
          <cell r="F211">
            <v>127.34</v>
          </cell>
          <cell r="G211"/>
          <cell r="H211">
            <v>140.08000000000001</v>
          </cell>
        </row>
        <row r="212">
          <cell r="A212" t="str">
            <v>Q017</v>
          </cell>
          <cell r="B212" t="str">
            <v>"</v>
          </cell>
          <cell r="C212" t="str">
            <v>3.0W%</v>
          </cell>
          <cell r="D212" t="str">
            <v>"</v>
          </cell>
          <cell r="E212"/>
          <cell r="F212">
            <v>113.4</v>
          </cell>
          <cell r="G212"/>
          <cell r="H212">
            <v>125.74</v>
          </cell>
        </row>
        <row r="213">
          <cell r="A213" t="str">
            <v>Q018</v>
          </cell>
          <cell r="B213" t="str">
            <v>쥐똥나무</v>
          </cell>
          <cell r="C213" t="str">
            <v>1.0M</v>
          </cell>
          <cell r="D213" t="str">
            <v>주</v>
          </cell>
          <cell r="E213"/>
          <cell r="F213">
            <v>560</v>
          </cell>
          <cell r="G213"/>
          <cell r="H213">
            <v>125.74</v>
          </cell>
        </row>
        <row r="214">
          <cell r="A214" t="str">
            <v>Q019</v>
          </cell>
          <cell r="B214" t="str">
            <v>줄떼</v>
          </cell>
          <cell r="C214" t="str">
            <v>300x300</v>
          </cell>
          <cell r="D214" t="str">
            <v>m2</v>
          </cell>
          <cell r="E214"/>
          <cell r="F214">
            <v>110</v>
          </cell>
        </row>
        <row r="215">
          <cell r="A215" t="str">
            <v>Q020</v>
          </cell>
          <cell r="B215" t="str">
            <v>평떼</v>
          </cell>
          <cell r="C215" t="str">
            <v>300x300x300</v>
          </cell>
          <cell r="D215" t="str">
            <v>m2</v>
          </cell>
          <cell r="E215"/>
          <cell r="F215">
            <v>200</v>
          </cell>
        </row>
        <row r="216">
          <cell r="A216" t="str">
            <v>Q021</v>
          </cell>
          <cell r="B216" t="str">
            <v>오지토관</v>
          </cell>
          <cell r="C216" t="str">
            <v>D120x500</v>
          </cell>
          <cell r="D216" t="str">
            <v>본</v>
          </cell>
          <cell r="E216"/>
          <cell r="F216">
            <v>1600</v>
          </cell>
        </row>
        <row r="217">
          <cell r="A217" t="str">
            <v>Q022</v>
          </cell>
          <cell r="B217" t="str">
            <v>원목</v>
          </cell>
          <cell r="C217" t="str">
            <v>26CM이상</v>
          </cell>
          <cell r="D217" t="str">
            <v>m3</v>
          </cell>
          <cell r="E217"/>
          <cell r="F217">
            <v>165000</v>
          </cell>
        </row>
        <row r="218">
          <cell r="A218" t="str">
            <v>Q023</v>
          </cell>
          <cell r="B218" t="str">
            <v>각재</v>
          </cell>
          <cell r="C218" t="str">
            <v>육송</v>
          </cell>
          <cell r="D218" t="str">
            <v>"</v>
          </cell>
          <cell r="E218"/>
          <cell r="F218">
            <v>300000</v>
          </cell>
        </row>
        <row r="219">
          <cell r="A219" t="str">
            <v>Q024</v>
          </cell>
          <cell r="B219" t="str">
            <v>판재</v>
          </cell>
          <cell r="C219" t="str">
            <v>"</v>
          </cell>
          <cell r="D219" t="str">
            <v>"</v>
          </cell>
          <cell r="E219"/>
          <cell r="F219">
            <v>345000</v>
          </cell>
        </row>
        <row r="220">
          <cell r="A220" t="str">
            <v>Q025</v>
          </cell>
          <cell r="B220" t="str">
            <v>합판</v>
          </cell>
          <cell r="C220" t="str">
            <v>t=12mm(1210x2400)</v>
          </cell>
          <cell r="D220" t="str">
            <v>m2</v>
          </cell>
          <cell r="E220"/>
          <cell r="F220">
            <v>6147</v>
          </cell>
        </row>
        <row r="221">
          <cell r="A221" t="str">
            <v>Q025'</v>
          </cell>
          <cell r="B221" t="str">
            <v>"</v>
          </cell>
          <cell r="C221" t="str">
            <v>t=5mm(1210x2400)</v>
          </cell>
          <cell r="D221" t="str">
            <v>m2</v>
          </cell>
          <cell r="E221"/>
          <cell r="F221">
            <v>2629</v>
          </cell>
        </row>
        <row r="222">
          <cell r="A222" t="str">
            <v>Q026</v>
          </cell>
          <cell r="B222" t="str">
            <v>철선</v>
          </cell>
          <cell r="C222" t="str">
            <v>#8 4.0mm</v>
          </cell>
          <cell r="D222" t="str">
            <v>KG</v>
          </cell>
          <cell r="E222"/>
          <cell r="F222">
            <v>430</v>
          </cell>
        </row>
        <row r="223">
          <cell r="A223" t="str">
            <v>Q027</v>
          </cell>
          <cell r="B223" t="str">
            <v>"</v>
          </cell>
          <cell r="C223" t="str">
            <v>#20 0.9mm</v>
          </cell>
          <cell r="D223" t="str">
            <v>KG</v>
          </cell>
          <cell r="E223"/>
          <cell r="F223">
            <v>550</v>
          </cell>
        </row>
        <row r="224">
          <cell r="A224" t="str">
            <v>Q028</v>
          </cell>
          <cell r="B224" t="str">
            <v>비계목</v>
          </cell>
          <cell r="C224" t="str">
            <v>L=5.4M</v>
          </cell>
          <cell r="D224" t="str">
            <v>개</v>
          </cell>
          <cell r="E224"/>
          <cell r="F224">
            <v>4000</v>
          </cell>
        </row>
        <row r="225">
          <cell r="A225" t="str">
            <v>Q029</v>
          </cell>
          <cell r="B225" t="str">
            <v>와이어매쉬</v>
          </cell>
          <cell r="C225" t="str">
            <v>#6 4.8mm</v>
          </cell>
          <cell r="D225" t="str">
            <v>매</v>
          </cell>
          <cell r="E225"/>
          <cell r="F225">
            <v>4503</v>
          </cell>
        </row>
        <row r="226">
          <cell r="A226" t="str">
            <v>Q030</v>
          </cell>
          <cell r="B226" t="str">
            <v>못</v>
          </cell>
          <cell r="C226" t="str">
            <v>N75</v>
          </cell>
          <cell r="D226" t="str">
            <v>KG</v>
          </cell>
          <cell r="E226"/>
          <cell r="F226">
            <v>492</v>
          </cell>
        </row>
        <row r="227">
          <cell r="A227" t="str">
            <v>Q031</v>
          </cell>
          <cell r="B227" t="str">
            <v>PVC지수판</v>
          </cell>
          <cell r="C227" t="str">
            <v>200x5T</v>
          </cell>
          <cell r="D227" t="str">
            <v>M</v>
          </cell>
          <cell r="E227"/>
          <cell r="F227">
            <v>2150</v>
          </cell>
        </row>
        <row r="228">
          <cell r="A228" t="str">
            <v>Q032</v>
          </cell>
          <cell r="B228" t="str">
            <v>새끼</v>
          </cell>
          <cell r="C228" t="str">
            <v>120M</v>
          </cell>
          <cell r="D228" t="str">
            <v>다발</v>
          </cell>
          <cell r="E228"/>
          <cell r="F228">
            <v>3000</v>
          </cell>
        </row>
        <row r="229">
          <cell r="A229" t="str">
            <v>Q033</v>
          </cell>
          <cell r="B229" t="str">
            <v>시멘트벽돌</v>
          </cell>
          <cell r="C229" t="str">
            <v>190x90x57</v>
          </cell>
          <cell r="D229" t="str">
            <v>매</v>
          </cell>
          <cell r="E229"/>
          <cell r="F229">
            <v>36</v>
          </cell>
        </row>
        <row r="230">
          <cell r="A230" t="str">
            <v>Q034</v>
          </cell>
          <cell r="B230" t="str">
            <v>방수액</v>
          </cell>
          <cell r="C230" t="str">
            <v>190x90x57</v>
          </cell>
          <cell r="D230" t="str">
            <v>L</v>
          </cell>
          <cell r="E230"/>
          <cell r="F230">
            <v>194</v>
          </cell>
        </row>
        <row r="231">
          <cell r="A231" t="str">
            <v>Q035</v>
          </cell>
          <cell r="B231" t="str">
            <v>PVC접착재</v>
          </cell>
          <cell r="C231"/>
          <cell r="D231" t="str">
            <v>L</v>
          </cell>
          <cell r="E231"/>
          <cell r="F231">
            <v>7000</v>
          </cell>
        </row>
        <row r="232">
          <cell r="A232" t="str">
            <v>Q036</v>
          </cell>
          <cell r="B232" t="str">
            <v>불투수막</v>
          </cell>
          <cell r="C232" t="str">
            <v>T-210</v>
          </cell>
          <cell r="D232" t="str">
            <v>M2</v>
          </cell>
          <cell r="E232"/>
          <cell r="F232">
            <v>1122</v>
          </cell>
        </row>
        <row r="233">
          <cell r="A233" t="str">
            <v>Q037</v>
          </cell>
          <cell r="B233" t="str">
            <v>아스팔트루핑</v>
          </cell>
          <cell r="C233" t="str">
            <v>30KG</v>
          </cell>
          <cell r="D233" t="str">
            <v>KG</v>
          </cell>
          <cell r="E233"/>
          <cell r="F233">
            <v>416</v>
          </cell>
        </row>
        <row r="234">
          <cell r="A234" t="str">
            <v>Q038</v>
          </cell>
          <cell r="B234" t="str">
            <v>녹막이페인트</v>
          </cell>
          <cell r="C234" t="str">
            <v>KSM 5311-2</v>
          </cell>
          <cell r="D234" t="str">
            <v>L</v>
          </cell>
          <cell r="E234"/>
          <cell r="F234">
            <v>3686</v>
          </cell>
        </row>
        <row r="235">
          <cell r="A235" t="str">
            <v>Q039</v>
          </cell>
          <cell r="B235" t="str">
            <v>신너</v>
          </cell>
          <cell r="C235" t="str">
            <v>KSM 5319-2</v>
          </cell>
          <cell r="D235" t="str">
            <v>"</v>
          </cell>
          <cell r="E235"/>
          <cell r="F235">
            <v>660</v>
          </cell>
        </row>
        <row r="236">
          <cell r="A236" t="str">
            <v>Q040</v>
          </cell>
          <cell r="B236" t="str">
            <v>연마지</v>
          </cell>
          <cell r="C236" t="str">
            <v>#120</v>
          </cell>
          <cell r="D236" t="str">
            <v>매</v>
          </cell>
          <cell r="E236"/>
          <cell r="F236">
            <v>110</v>
          </cell>
        </row>
        <row r="237">
          <cell r="A237" t="str">
            <v>Q041</v>
          </cell>
          <cell r="B237" t="str">
            <v>넝마</v>
          </cell>
          <cell r="C237" t="str">
            <v>#120</v>
          </cell>
          <cell r="D237" t="str">
            <v>KG</v>
          </cell>
          <cell r="E237"/>
          <cell r="F237">
            <v>930</v>
          </cell>
        </row>
        <row r="238">
          <cell r="A238" t="str">
            <v>Q042</v>
          </cell>
          <cell r="B238" t="str">
            <v>공대</v>
          </cell>
          <cell r="C238"/>
          <cell r="D238" t="str">
            <v>대</v>
          </cell>
          <cell r="E238"/>
          <cell r="F238">
            <v>20</v>
          </cell>
        </row>
        <row r="239">
          <cell r="A239" t="str">
            <v>Q043</v>
          </cell>
          <cell r="B239" t="str">
            <v>고철</v>
          </cell>
          <cell r="C239"/>
          <cell r="D239" t="str">
            <v>TON</v>
          </cell>
          <cell r="E239"/>
          <cell r="F239">
            <v>90000</v>
          </cell>
        </row>
        <row r="240">
          <cell r="A240" t="str">
            <v>Q044</v>
          </cell>
          <cell r="B240" t="str">
            <v>THP 관</v>
          </cell>
          <cell r="C240" t="str">
            <v>D450</v>
          </cell>
          <cell r="D240" t="str">
            <v>M</v>
          </cell>
          <cell r="E240"/>
          <cell r="F240">
            <v>13770</v>
          </cell>
        </row>
        <row r="241">
          <cell r="A241" t="str">
            <v>Q045</v>
          </cell>
          <cell r="B241" t="str">
            <v>THP 유공관</v>
          </cell>
          <cell r="C241" t="str">
            <v>D150</v>
          </cell>
          <cell r="D241" t="str">
            <v>"</v>
          </cell>
          <cell r="E241"/>
          <cell r="F241">
            <v>1800</v>
          </cell>
        </row>
        <row r="242">
          <cell r="A242" t="str">
            <v>Q046</v>
          </cell>
          <cell r="B242" t="str">
            <v>THP 유공관</v>
          </cell>
          <cell r="C242" t="str">
            <v>D100</v>
          </cell>
          <cell r="D242" t="str">
            <v>"</v>
          </cell>
          <cell r="E242"/>
          <cell r="F242">
            <v>902</v>
          </cell>
        </row>
        <row r="243">
          <cell r="A243" t="str">
            <v>Q047</v>
          </cell>
          <cell r="B243" t="str">
            <v>운송요율</v>
          </cell>
          <cell r="C243" t="str">
            <v>상차료</v>
          </cell>
          <cell r="D243" t="str">
            <v>TON</v>
          </cell>
          <cell r="E243"/>
          <cell r="F243">
            <v>1177.3599999999999</v>
          </cell>
          <cell r="G243"/>
          <cell r="H243">
            <v>1294.95</v>
          </cell>
        </row>
        <row r="244">
          <cell r="A244" t="str">
            <v>Q048</v>
          </cell>
          <cell r="B244" t="str">
            <v>운송요율</v>
          </cell>
          <cell r="C244" t="str">
            <v>하차료</v>
          </cell>
          <cell r="D244" t="str">
            <v>"</v>
          </cell>
          <cell r="E244"/>
          <cell r="F244">
            <v>1067.81</v>
          </cell>
          <cell r="G244"/>
          <cell r="H244">
            <v>1174.5999999999999</v>
          </cell>
        </row>
        <row r="245">
          <cell r="A245" t="str">
            <v>Q049</v>
          </cell>
          <cell r="B245" t="str">
            <v>홈통받이</v>
          </cell>
          <cell r="C245" t="str">
            <v>D430*600</v>
          </cell>
          <cell r="D245" t="str">
            <v>조</v>
          </cell>
          <cell r="E245"/>
          <cell r="F245">
            <v>23800</v>
          </cell>
          <cell r="G245"/>
          <cell r="H245">
            <v>1174.5999999999999</v>
          </cell>
        </row>
        <row r="246">
          <cell r="A246" t="str">
            <v>Q050</v>
          </cell>
          <cell r="B246" t="str">
            <v>주철뚜껑</v>
          </cell>
          <cell r="C246" t="str">
            <v>도로용 D600</v>
          </cell>
          <cell r="D246" t="str">
            <v>"</v>
          </cell>
          <cell r="E246"/>
          <cell r="F246">
            <v>55000</v>
          </cell>
        </row>
        <row r="247">
          <cell r="A247" t="str">
            <v>Q051</v>
          </cell>
          <cell r="B247" t="str">
            <v>주철뚜껑</v>
          </cell>
          <cell r="C247" t="str">
            <v>정화조용 D600</v>
          </cell>
          <cell r="D247" t="str">
            <v>"</v>
          </cell>
          <cell r="E247"/>
          <cell r="F247">
            <v>35000</v>
          </cell>
        </row>
        <row r="248">
          <cell r="A248" t="str">
            <v>Q052</v>
          </cell>
          <cell r="B248" t="str">
            <v>주철뚜껑</v>
          </cell>
          <cell r="C248" t="str">
            <v>정화조용 D450</v>
          </cell>
          <cell r="D248" t="str">
            <v>"</v>
          </cell>
          <cell r="E248"/>
          <cell r="F248">
            <v>25000</v>
          </cell>
        </row>
        <row r="249">
          <cell r="A249" t="str">
            <v>Q053</v>
          </cell>
          <cell r="B249" t="str">
            <v>PVC 관</v>
          </cell>
          <cell r="C249" t="str">
            <v>VG2 D250</v>
          </cell>
          <cell r="D249" t="str">
            <v>본</v>
          </cell>
          <cell r="E249"/>
          <cell r="F249">
            <v>48438</v>
          </cell>
        </row>
        <row r="250">
          <cell r="A250" t="str">
            <v>Q054</v>
          </cell>
          <cell r="B250" t="str">
            <v>PVC 관</v>
          </cell>
          <cell r="C250" t="str">
            <v>VG2 D200</v>
          </cell>
          <cell r="D250" t="str">
            <v>본</v>
          </cell>
          <cell r="E250"/>
          <cell r="F250">
            <v>32577</v>
          </cell>
        </row>
        <row r="251">
          <cell r="A251" t="str">
            <v>Q055</v>
          </cell>
          <cell r="B251" t="str">
            <v>PVC 관</v>
          </cell>
          <cell r="C251" t="str">
            <v>VG2 D150</v>
          </cell>
          <cell r="D251" t="str">
            <v>본</v>
          </cell>
          <cell r="E251"/>
          <cell r="F251">
            <v>19536</v>
          </cell>
        </row>
        <row r="252">
          <cell r="A252" t="str">
            <v>Q056</v>
          </cell>
          <cell r="B252" t="str">
            <v>PVC 관</v>
          </cell>
          <cell r="C252" t="str">
            <v>VG1 D100</v>
          </cell>
          <cell r="D252" t="str">
            <v>본</v>
          </cell>
          <cell r="E252"/>
          <cell r="F252">
            <v>16720</v>
          </cell>
        </row>
        <row r="253">
          <cell r="A253" t="str">
            <v>Q056'</v>
          </cell>
          <cell r="B253" t="str">
            <v>PVC 관</v>
          </cell>
          <cell r="C253" t="str">
            <v>VG2 D100</v>
          </cell>
          <cell r="D253" t="str">
            <v>본</v>
          </cell>
          <cell r="E253"/>
          <cell r="F253">
            <v>8608</v>
          </cell>
        </row>
        <row r="254">
          <cell r="A254" t="str">
            <v>Q057</v>
          </cell>
          <cell r="B254" t="str">
            <v>PVC 관</v>
          </cell>
          <cell r="C254" t="str">
            <v>VG1 D 75</v>
          </cell>
          <cell r="D254" t="str">
            <v>본</v>
          </cell>
          <cell r="E254"/>
          <cell r="F254">
            <v>10804</v>
          </cell>
        </row>
        <row r="255">
          <cell r="A255" t="str">
            <v>Q058</v>
          </cell>
          <cell r="B255" t="str">
            <v>PVC 관</v>
          </cell>
          <cell r="C255" t="str">
            <v>VG1 D 50</v>
          </cell>
          <cell r="D255" t="str">
            <v>본</v>
          </cell>
          <cell r="E255"/>
          <cell r="F255">
            <v>5503</v>
          </cell>
        </row>
        <row r="256">
          <cell r="A256" t="str">
            <v>Q059</v>
          </cell>
          <cell r="B256" t="str">
            <v>PVC 관</v>
          </cell>
          <cell r="C256" t="str">
            <v>VG1 D 25</v>
          </cell>
          <cell r="D256" t="str">
            <v>"</v>
          </cell>
          <cell r="E256"/>
          <cell r="F256">
            <v>2198</v>
          </cell>
        </row>
        <row r="257">
          <cell r="A257" t="str">
            <v>Q060</v>
          </cell>
          <cell r="B257" t="str">
            <v>PVC 소켓</v>
          </cell>
          <cell r="C257" t="str">
            <v>D250</v>
          </cell>
          <cell r="D257" t="str">
            <v>EA</v>
          </cell>
        </row>
        <row r="258">
          <cell r="A258" t="str">
            <v>Q061</v>
          </cell>
          <cell r="B258" t="str">
            <v>PVC 소켓</v>
          </cell>
          <cell r="C258" t="str">
            <v>D200</v>
          </cell>
          <cell r="D258" t="str">
            <v>EA</v>
          </cell>
          <cell r="E258"/>
          <cell r="F258">
            <v>4548</v>
          </cell>
        </row>
        <row r="259">
          <cell r="A259" t="str">
            <v>Q062</v>
          </cell>
          <cell r="B259" t="str">
            <v>PVC 소켓</v>
          </cell>
          <cell r="C259" t="str">
            <v>D150</v>
          </cell>
          <cell r="D259" t="str">
            <v>EA</v>
          </cell>
          <cell r="E259"/>
          <cell r="F259">
            <v>1922</v>
          </cell>
        </row>
        <row r="260">
          <cell r="A260" t="str">
            <v>Q063</v>
          </cell>
          <cell r="B260" t="str">
            <v>PVC 소켓</v>
          </cell>
          <cell r="C260" t="str">
            <v>VG1 D100</v>
          </cell>
          <cell r="D260" t="str">
            <v>EA</v>
          </cell>
          <cell r="E260"/>
          <cell r="F260">
            <v>2052</v>
          </cell>
        </row>
        <row r="261">
          <cell r="A261" t="str">
            <v>Q063'</v>
          </cell>
          <cell r="B261" t="str">
            <v>PVC 소켓</v>
          </cell>
          <cell r="C261" t="str">
            <v>VG2 D100</v>
          </cell>
          <cell r="D261" t="str">
            <v>EA</v>
          </cell>
          <cell r="E261"/>
          <cell r="F261">
            <v>715</v>
          </cell>
        </row>
        <row r="262">
          <cell r="A262" t="str">
            <v>Q064</v>
          </cell>
          <cell r="B262" t="str">
            <v>PVC 소켓</v>
          </cell>
          <cell r="C262" t="str">
            <v>" D75</v>
          </cell>
          <cell r="D262" t="str">
            <v>EA</v>
          </cell>
          <cell r="E262"/>
          <cell r="F262">
            <v>974</v>
          </cell>
        </row>
        <row r="263">
          <cell r="A263" t="str">
            <v>Q065</v>
          </cell>
          <cell r="B263" t="str">
            <v>PVC 90엘보</v>
          </cell>
          <cell r="C263" t="str">
            <v>D250</v>
          </cell>
          <cell r="D263" t="str">
            <v>EA</v>
          </cell>
          <cell r="E263"/>
          <cell r="F263">
            <v>974</v>
          </cell>
        </row>
        <row r="264">
          <cell r="A264" t="str">
            <v>Q066</v>
          </cell>
          <cell r="B264" t="str">
            <v>"</v>
          </cell>
          <cell r="C264" t="str">
            <v>D200</v>
          </cell>
          <cell r="D264" t="str">
            <v>EA</v>
          </cell>
          <cell r="E264"/>
          <cell r="F264">
            <v>6552</v>
          </cell>
        </row>
        <row r="265">
          <cell r="A265" t="str">
            <v>Q067</v>
          </cell>
          <cell r="B265" t="str">
            <v>"</v>
          </cell>
          <cell r="C265" t="str">
            <v>D150</v>
          </cell>
          <cell r="D265" t="str">
            <v>EA</v>
          </cell>
          <cell r="E265"/>
          <cell r="F265">
            <v>3325</v>
          </cell>
        </row>
        <row r="266">
          <cell r="A266" t="str">
            <v>Q068</v>
          </cell>
          <cell r="B266" t="str">
            <v>"</v>
          </cell>
          <cell r="C266" t="str">
            <v>VG1 D100</v>
          </cell>
          <cell r="D266" t="str">
            <v>EA</v>
          </cell>
          <cell r="E266"/>
          <cell r="F266">
            <v>2660</v>
          </cell>
        </row>
        <row r="267">
          <cell r="A267" t="str">
            <v>Q069</v>
          </cell>
          <cell r="B267" t="str">
            <v>"</v>
          </cell>
          <cell r="C267" t="str">
            <v>" D75</v>
          </cell>
          <cell r="D267" t="str">
            <v>EA</v>
          </cell>
          <cell r="E267"/>
          <cell r="F267">
            <v>1340</v>
          </cell>
        </row>
        <row r="268">
          <cell r="A268" t="str">
            <v>Q070</v>
          </cell>
          <cell r="B268" t="str">
            <v>"</v>
          </cell>
          <cell r="C268" t="str">
            <v>" D25</v>
          </cell>
          <cell r="D268" t="str">
            <v>EA</v>
          </cell>
          <cell r="E268"/>
          <cell r="F268">
            <v>182</v>
          </cell>
        </row>
        <row r="269">
          <cell r="A269" t="str">
            <v>Q071</v>
          </cell>
          <cell r="B269" t="str">
            <v>PVC 45엘보</v>
          </cell>
          <cell r="C269" t="str">
            <v>D250</v>
          </cell>
          <cell r="D269" t="str">
            <v>EA</v>
          </cell>
          <cell r="E269"/>
          <cell r="F269">
            <v>182</v>
          </cell>
        </row>
        <row r="270">
          <cell r="A270" t="str">
            <v>Q072</v>
          </cell>
          <cell r="B270" t="str">
            <v>"</v>
          </cell>
          <cell r="C270" t="str">
            <v>D200</v>
          </cell>
          <cell r="D270" t="str">
            <v>EA</v>
          </cell>
          <cell r="E270"/>
          <cell r="F270">
            <v>4275</v>
          </cell>
        </row>
        <row r="271">
          <cell r="A271" t="str">
            <v>Q073</v>
          </cell>
          <cell r="B271" t="str">
            <v>"</v>
          </cell>
          <cell r="C271" t="str">
            <v>D150</v>
          </cell>
          <cell r="D271" t="str">
            <v>EA</v>
          </cell>
          <cell r="E271"/>
          <cell r="F271">
            <v>2492</v>
          </cell>
        </row>
        <row r="272">
          <cell r="A272" t="str">
            <v>Q074</v>
          </cell>
          <cell r="B272" t="str">
            <v>PVC 이경티</v>
          </cell>
          <cell r="C272" t="str">
            <v>300x100</v>
          </cell>
          <cell r="D272" t="str">
            <v>EA</v>
          </cell>
          <cell r="E272"/>
          <cell r="F272">
            <v>30000</v>
          </cell>
        </row>
        <row r="273">
          <cell r="A273" t="str">
            <v>Q075</v>
          </cell>
          <cell r="B273" t="str">
            <v>PVC 이경티</v>
          </cell>
          <cell r="C273" t="str">
            <v>250x100</v>
          </cell>
          <cell r="D273" t="str">
            <v>EA</v>
          </cell>
          <cell r="E273"/>
          <cell r="F273">
            <v>11000</v>
          </cell>
        </row>
        <row r="274">
          <cell r="A274" t="str">
            <v>Q076</v>
          </cell>
          <cell r="B274" t="str">
            <v>"</v>
          </cell>
          <cell r="C274" t="str">
            <v>200x100</v>
          </cell>
          <cell r="D274" t="str">
            <v>"</v>
          </cell>
          <cell r="E274"/>
          <cell r="F274">
            <v>7000</v>
          </cell>
        </row>
        <row r="275">
          <cell r="A275" t="str">
            <v>Q077</v>
          </cell>
          <cell r="B275" t="str">
            <v>"</v>
          </cell>
          <cell r="C275" t="str">
            <v>150x100</v>
          </cell>
          <cell r="D275" t="str">
            <v>"</v>
          </cell>
          <cell r="E275"/>
          <cell r="F275">
            <v>5400</v>
          </cell>
        </row>
        <row r="276">
          <cell r="A276" t="str">
            <v>Q078</v>
          </cell>
          <cell r="B276" t="str">
            <v>PEM 일반관</v>
          </cell>
          <cell r="C276" t="str">
            <v>KSM 3407 D300</v>
          </cell>
          <cell r="D276" t="str">
            <v>M</v>
          </cell>
          <cell r="E276"/>
          <cell r="F276">
            <v>17556</v>
          </cell>
        </row>
        <row r="277">
          <cell r="A277" t="str">
            <v>Q079</v>
          </cell>
          <cell r="B277" t="str">
            <v>PEM 일반관</v>
          </cell>
          <cell r="C277" t="str">
            <v>KSM3407D250</v>
          </cell>
          <cell r="D277" t="str">
            <v>M</v>
          </cell>
          <cell r="E277"/>
          <cell r="F277">
            <v>13235</v>
          </cell>
        </row>
        <row r="278">
          <cell r="A278" t="str">
            <v>Q080</v>
          </cell>
          <cell r="B278" t="str">
            <v>PEM 일반관</v>
          </cell>
          <cell r="C278" t="str">
            <v>" D200</v>
          </cell>
          <cell r="D278" t="str">
            <v>M</v>
          </cell>
          <cell r="E278"/>
          <cell r="F278">
            <v>9384</v>
          </cell>
        </row>
        <row r="279">
          <cell r="A279" t="str">
            <v>Q081</v>
          </cell>
          <cell r="B279" t="str">
            <v>PEM 일반관</v>
          </cell>
          <cell r="C279" t="str">
            <v>" D150</v>
          </cell>
          <cell r="D279" t="str">
            <v>M</v>
          </cell>
          <cell r="E279"/>
          <cell r="F279">
            <v>6304</v>
          </cell>
        </row>
        <row r="280">
          <cell r="A280" t="str">
            <v>Q082</v>
          </cell>
          <cell r="B280" t="str">
            <v>PEM 일반관</v>
          </cell>
          <cell r="C280" t="str">
            <v>" D100</v>
          </cell>
          <cell r="D280" t="str">
            <v>M</v>
          </cell>
          <cell r="E280"/>
          <cell r="F280">
            <v>3401</v>
          </cell>
        </row>
        <row r="281">
          <cell r="A281" t="str">
            <v>Q083</v>
          </cell>
          <cell r="B281" t="str">
            <v>" 이경티</v>
          </cell>
          <cell r="C281" t="str">
            <v>300x100</v>
          </cell>
          <cell r="D281" t="str">
            <v>EA</v>
          </cell>
          <cell r="E281"/>
          <cell r="F281">
            <v>46800</v>
          </cell>
        </row>
        <row r="282">
          <cell r="A282" t="str">
            <v>Q084</v>
          </cell>
          <cell r="B282" t="str">
            <v>"</v>
          </cell>
          <cell r="C282" t="str">
            <v>250x100</v>
          </cell>
          <cell r="D282" t="str">
            <v>"</v>
          </cell>
          <cell r="E282"/>
          <cell r="F282">
            <v>40800</v>
          </cell>
        </row>
        <row r="283">
          <cell r="A283" t="str">
            <v>Q085</v>
          </cell>
          <cell r="B283" t="str">
            <v>"</v>
          </cell>
          <cell r="C283" t="str">
            <v>200x100</v>
          </cell>
          <cell r="D283" t="str">
            <v>"</v>
          </cell>
          <cell r="E283"/>
          <cell r="F283">
            <v>32900</v>
          </cell>
        </row>
        <row r="284">
          <cell r="A284" t="str">
            <v>Q086</v>
          </cell>
          <cell r="B284" t="str">
            <v>"</v>
          </cell>
          <cell r="C284" t="str">
            <v>150x100</v>
          </cell>
          <cell r="D284" t="str">
            <v>"</v>
          </cell>
          <cell r="E284"/>
          <cell r="F284">
            <v>23900</v>
          </cell>
        </row>
        <row r="285">
          <cell r="A285" t="str">
            <v>Q087</v>
          </cell>
          <cell r="B285" t="str">
            <v>" 90엘보</v>
          </cell>
          <cell r="C285" t="str">
            <v>D300</v>
          </cell>
          <cell r="D285" t="str">
            <v>"</v>
          </cell>
          <cell r="E285"/>
          <cell r="F285">
            <v>84500</v>
          </cell>
        </row>
        <row r="286">
          <cell r="A286" t="str">
            <v>Q088</v>
          </cell>
          <cell r="B286" t="str">
            <v>"</v>
          </cell>
          <cell r="C286" t="str">
            <v>D250</v>
          </cell>
          <cell r="D286" t="str">
            <v>"</v>
          </cell>
          <cell r="E286"/>
          <cell r="F286">
            <v>72700</v>
          </cell>
        </row>
        <row r="287">
          <cell r="A287" t="str">
            <v>Q089</v>
          </cell>
          <cell r="B287" t="str">
            <v>"</v>
          </cell>
          <cell r="C287" t="str">
            <v>D200</v>
          </cell>
          <cell r="D287" t="str">
            <v>"</v>
          </cell>
          <cell r="E287"/>
          <cell r="F287">
            <v>37800</v>
          </cell>
        </row>
        <row r="288">
          <cell r="A288" t="str">
            <v>Q090</v>
          </cell>
          <cell r="B288" t="str">
            <v>"</v>
          </cell>
          <cell r="C288" t="str">
            <v>D150</v>
          </cell>
          <cell r="D288" t="str">
            <v>"</v>
          </cell>
          <cell r="E288"/>
          <cell r="F288">
            <v>23100</v>
          </cell>
        </row>
        <row r="289">
          <cell r="A289" t="str">
            <v>Q091</v>
          </cell>
          <cell r="B289" t="str">
            <v>" 45엘보</v>
          </cell>
          <cell r="C289" t="str">
            <v>D300</v>
          </cell>
          <cell r="D289" t="str">
            <v>"</v>
          </cell>
          <cell r="E289"/>
          <cell r="F289">
            <v>45100</v>
          </cell>
        </row>
        <row r="290">
          <cell r="A290" t="str">
            <v>Q092</v>
          </cell>
          <cell r="B290" t="str">
            <v>"</v>
          </cell>
          <cell r="C290" t="str">
            <v>D250</v>
          </cell>
          <cell r="D290" t="str">
            <v>"</v>
          </cell>
          <cell r="E290"/>
          <cell r="F290">
            <v>37200</v>
          </cell>
        </row>
        <row r="291">
          <cell r="A291" t="str">
            <v>Q093</v>
          </cell>
          <cell r="B291" t="str">
            <v>"</v>
          </cell>
          <cell r="C291" t="str">
            <v>D200</v>
          </cell>
          <cell r="D291" t="str">
            <v>"</v>
          </cell>
          <cell r="E291"/>
          <cell r="F291">
            <v>29200</v>
          </cell>
        </row>
        <row r="292">
          <cell r="A292" t="str">
            <v>Q094</v>
          </cell>
          <cell r="B292" t="str">
            <v>"</v>
          </cell>
          <cell r="C292" t="str">
            <v>D150</v>
          </cell>
          <cell r="D292" t="str">
            <v>"</v>
          </cell>
          <cell r="E292"/>
          <cell r="F292">
            <v>21200</v>
          </cell>
        </row>
        <row r="293">
          <cell r="A293" t="str">
            <v>Q095</v>
          </cell>
          <cell r="B293" t="str">
            <v>"</v>
          </cell>
          <cell r="C293" t="str">
            <v>D100</v>
          </cell>
          <cell r="D293" t="str">
            <v>"</v>
          </cell>
          <cell r="E293"/>
          <cell r="F293">
            <v>11800</v>
          </cell>
        </row>
        <row r="294">
          <cell r="A294" t="str">
            <v>Q096</v>
          </cell>
          <cell r="B294" t="str">
            <v>브레이드</v>
          </cell>
          <cell r="C294" t="str">
            <v>320~400</v>
          </cell>
          <cell r="D294" t="str">
            <v>"</v>
          </cell>
          <cell r="E294"/>
          <cell r="F294">
            <v>161000</v>
          </cell>
        </row>
        <row r="295">
          <cell r="A295" t="str">
            <v>Q097</v>
          </cell>
          <cell r="B295" t="str">
            <v>발판</v>
          </cell>
          <cell r="C295" t="str">
            <v>36*240*3000</v>
          </cell>
          <cell r="D295" t="str">
            <v>재</v>
          </cell>
          <cell r="E295"/>
          <cell r="F295">
            <v>1150</v>
          </cell>
        </row>
        <row r="296">
          <cell r="A296" t="str">
            <v>Q098</v>
          </cell>
          <cell r="B296" t="str">
            <v>각목</v>
          </cell>
          <cell r="C296" t="str">
            <v>90*90*3000</v>
          </cell>
          <cell r="D296" t="str">
            <v>재</v>
          </cell>
          <cell r="E296"/>
          <cell r="F296">
            <v>1000</v>
          </cell>
        </row>
        <row r="297">
          <cell r="A297" t="str">
            <v>Q099</v>
          </cell>
          <cell r="B297" t="str">
            <v>꺽쇠</v>
          </cell>
          <cell r="C297" t="str">
            <v>3부 10*15(400/EA)</v>
          </cell>
          <cell r="D297" t="str">
            <v>KG</v>
          </cell>
          <cell r="E297"/>
          <cell r="F297">
            <v>2560</v>
          </cell>
        </row>
        <row r="298">
          <cell r="A298" t="str">
            <v>Q100</v>
          </cell>
          <cell r="B298" t="str">
            <v>볼트</v>
          </cell>
          <cell r="C298" t="str">
            <v>20*75(255/EA)</v>
          </cell>
          <cell r="D298" t="str">
            <v>"</v>
          </cell>
          <cell r="E298"/>
          <cell r="F298">
            <v>1239</v>
          </cell>
        </row>
        <row r="299">
          <cell r="A299" t="str">
            <v>Q101</v>
          </cell>
          <cell r="B299" t="str">
            <v>PVC지수판</v>
          </cell>
          <cell r="C299" t="str">
            <v>200*5T</v>
          </cell>
          <cell r="D299" t="str">
            <v>M</v>
          </cell>
          <cell r="E299"/>
          <cell r="F299">
            <v>1940</v>
          </cell>
        </row>
        <row r="300">
          <cell r="A300" t="str">
            <v>Q102</v>
          </cell>
          <cell r="B300" t="str">
            <v>PVC용접봉</v>
          </cell>
          <cell r="C300" t="str">
            <v>200*5T</v>
          </cell>
          <cell r="D300" t="str">
            <v>KG</v>
          </cell>
          <cell r="E300"/>
          <cell r="F300">
            <v>2200</v>
          </cell>
        </row>
        <row r="301">
          <cell r="A301" t="str">
            <v>Q103</v>
          </cell>
          <cell r="B301" t="str">
            <v>모관망</v>
          </cell>
          <cell r="C301"/>
          <cell r="D301" t="str">
            <v>m2</v>
          </cell>
          <cell r="E301"/>
          <cell r="F301">
            <v>1770</v>
          </cell>
        </row>
        <row r="302">
          <cell r="A302" t="str">
            <v>Q104</v>
          </cell>
          <cell r="B302" t="str">
            <v>분수조</v>
          </cell>
          <cell r="C302"/>
          <cell r="D302" t="str">
            <v>조</v>
          </cell>
          <cell r="E302"/>
          <cell r="F302">
            <v>150000</v>
          </cell>
        </row>
        <row r="303">
          <cell r="A303" t="str">
            <v>Q105</v>
          </cell>
          <cell r="B303" t="str">
            <v>불투수조</v>
          </cell>
          <cell r="C303"/>
          <cell r="D303" t="str">
            <v>"</v>
          </cell>
          <cell r="E303"/>
          <cell r="F303">
            <v>90000</v>
          </cell>
        </row>
        <row r="304">
          <cell r="A304" t="str">
            <v>Q106</v>
          </cell>
          <cell r="B304" t="str">
            <v>방음재</v>
          </cell>
          <cell r="C304" t="str">
            <v>SO-NO50mm</v>
          </cell>
          <cell r="D304" t="str">
            <v>m2</v>
          </cell>
          <cell r="E304"/>
          <cell r="F304">
            <v>11510</v>
          </cell>
        </row>
        <row r="305">
          <cell r="A305" t="str">
            <v>Q107</v>
          </cell>
          <cell r="B305" t="str">
            <v>접착재</v>
          </cell>
          <cell r="C305" t="str">
            <v>D-5 250</v>
          </cell>
          <cell r="D305" t="str">
            <v>KG</v>
          </cell>
          <cell r="E305"/>
          <cell r="F305">
            <v>2200</v>
          </cell>
        </row>
        <row r="306">
          <cell r="A306" t="str">
            <v>Q108</v>
          </cell>
          <cell r="B306" t="str">
            <v>AUTO BAR SCREEN</v>
          </cell>
          <cell r="C306" t="str">
            <v>10m/mx0.4kw</v>
          </cell>
          <cell r="D306" t="str">
            <v>SET</v>
          </cell>
          <cell r="E306"/>
          <cell r="F306">
            <v>4235000</v>
          </cell>
        </row>
        <row r="307">
          <cell r="A307" t="str">
            <v>Q109</v>
          </cell>
          <cell r="B307" t="str">
            <v>BAR SCREEN</v>
          </cell>
          <cell r="C307" t="str">
            <v>50mm</v>
          </cell>
          <cell r="D307" t="str">
            <v>SET</v>
          </cell>
          <cell r="E307"/>
          <cell r="F307">
            <v>120000</v>
          </cell>
        </row>
        <row r="308">
          <cell r="A308" t="str">
            <v>Q110</v>
          </cell>
          <cell r="B308" t="str">
            <v>"</v>
          </cell>
          <cell r="C308" t="str">
            <v>20mm</v>
          </cell>
          <cell r="D308" t="str">
            <v>SET</v>
          </cell>
          <cell r="E308"/>
          <cell r="F308">
            <v>150000</v>
          </cell>
        </row>
        <row r="309">
          <cell r="A309" t="str">
            <v>Q110'</v>
          </cell>
          <cell r="B309" t="str">
            <v>ROOTS BLOWER</v>
          </cell>
          <cell r="C309" t="str">
            <v>100mmx7.5kw</v>
          </cell>
          <cell r="D309" t="str">
            <v>SET</v>
          </cell>
          <cell r="E309"/>
          <cell r="F309">
            <v>1152000</v>
          </cell>
        </row>
        <row r="310">
          <cell r="A310" t="str">
            <v>Q111</v>
          </cell>
          <cell r="B310" t="str">
            <v>ROOTS BLOWER</v>
          </cell>
          <cell r="C310" t="str">
            <v>80mmx5.5kw</v>
          </cell>
          <cell r="D310" t="str">
            <v>SET</v>
          </cell>
          <cell r="E310"/>
          <cell r="F310">
            <v>1016000</v>
          </cell>
        </row>
        <row r="311">
          <cell r="A311" t="str">
            <v>Q111'</v>
          </cell>
          <cell r="B311" t="str">
            <v>유도 전동기</v>
          </cell>
          <cell r="C311" t="str">
            <v>10HP</v>
          </cell>
          <cell r="D311" t="str">
            <v>SET</v>
          </cell>
          <cell r="E311"/>
          <cell r="F311">
            <v>214000</v>
          </cell>
        </row>
        <row r="312">
          <cell r="A312" t="str">
            <v>Q112</v>
          </cell>
          <cell r="B312" t="str">
            <v>유도 전동기</v>
          </cell>
          <cell r="C312" t="str">
            <v>7.5HP</v>
          </cell>
          <cell r="D312" t="str">
            <v>SET</v>
          </cell>
          <cell r="E312"/>
          <cell r="F312">
            <v>184000</v>
          </cell>
        </row>
        <row r="313">
          <cell r="A313" t="str">
            <v>Q113</v>
          </cell>
          <cell r="B313" t="str">
            <v>수중CUTTER PUMP</v>
          </cell>
          <cell r="C313" t="str">
            <v>50mmx1HP</v>
          </cell>
          <cell r="D313" t="str">
            <v>SET</v>
          </cell>
          <cell r="E313"/>
          <cell r="F313">
            <v>416000</v>
          </cell>
        </row>
        <row r="314">
          <cell r="A314" t="str">
            <v>Q114</v>
          </cell>
          <cell r="B314" t="str">
            <v>자동탈착장치</v>
          </cell>
          <cell r="C314" t="str">
            <v>50mm</v>
          </cell>
          <cell r="D314" t="str">
            <v>SET</v>
          </cell>
          <cell r="E314"/>
          <cell r="F314">
            <v>230000</v>
          </cell>
        </row>
        <row r="315">
          <cell r="A315" t="str">
            <v>Q115</v>
          </cell>
          <cell r="B315" t="str">
            <v>방진가대</v>
          </cell>
          <cell r="C315" t="str">
            <v>10HP이하</v>
          </cell>
          <cell r="D315" t="str">
            <v>SET</v>
          </cell>
          <cell r="E315"/>
          <cell r="F315">
            <v>196000</v>
          </cell>
        </row>
        <row r="316">
          <cell r="A316" t="str">
            <v>Q116</v>
          </cell>
          <cell r="B316" t="str">
            <v>수위조절스위치</v>
          </cell>
          <cell r="C316" t="str">
            <v>전극봉식</v>
          </cell>
          <cell r="D316" t="str">
            <v>EA</v>
          </cell>
          <cell r="E316"/>
          <cell r="F316">
            <v>40000</v>
          </cell>
        </row>
        <row r="317">
          <cell r="A317" t="str">
            <v>Q117</v>
          </cell>
          <cell r="B317" t="str">
            <v>알루미늄사다리</v>
          </cell>
          <cell r="C317" t="str">
            <v>H=3.0M</v>
          </cell>
          <cell r="D317" t="str">
            <v>SET</v>
          </cell>
          <cell r="E317"/>
          <cell r="F317">
            <v>85000</v>
          </cell>
        </row>
        <row r="318">
          <cell r="A318" t="str">
            <v>Q117'</v>
          </cell>
          <cell r="B318" t="str">
            <v>알루미늄사다리</v>
          </cell>
          <cell r="C318" t="str">
            <v>H=4.5M</v>
          </cell>
          <cell r="D318" t="str">
            <v>SET</v>
          </cell>
          <cell r="E318"/>
          <cell r="F318">
            <v>150000</v>
          </cell>
        </row>
        <row r="319">
          <cell r="A319" t="str">
            <v>R001</v>
          </cell>
          <cell r="B319" t="str">
            <v>바 스크린</v>
          </cell>
          <cell r="C319" t="str">
            <v>50m/m</v>
          </cell>
          <cell r="D319" t="str">
            <v>SET</v>
          </cell>
          <cell r="E319"/>
          <cell r="F319">
            <v>120000</v>
          </cell>
        </row>
        <row r="320">
          <cell r="A320" t="str">
            <v>R002</v>
          </cell>
          <cell r="B320" t="str">
            <v>"</v>
          </cell>
          <cell r="C320" t="str">
            <v>20m/m</v>
          </cell>
          <cell r="D320" t="str">
            <v>SET</v>
          </cell>
          <cell r="E320"/>
          <cell r="F320">
            <v>150000</v>
          </cell>
        </row>
        <row r="321">
          <cell r="A321" t="str">
            <v>R003</v>
          </cell>
          <cell r="B321" t="str">
            <v>ROOTS BLOWER</v>
          </cell>
          <cell r="C321" t="str">
            <v>50m/mx3HP</v>
          </cell>
          <cell r="D321" t="str">
            <v>SET</v>
          </cell>
          <cell r="E321"/>
          <cell r="F321">
            <v>728000</v>
          </cell>
        </row>
        <row r="322">
          <cell r="A322" t="str">
            <v>R003'</v>
          </cell>
          <cell r="B322" t="str">
            <v>ROOTS BLOWER</v>
          </cell>
          <cell r="C322" t="str">
            <v>65m/mx5HP</v>
          </cell>
          <cell r="D322" t="str">
            <v>SET</v>
          </cell>
          <cell r="E322"/>
          <cell r="F322">
            <v>816000</v>
          </cell>
        </row>
        <row r="323">
          <cell r="A323" t="str">
            <v>R004</v>
          </cell>
          <cell r="B323" t="str">
            <v>유도 전동기</v>
          </cell>
          <cell r="C323" t="str">
            <v>3HP</v>
          </cell>
          <cell r="D323" t="str">
            <v>SET</v>
          </cell>
          <cell r="E323"/>
          <cell r="F323">
            <v>101000</v>
          </cell>
        </row>
        <row r="324">
          <cell r="A324" t="str">
            <v>R004'</v>
          </cell>
          <cell r="B324" t="str">
            <v>유도 전동기</v>
          </cell>
          <cell r="C324" t="str">
            <v>5HP</v>
          </cell>
          <cell r="D324" t="str">
            <v>SET</v>
          </cell>
          <cell r="E324"/>
          <cell r="F324">
            <v>123000</v>
          </cell>
        </row>
        <row r="325">
          <cell r="A325" t="str">
            <v>R005</v>
          </cell>
          <cell r="B325" t="str">
            <v>방진가대</v>
          </cell>
          <cell r="C325" t="str">
            <v>5HP이하</v>
          </cell>
          <cell r="D325" t="str">
            <v>SET</v>
          </cell>
          <cell r="E325"/>
          <cell r="F325">
            <v>240000</v>
          </cell>
        </row>
        <row r="326">
          <cell r="A326" t="str">
            <v>R006</v>
          </cell>
          <cell r="B326" t="str">
            <v>알루미늄 사다리</v>
          </cell>
          <cell r="C326" t="str">
            <v>5HP이하</v>
          </cell>
          <cell r="D326" t="str">
            <v>SET</v>
          </cell>
          <cell r="E326"/>
          <cell r="F326">
            <v>85000</v>
          </cell>
        </row>
        <row r="327">
          <cell r="A327" t="str">
            <v>S001</v>
          </cell>
          <cell r="B327" t="str">
            <v>STS PIPE</v>
          </cell>
          <cell r="C327" t="str">
            <v>D100x3T</v>
          </cell>
          <cell r="D327" t="str">
            <v>M</v>
          </cell>
          <cell r="E327"/>
          <cell r="F327">
            <v>23913</v>
          </cell>
        </row>
        <row r="328">
          <cell r="A328" t="str">
            <v>S002</v>
          </cell>
          <cell r="B328" t="str">
            <v>STS PIPE</v>
          </cell>
          <cell r="C328" t="str">
            <v>D50x3T</v>
          </cell>
          <cell r="D328" t="str">
            <v>M</v>
          </cell>
          <cell r="E328"/>
          <cell r="F328">
            <v>12353</v>
          </cell>
        </row>
        <row r="329">
          <cell r="A329" t="str">
            <v>S003</v>
          </cell>
          <cell r="B329" t="str">
            <v>"</v>
          </cell>
          <cell r="C329" t="str">
            <v>D25x3T</v>
          </cell>
          <cell r="D329" t="str">
            <v>"</v>
          </cell>
          <cell r="E329"/>
          <cell r="F329">
            <v>6660</v>
          </cell>
        </row>
        <row r="330">
          <cell r="A330" t="str">
            <v>S004</v>
          </cell>
          <cell r="B330" t="str">
            <v>STS TEE</v>
          </cell>
          <cell r="C330" t="str">
            <v>용접100x50</v>
          </cell>
          <cell r="D330" t="str">
            <v>EA</v>
          </cell>
          <cell r="E330"/>
          <cell r="F330">
            <v>20070</v>
          </cell>
        </row>
        <row r="331">
          <cell r="A331" t="str">
            <v>S005</v>
          </cell>
          <cell r="B331" t="str">
            <v>STS ELBOW</v>
          </cell>
          <cell r="C331" t="str">
            <v>용접 D50</v>
          </cell>
          <cell r="D331" t="str">
            <v>"</v>
          </cell>
          <cell r="E331"/>
          <cell r="F331">
            <v>2970</v>
          </cell>
        </row>
        <row r="332">
          <cell r="A332" t="str">
            <v>S006</v>
          </cell>
          <cell r="B332" t="str">
            <v>STS SOCKET</v>
          </cell>
          <cell r="C332" t="str">
            <v>D50</v>
          </cell>
          <cell r="D332" t="str">
            <v>"</v>
          </cell>
          <cell r="E332"/>
          <cell r="F332">
            <v>1660</v>
          </cell>
        </row>
        <row r="333">
          <cell r="A333" t="str">
            <v>S007</v>
          </cell>
          <cell r="B333" t="str">
            <v>STS NIPPLE</v>
          </cell>
          <cell r="C333" t="str">
            <v>D50</v>
          </cell>
          <cell r="D333" t="str">
            <v>"</v>
          </cell>
          <cell r="E333"/>
          <cell r="F333">
            <v>1850</v>
          </cell>
        </row>
        <row r="334">
          <cell r="A334" t="str">
            <v>S008</v>
          </cell>
          <cell r="B334" t="str">
            <v>STS FRENGE</v>
          </cell>
          <cell r="C334" t="str">
            <v>D100</v>
          </cell>
          <cell r="D334" t="str">
            <v>"</v>
          </cell>
          <cell r="E334"/>
          <cell r="F334">
            <v>14880</v>
          </cell>
        </row>
        <row r="335">
          <cell r="A335" t="str">
            <v>S009</v>
          </cell>
          <cell r="B335" t="str">
            <v>STS 맹FRENGE</v>
          </cell>
          <cell r="C335" t="str">
            <v>D100</v>
          </cell>
          <cell r="D335" t="str">
            <v>"</v>
          </cell>
          <cell r="E335"/>
          <cell r="F335">
            <v>25800</v>
          </cell>
        </row>
        <row r="336">
          <cell r="A336" t="str">
            <v>S010</v>
          </cell>
          <cell r="B336" t="str">
            <v>STS FRENGE</v>
          </cell>
          <cell r="C336" t="str">
            <v>D50</v>
          </cell>
          <cell r="D336" t="str">
            <v>"</v>
          </cell>
          <cell r="E336"/>
          <cell r="F336">
            <v>5160</v>
          </cell>
        </row>
        <row r="337">
          <cell r="A337" t="str">
            <v>S011</v>
          </cell>
          <cell r="B337" t="str">
            <v>STS BOLT,NUT</v>
          </cell>
          <cell r="C337" t="str">
            <v>16x65L</v>
          </cell>
          <cell r="D337" t="str">
            <v>조</v>
          </cell>
          <cell r="E337"/>
          <cell r="F337">
            <v>589</v>
          </cell>
        </row>
        <row r="338">
          <cell r="A338" t="str">
            <v>S012</v>
          </cell>
          <cell r="B338" t="str">
            <v>STS BOLT,NUT</v>
          </cell>
          <cell r="C338" t="str">
            <v>16x50L</v>
          </cell>
          <cell r="D338" t="str">
            <v>조</v>
          </cell>
          <cell r="E338"/>
          <cell r="F338">
            <v>533</v>
          </cell>
        </row>
        <row r="339">
          <cell r="A339" t="str">
            <v>S013</v>
          </cell>
          <cell r="B339" t="str">
            <v>백 강관</v>
          </cell>
          <cell r="C339" t="str">
            <v>D150</v>
          </cell>
          <cell r="D339" t="str">
            <v>M</v>
          </cell>
          <cell r="E339"/>
          <cell r="F339">
            <v>17175</v>
          </cell>
        </row>
        <row r="340">
          <cell r="A340" t="str">
            <v>S013'</v>
          </cell>
          <cell r="B340" t="str">
            <v>백 강관</v>
          </cell>
          <cell r="C340" t="str">
            <v>D200</v>
          </cell>
          <cell r="D340" t="str">
            <v>M</v>
          </cell>
          <cell r="E340"/>
          <cell r="F340">
            <v>25960</v>
          </cell>
        </row>
        <row r="341">
          <cell r="A341" t="str">
            <v>S014</v>
          </cell>
          <cell r="B341" t="str">
            <v>백 강관</v>
          </cell>
          <cell r="C341" t="str">
            <v>D50</v>
          </cell>
          <cell r="D341" t="str">
            <v>M</v>
          </cell>
          <cell r="E341"/>
          <cell r="F341">
            <v>3349</v>
          </cell>
        </row>
        <row r="342">
          <cell r="A342" t="str">
            <v>S014'</v>
          </cell>
          <cell r="B342" t="str">
            <v>백 강관</v>
          </cell>
          <cell r="C342" t="str">
            <v>D100</v>
          </cell>
          <cell r="D342" t="str">
            <v>M</v>
          </cell>
          <cell r="E342"/>
          <cell r="F342">
            <v>9789</v>
          </cell>
        </row>
        <row r="343">
          <cell r="A343" t="str">
            <v>S015</v>
          </cell>
          <cell r="B343" t="str">
            <v>백 강관</v>
          </cell>
          <cell r="C343" t="str">
            <v>D40</v>
          </cell>
          <cell r="D343" t="str">
            <v>M</v>
          </cell>
          <cell r="E343"/>
          <cell r="F343">
            <v>2517</v>
          </cell>
        </row>
        <row r="344">
          <cell r="A344" t="str">
            <v>S015'</v>
          </cell>
          <cell r="B344" t="str">
            <v>백 강관</v>
          </cell>
          <cell r="C344" t="str">
            <v>D65</v>
          </cell>
          <cell r="D344" t="str">
            <v>M</v>
          </cell>
          <cell r="E344"/>
          <cell r="F344">
            <v>5545</v>
          </cell>
        </row>
        <row r="345">
          <cell r="A345" t="str">
            <v>S016</v>
          </cell>
          <cell r="B345" t="str">
            <v>백 강관</v>
          </cell>
          <cell r="C345" t="str">
            <v>D32</v>
          </cell>
          <cell r="D345" t="str">
            <v>M</v>
          </cell>
          <cell r="E345"/>
          <cell r="F345">
            <v>2082</v>
          </cell>
        </row>
        <row r="346">
          <cell r="A346" t="str">
            <v>S017</v>
          </cell>
          <cell r="B346" t="str">
            <v>백 강관</v>
          </cell>
          <cell r="C346" t="str">
            <v>D25</v>
          </cell>
          <cell r="D346" t="str">
            <v>M</v>
          </cell>
          <cell r="E346"/>
          <cell r="F346">
            <v>1578</v>
          </cell>
        </row>
        <row r="347">
          <cell r="A347" t="str">
            <v>S018</v>
          </cell>
          <cell r="B347" t="str">
            <v>백 강관</v>
          </cell>
          <cell r="C347" t="str">
            <v>D20</v>
          </cell>
          <cell r="D347" t="str">
            <v>M</v>
          </cell>
          <cell r="E347"/>
          <cell r="F347">
            <v>1140</v>
          </cell>
        </row>
        <row r="348">
          <cell r="A348" t="str">
            <v>S019</v>
          </cell>
          <cell r="B348" t="str">
            <v>BALL VALVE</v>
          </cell>
          <cell r="C348" t="str">
            <v>황동 D50</v>
          </cell>
          <cell r="D348" t="str">
            <v>EA</v>
          </cell>
          <cell r="E348"/>
          <cell r="F348">
            <v>19250</v>
          </cell>
        </row>
        <row r="349">
          <cell r="A349" t="str">
            <v>S019'</v>
          </cell>
          <cell r="B349" t="str">
            <v>BALL VALVE</v>
          </cell>
          <cell r="C349" t="str">
            <v>황동 D65</v>
          </cell>
          <cell r="D349" t="str">
            <v>EA</v>
          </cell>
          <cell r="E349"/>
          <cell r="F349">
            <v>49500</v>
          </cell>
        </row>
        <row r="350">
          <cell r="A350" t="str">
            <v>S020</v>
          </cell>
          <cell r="B350" t="str">
            <v>BALL VALVE</v>
          </cell>
          <cell r="C350" t="str">
            <v>황동 D40</v>
          </cell>
          <cell r="D350" t="str">
            <v>EA</v>
          </cell>
          <cell r="E350"/>
          <cell r="F350">
            <v>12740</v>
          </cell>
        </row>
        <row r="351">
          <cell r="A351" t="str">
            <v>S021</v>
          </cell>
          <cell r="B351" t="str">
            <v>BALL VALVE</v>
          </cell>
          <cell r="C351" t="str">
            <v>황동 D32</v>
          </cell>
          <cell r="D351" t="str">
            <v>EA</v>
          </cell>
          <cell r="E351"/>
          <cell r="F351">
            <v>9100</v>
          </cell>
        </row>
        <row r="352">
          <cell r="A352" t="str">
            <v>S021'</v>
          </cell>
          <cell r="B352" t="str">
            <v>BALL VALVE</v>
          </cell>
          <cell r="C352" t="str">
            <v>황동 D25</v>
          </cell>
          <cell r="D352" t="str">
            <v>EA</v>
          </cell>
          <cell r="E352"/>
          <cell r="F352">
            <v>5530</v>
          </cell>
        </row>
        <row r="353">
          <cell r="A353" t="str">
            <v>S022</v>
          </cell>
          <cell r="B353" t="str">
            <v>BALL VALVE</v>
          </cell>
          <cell r="C353" t="str">
            <v>황동 D20</v>
          </cell>
          <cell r="D353" t="str">
            <v>EA</v>
          </cell>
          <cell r="E353"/>
          <cell r="F353">
            <v>3570</v>
          </cell>
        </row>
        <row r="354">
          <cell r="A354" t="str">
            <v>S023</v>
          </cell>
          <cell r="B354" t="str">
            <v>SOLENOID VALVE</v>
          </cell>
          <cell r="C354" t="str">
            <v>D20</v>
          </cell>
          <cell r="D354" t="str">
            <v>EA</v>
          </cell>
          <cell r="E354"/>
          <cell r="F354">
            <v>38600</v>
          </cell>
        </row>
        <row r="355">
          <cell r="A355" t="str">
            <v>S023'</v>
          </cell>
          <cell r="B355" t="str">
            <v>SOLENOID VALVE</v>
          </cell>
          <cell r="C355" t="str">
            <v>D25</v>
          </cell>
          <cell r="D355" t="str">
            <v>EA</v>
          </cell>
          <cell r="E355"/>
          <cell r="F355">
            <v>44200</v>
          </cell>
        </row>
        <row r="356">
          <cell r="A356" t="str">
            <v>S024</v>
          </cell>
          <cell r="B356" t="str">
            <v>맹 FRENGE</v>
          </cell>
          <cell r="C356" t="str">
            <v>D200</v>
          </cell>
          <cell r="D356" t="str">
            <v>EA</v>
          </cell>
          <cell r="E356"/>
          <cell r="F356">
            <v>11522</v>
          </cell>
        </row>
        <row r="357">
          <cell r="A357" t="str">
            <v>S024'</v>
          </cell>
          <cell r="B357" t="str">
            <v>맹 FRENGE</v>
          </cell>
          <cell r="C357" t="str">
            <v>D150</v>
          </cell>
          <cell r="D357" t="str">
            <v>EA</v>
          </cell>
          <cell r="E357"/>
          <cell r="F357">
            <v>7742</v>
          </cell>
        </row>
        <row r="358">
          <cell r="A358" t="str">
            <v>S025</v>
          </cell>
          <cell r="B358" t="str">
            <v>FRENGE</v>
          </cell>
          <cell r="C358" t="str">
            <v>D200</v>
          </cell>
          <cell r="D358" t="str">
            <v>EA</v>
          </cell>
          <cell r="E358"/>
          <cell r="F358">
            <v>6930</v>
          </cell>
        </row>
        <row r="359">
          <cell r="A359" t="str">
            <v>S025'</v>
          </cell>
          <cell r="B359" t="str">
            <v>FRENGE</v>
          </cell>
          <cell r="C359" t="str">
            <v>D150</v>
          </cell>
          <cell r="D359" t="str">
            <v>EA</v>
          </cell>
          <cell r="E359"/>
          <cell r="F359">
            <v>4837</v>
          </cell>
        </row>
        <row r="360">
          <cell r="A360" t="str">
            <v>S026</v>
          </cell>
          <cell r="B360" t="str">
            <v>FRENGE</v>
          </cell>
          <cell r="C360" t="str">
            <v>D100</v>
          </cell>
          <cell r="D360" t="str">
            <v>EA</v>
          </cell>
          <cell r="E360"/>
          <cell r="F360">
            <v>2898</v>
          </cell>
        </row>
        <row r="361">
          <cell r="A361" t="str">
            <v>S026'</v>
          </cell>
          <cell r="B361" t="str">
            <v>FRENGE</v>
          </cell>
          <cell r="C361" t="str">
            <v>D80</v>
          </cell>
          <cell r="D361" t="str">
            <v>EA</v>
          </cell>
          <cell r="E361"/>
          <cell r="F361">
            <v>2352</v>
          </cell>
        </row>
        <row r="362">
          <cell r="A362" t="str">
            <v>S026'</v>
          </cell>
          <cell r="B362" t="str">
            <v>FRENGE</v>
          </cell>
          <cell r="C362" t="str">
            <v>D65</v>
          </cell>
          <cell r="D362" t="str">
            <v>EA</v>
          </cell>
          <cell r="E362"/>
          <cell r="F362">
            <v>1974</v>
          </cell>
        </row>
        <row r="363">
          <cell r="A363" t="str">
            <v>S027</v>
          </cell>
          <cell r="B363" t="str">
            <v>FRENGE</v>
          </cell>
          <cell r="C363" t="str">
            <v>D50</v>
          </cell>
          <cell r="D363" t="str">
            <v>EA</v>
          </cell>
          <cell r="E363"/>
          <cell r="F363">
            <v>1540</v>
          </cell>
        </row>
        <row r="364">
          <cell r="A364" t="str">
            <v>S028</v>
          </cell>
          <cell r="B364" t="str">
            <v>FRENGE</v>
          </cell>
          <cell r="C364" t="str">
            <v>D40</v>
          </cell>
          <cell r="D364" t="str">
            <v>EA</v>
          </cell>
          <cell r="E364"/>
          <cell r="F364">
            <v>1386</v>
          </cell>
        </row>
        <row r="365">
          <cell r="A365" t="str">
            <v>S029</v>
          </cell>
          <cell r="B365" t="str">
            <v>FRENGE</v>
          </cell>
          <cell r="C365" t="str">
            <v>D32</v>
          </cell>
          <cell r="D365" t="str">
            <v>EA</v>
          </cell>
          <cell r="E365"/>
          <cell r="F365">
            <v>1316</v>
          </cell>
        </row>
        <row r="366">
          <cell r="A366" t="str">
            <v>S029'</v>
          </cell>
          <cell r="B366" t="str">
            <v>FRENGE</v>
          </cell>
          <cell r="C366" t="str">
            <v>D25</v>
          </cell>
          <cell r="D366" t="str">
            <v>EA</v>
          </cell>
          <cell r="E366"/>
          <cell r="F366">
            <v>1050</v>
          </cell>
        </row>
        <row r="367">
          <cell r="A367" t="str">
            <v>S030</v>
          </cell>
          <cell r="B367" t="str">
            <v>FRENGE</v>
          </cell>
          <cell r="C367" t="str">
            <v>D20</v>
          </cell>
          <cell r="D367" t="str">
            <v>EA</v>
          </cell>
          <cell r="E367"/>
          <cell r="F367">
            <v>896</v>
          </cell>
        </row>
        <row r="368">
          <cell r="A368" t="str">
            <v>S031</v>
          </cell>
          <cell r="B368" t="str">
            <v>FRENGE BAKING</v>
          </cell>
          <cell r="C368" t="str">
            <v>D200</v>
          </cell>
          <cell r="D368" t="str">
            <v>EA</v>
          </cell>
          <cell r="E368"/>
          <cell r="F368">
            <v>2660</v>
          </cell>
        </row>
        <row r="369">
          <cell r="A369" t="str">
            <v>S031'</v>
          </cell>
          <cell r="B369" t="str">
            <v>FRENGE BAKING</v>
          </cell>
          <cell r="C369" t="str">
            <v>D150</v>
          </cell>
          <cell r="D369" t="str">
            <v>EA</v>
          </cell>
          <cell r="E369"/>
          <cell r="F369">
            <v>1122</v>
          </cell>
        </row>
        <row r="370">
          <cell r="A370" t="str">
            <v>S032</v>
          </cell>
          <cell r="B370" t="str">
            <v>FRENGE BAKING</v>
          </cell>
          <cell r="C370" t="str">
            <v>D100</v>
          </cell>
          <cell r="D370" t="str">
            <v>EA</v>
          </cell>
          <cell r="E370"/>
          <cell r="F370">
            <v>1092</v>
          </cell>
        </row>
        <row r="371">
          <cell r="A371" t="str">
            <v>S033</v>
          </cell>
          <cell r="B371" t="str">
            <v>FRENGE BAKING</v>
          </cell>
          <cell r="C371" t="str">
            <v>D80</v>
          </cell>
          <cell r="D371" t="str">
            <v>EA</v>
          </cell>
          <cell r="E371"/>
          <cell r="F371">
            <v>432</v>
          </cell>
        </row>
        <row r="372">
          <cell r="A372" t="str">
            <v>S033'</v>
          </cell>
          <cell r="B372" t="str">
            <v>FRENGE BAKING</v>
          </cell>
          <cell r="C372" t="str">
            <v>D65</v>
          </cell>
          <cell r="D372" t="str">
            <v>EA</v>
          </cell>
          <cell r="E372"/>
          <cell r="F372">
            <v>372</v>
          </cell>
        </row>
        <row r="373">
          <cell r="A373" t="str">
            <v>S034</v>
          </cell>
          <cell r="B373" t="str">
            <v>FRENGE BAKING</v>
          </cell>
          <cell r="C373" t="str">
            <v>D50</v>
          </cell>
          <cell r="D373" t="str">
            <v>EA</v>
          </cell>
          <cell r="E373"/>
          <cell r="F373">
            <v>336</v>
          </cell>
        </row>
        <row r="374">
          <cell r="A374" t="str">
            <v>S035</v>
          </cell>
          <cell r="B374" t="str">
            <v>FRENGE BAKING</v>
          </cell>
          <cell r="C374" t="str">
            <v>D40</v>
          </cell>
          <cell r="D374" t="str">
            <v>EA</v>
          </cell>
          <cell r="E374"/>
          <cell r="F374">
            <v>288</v>
          </cell>
        </row>
        <row r="375">
          <cell r="A375" t="str">
            <v>S036</v>
          </cell>
          <cell r="B375" t="str">
            <v>FRENGE BAKING</v>
          </cell>
          <cell r="C375" t="str">
            <v>D32</v>
          </cell>
          <cell r="D375" t="str">
            <v>EA</v>
          </cell>
          <cell r="E375"/>
          <cell r="F375">
            <v>250</v>
          </cell>
        </row>
        <row r="376">
          <cell r="A376" t="str">
            <v>S036'</v>
          </cell>
          <cell r="B376" t="str">
            <v>FRENGE BAKING</v>
          </cell>
          <cell r="C376" t="str">
            <v>D25</v>
          </cell>
          <cell r="D376" t="str">
            <v>EA</v>
          </cell>
          <cell r="E376"/>
          <cell r="F376">
            <v>204</v>
          </cell>
        </row>
        <row r="377">
          <cell r="A377" t="str">
            <v>S037</v>
          </cell>
          <cell r="B377" t="str">
            <v>FRENGE BAKING</v>
          </cell>
          <cell r="C377" t="str">
            <v>D20</v>
          </cell>
          <cell r="D377" t="str">
            <v>EA</v>
          </cell>
          <cell r="E377"/>
          <cell r="F377">
            <v>200</v>
          </cell>
        </row>
        <row r="378">
          <cell r="A378" t="str">
            <v>S038</v>
          </cell>
          <cell r="B378" t="str">
            <v>BOLT,NUT</v>
          </cell>
          <cell r="C378" t="str">
            <v>20x80L</v>
          </cell>
          <cell r="D378" t="str">
            <v>조</v>
          </cell>
          <cell r="E378"/>
          <cell r="F378">
            <v>282</v>
          </cell>
        </row>
        <row r="379">
          <cell r="A379" t="str">
            <v>S039</v>
          </cell>
          <cell r="B379" t="str">
            <v>BOLT,NUT</v>
          </cell>
          <cell r="C379" t="str">
            <v>16x65L</v>
          </cell>
          <cell r="D379" t="str">
            <v>조</v>
          </cell>
          <cell r="E379"/>
          <cell r="F379">
            <v>151</v>
          </cell>
        </row>
        <row r="380">
          <cell r="A380" t="str">
            <v>S040</v>
          </cell>
          <cell r="B380" t="str">
            <v>BOLT,NUT</v>
          </cell>
          <cell r="C380" t="str">
            <v>16x50L</v>
          </cell>
          <cell r="D380" t="str">
            <v>조</v>
          </cell>
          <cell r="E380"/>
          <cell r="F380">
            <v>130</v>
          </cell>
        </row>
        <row r="381">
          <cell r="A381" t="str">
            <v>S041</v>
          </cell>
          <cell r="B381" t="str">
            <v>백 REDUCER</v>
          </cell>
          <cell r="C381" t="str">
            <v>50x40</v>
          </cell>
          <cell r="D381" t="str">
            <v>EA</v>
          </cell>
          <cell r="E381"/>
          <cell r="F381">
            <v>803</v>
          </cell>
        </row>
        <row r="382">
          <cell r="A382" t="str">
            <v>S042</v>
          </cell>
          <cell r="B382" t="str">
            <v>백 REDUCER</v>
          </cell>
          <cell r="C382" t="str">
            <v>50x32</v>
          </cell>
          <cell r="D382" t="str">
            <v>EA</v>
          </cell>
          <cell r="E382"/>
          <cell r="F382">
            <v>803</v>
          </cell>
        </row>
        <row r="383">
          <cell r="A383" t="str">
            <v>S043</v>
          </cell>
          <cell r="B383" t="str">
            <v>백 REDUCER</v>
          </cell>
          <cell r="C383" t="str">
            <v>40x32</v>
          </cell>
          <cell r="D383" t="str">
            <v>EA</v>
          </cell>
          <cell r="E383"/>
          <cell r="F383">
            <v>608</v>
          </cell>
        </row>
        <row r="384">
          <cell r="A384" t="str">
            <v>S044</v>
          </cell>
          <cell r="B384" t="str">
            <v>백 REDUCER</v>
          </cell>
          <cell r="C384" t="str">
            <v>32x25</v>
          </cell>
          <cell r="D384" t="str">
            <v>EA</v>
          </cell>
          <cell r="E384"/>
          <cell r="F384">
            <v>488</v>
          </cell>
        </row>
        <row r="385">
          <cell r="A385" t="str">
            <v>S045</v>
          </cell>
          <cell r="B385" t="str">
            <v>백 REDUCER</v>
          </cell>
          <cell r="C385" t="str">
            <v>32x20</v>
          </cell>
          <cell r="D385" t="str">
            <v>EA</v>
          </cell>
          <cell r="E385"/>
          <cell r="F385">
            <v>488</v>
          </cell>
        </row>
        <row r="386">
          <cell r="A386" t="str">
            <v>S046</v>
          </cell>
          <cell r="B386" t="str">
            <v>백 REDUCER</v>
          </cell>
          <cell r="C386" t="str">
            <v>25x20</v>
          </cell>
          <cell r="D386" t="str">
            <v>EA</v>
          </cell>
          <cell r="E386"/>
          <cell r="F386">
            <v>360</v>
          </cell>
        </row>
        <row r="387">
          <cell r="A387" t="str">
            <v>S047</v>
          </cell>
          <cell r="B387" t="str">
            <v>백 ELBOW</v>
          </cell>
          <cell r="C387" t="str">
            <v>D65</v>
          </cell>
          <cell r="D387" t="str">
            <v>EA</v>
          </cell>
          <cell r="E387"/>
          <cell r="F387">
            <v>1658</v>
          </cell>
        </row>
        <row r="388">
          <cell r="A388" t="str">
            <v>S047'</v>
          </cell>
          <cell r="B388" t="str">
            <v>백 ELBOW</v>
          </cell>
          <cell r="C388" t="str">
            <v>D50</v>
          </cell>
          <cell r="D388" t="str">
            <v>EA</v>
          </cell>
          <cell r="E388"/>
          <cell r="F388">
            <v>975</v>
          </cell>
        </row>
        <row r="389">
          <cell r="A389" t="str">
            <v>S048</v>
          </cell>
          <cell r="B389" t="str">
            <v>백 ELBOW</v>
          </cell>
          <cell r="C389" t="str">
            <v>D40</v>
          </cell>
          <cell r="D389" t="str">
            <v>EA</v>
          </cell>
          <cell r="E389"/>
          <cell r="F389">
            <v>645</v>
          </cell>
        </row>
        <row r="390">
          <cell r="A390" t="str">
            <v>S049</v>
          </cell>
          <cell r="B390" t="str">
            <v>백 ELBOW</v>
          </cell>
          <cell r="C390" t="str">
            <v>D32</v>
          </cell>
          <cell r="D390" t="str">
            <v>EA</v>
          </cell>
          <cell r="E390"/>
          <cell r="F390">
            <v>548</v>
          </cell>
        </row>
        <row r="391">
          <cell r="A391" t="str">
            <v>S049'</v>
          </cell>
          <cell r="B391" t="str">
            <v>백 ELBOW</v>
          </cell>
          <cell r="C391" t="str">
            <v>D25</v>
          </cell>
          <cell r="D391" t="str">
            <v>EA</v>
          </cell>
          <cell r="E391"/>
          <cell r="F391">
            <v>405</v>
          </cell>
        </row>
        <row r="392">
          <cell r="A392" t="str">
            <v>S050</v>
          </cell>
          <cell r="B392" t="str">
            <v>백 ELBOW</v>
          </cell>
          <cell r="C392" t="str">
            <v>D20</v>
          </cell>
          <cell r="D392" t="str">
            <v>EA</v>
          </cell>
          <cell r="E392"/>
          <cell r="F392">
            <v>308</v>
          </cell>
        </row>
        <row r="393">
          <cell r="A393" t="str">
            <v>S051</v>
          </cell>
          <cell r="B393" t="str">
            <v>백 TEE</v>
          </cell>
          <cell r="C393" t="str">
            <v>50x50</v>
          </cell>
          <cell r="D393" t="str">
            <v>EA</v>
          </cell>
          <cell r="E393"/>
          <cell r="F393">
            <v>1763</v>
          </cell>
        </row>
        <row r="394">
          <cell r="A394" t="str">
            <v>S052</v>
          </cell>
          <cell r="B394" t="str">
            <v>백 TEE</v>
          </cell>
          <cell r="C394" t="str">
            <v>40x40</v>
          </cell>
          <cell r="D394" t="str">
            <v>EA</v>
          </cell>
          <cell r="E394"/>
          <cell r="F394">
            <v>1245</v>
          </cell>
        </row>
        <row r="395">
          <cell r="A395" t="str">
            <v>S053</v>
          </cell>
          <cell r="B395" t="str">
            <v>백 TEE</v>
          </cell>
          <cell r="C395" t="str">
            <v>32x32</v>
          </cell>
          <cell r="D395" t="str">
            <v>EA</v>
          </cell>
          <cell r="E395"/>
          <cell r="F395">
            <v>915</v>
          </cell>
        </row>
        <row r="396">
          <cell r="A396" t="str">
            <v>S054</v>
          </cell>
          <cell r="B396" t="str">
            <v>백 TEE</v>
          </cell>
          <cell r="C396" t="str">
            <v>25x25</v>
          </cell>
          <cell r="D396" t="str">
            <v>EA</v>
          </cell>
          <cell r="E396"/>
          <cell r="F396">
            <v>683</v>
          </cell>
        </row>
        <row r="397">
          <cell r="A397" t="str">
            <v>S055</v>
          </cell>
          <cell r="B397" t="str">
            <v>백 SOCKET</v>
          </cell>
          <cell r="C397" t="str">
            <v>D80</v>
          </cell>
          <cell r="D397" t="str">
            <v>EA</v>
          </cell>
          <cell r="E397"/>
          <cell r="F397">
            <v>3220</v>
          </cell>
        </row>
        <row r="398">
          <cell r="A398" t="str">
            <v>S055'</v>
          </cell>
          <cell r="B398" t="str">
            <v>백 SOCKET</v>
          </cell>
          <cell r="C398" t="str">
            <v>D65</v>
          </cell>
          <cell r="D398" t="str">
            <v>EA</v>
          </cell>
          <cell r="E398"/>
          <cell r="F398">
            <v>2572</v>
          </cell>
        </row>
        <row r="399">
          <cell r="A399" t="str">
            <v>S056</v>
          </cell>
          <cell r="B399" t="str">
            <v>백 SOCKET</v>
          </cell>
          <cell r="C399" t="str">
            <v>D50</v>
          </cell>
          <cell r="D399" t="str">
            <v>EA</v>
          </cell>
          <cell r="E399"/>
          <cell r="F399">
            <v>1464</v>
          </cell>
        </row>
        <row r="400">
          <cell r="A400" t="str">
            <v>S057</v>
          </cell>
          <cell r="B400" t="str">
            <v>백 SOCKET</v>
          </cell>
          <cell r="C400" t="str">
            <v>D40</v>
          </cell>
          <cell r="D400" t="str">
            <v>EA</v>
          </cell>
          <cell r="E400"/>
          <cell r="F400">
            <v>915</v>
          </cell>
        </row>
        <row r="401">
          <cell r="A401" t="str">
            <v>S058</v>
          </cell>
          <cell r="B401" t="str">
            <v>백 SOCKET</v>
          </cell>
          <cell r="C401" t="str">
            <v>D32</v>
          </cell>
          <cell r="D401" t="str">
            <v>EA</v>
          </cell>
          <cell r="E401"/>
          <cell r="F401">
            <v>767</v>
          </cell>
        </row>
        <row r="402">
          <cell r="A402" t="str">
            <v>S058'</v>
          </cell>
          <cell r="B402" t="str">
            <v>백 SOCKET</v>
          </cell>
          <cell r="C402" t="str">
            <v>D25</v>
          </cell>
          <cell r="D402" t="str">
            <v>EA</v>
          </cell>
          <cell r="E402"/>
          <cell r="F402">
            <v>600</v>
          </cell>
        </row>
        <row r="403">
          <cell r="A403" t="str">
            <v>S059</v>
          </cell>
          <cell r="B403" t="str">
            <v>백 SOCKET</v>
          </cell>
          <cell r="C403" t="str">
            <v>D20</v>
          </cell>
          <cell r="D403" t="str">
            <v>EA</v>
          </cell>
          <cell r="E403"/>
          <cell r="F403">
            <v>371</v>
          </cell>
        </row>
        <row r="404">
          <cell r="A404" t="str">
            <v>S060</v>
          </cell>
          <cell r="B404" t="str">
            <v>백 NIPPLE</v>
          </cell>
          <cell r="C404" t="str">
            <v>D80</v>
          </cell>
          <cell r="D404" t="str">
            <v>EA</v>
          </cell>
          <cell r="E404"/>
          <cell r="F404">
            <v>2851</v>
          </cell>
        </row>
        <row r="405">
          <cell r="A405" t="str">
            <v>S060'</v>
          </cell>
          <cell r="B405" t="str">
            <v>백 NIPPLE</v>
          </cell>
          <cell r="C405" t="str">
            <v>D65</v>
          </cell>
          <cell r="D405" t="str">
            <v>EA</v>
          </cell>
          <cell r="E405"/>
          <cell r="F405">
            <v>1900</v>
          </cell>
        </row>
        <row r="406">
          <cell r="A406" t="str">
            <v>S061</v>
          </cell>
          <cell r="B406" t="str">
            <v>백 NIPPLE</v>
          </cell>
          <cell r="C406" t="str">
            <v>D50</v>
          </cell>
          <cell r="D406" t="str">
            <v>EA</v>
          </cell>
          <cell r="E406"/>
          <cell r="F406">
            <v>1229</v>
          </cell>
        </row>
        <row r="407">
          <cell r="A407" t="str">
            <v>S062</v>
          </cell>
          <cell r="B407" t="str">
            <v>백 NIPPLE</v>
          </cell>
          <cell r="C407" t="str">
            <v>D40</v>
          </cell>
          <cell r="D407" t="str">
            <v>EA</v>
          </cell>
          <cell r="E407"/>
          <cell r="F407">
            <v>1022</v>
          </cell>
        </row>
        <row r="408">
          <cell r="A408" t="str">
            <v>S063</v>
          </cell>
          <cell r="B408" t="str">
            <v>백 NIPPLE</v>
          </cell>
          <cell r="C408" t="str">
            <v>D32</v>
          </cell>
          <cell r="D408" t="str">
            <v>EA</v>
          </cell>
          <cell r="E408"/>
          <cell r="F408">
            <v>720</v>
          </cell>
        </row>
        <row r="409">
          <cell r="A409" t="str">
            <v>S063'</v>
          </cell>
          <cell r="B409" t="str">
            <v>백 NIPPLE</v>
          </cell>
          <cell r="C409" t="str">
            <v>D25</v>
          </cell>
          <cell r="D409" t="str">
            <v>EA</v>
          </cell>
          <cell r="E409"/>
          <cell r="F409">
            <v>564</v>
          </cell>
        </row>
        <row r="410">
          <cell r="A410" t="str">
            <v>S064</v>
          </cell>
          <cell r="B410" t="str">
            <v>백 NIPPLE</v>
          </cell>
          <cell r="C410" t="str">
            <v>D20</v>
          </cell>
          <cell r="D410" t="str">
            <v>EA</v>
          </cell>
          <cell r="E410"/>
          <cell r="F410">
            <v>395</v>
          </cell>
        </row>
        <row r="411">
          <cell r="A411" t="str">
            <v>S065</v>
          </cell>
          <cell r="B411" t="str">
            <v>PVC PIPE</v>
          </cell>
          <cell r="C411" t="str">
            <v>VG2 D150</v>
          </cell>
          <cell r="D411" t="str">
            <v>본</v>
          </cell>
          <cell r="E411"/>
          <cell r="F411">
            <v>23341</v>
          </cell>
        </row>
        <row r="412">
          <cell r="A412" t="str">
            <v>S066</v>
          </cell>
          <cell r="B412" t="str">
            <v>PVC PIPE</v>
          </cell>
          <cell r="C412" t="str">
            <v>VG1 D100</v>
          </cell>
          <cell r="D412" t="str">
            <v>본</v>
          </cell>
          <cell r="E412"/>
          <cell r="F412">
            <v>20190</v>
          </cell>
        </row>
        <row r="413">
          <cell r="A413" t="str">
            <v>S067</v>
          </cell>
          <cell r="B413" t="str">
            <v>PVC PIPE</v>
          </cell>
          <cell r="C413" t="str">
            <v>VG1 D75</v>
          </cell>
          <cell r="D413" t="str">
            <v>본</v>
          </cell>
          <cell r="E413"/>
          <cell r="F413">
            <v>13041</v>
          </cell>
        </row>
        <row r="414">
          <cell r="A414" t="str">
            <v>S067'</v>
          </cell>
          <cell r="B414" t="str">
            <v>PVC PIPE</v>
          </cell>
          <cell r="C414" t="str">
            <v>VG1 D65</v>
          </cell>
          <cell r="D414" t="str">
            <v>본</v>
          </cell>
          <cell r="E414"/>
          <cell r="F414">
            <v>9790</v>
          </cell>
        </row>
        <row r="415">
          <cell r="A415" t="str">
            <v>S068</v>
          </cell>
          <cell r="B415" t="str">
            <v>PVC PIPE</v>
          </cell>
          <cell r="C415" t="str">
            <v>VG1 D50</v>
          </cell>
          <cell r="D415" t="str">
            <v>본</v>
          </cell>
          <cell r="E415"/>
          <cell r="F415">
            <v>6645</v>
          </cell>
        </row>
        <row r="416">
          <cell r="A416" t="str">
            <v>S069</v>
          </cell>
          <cell r="B416" t="str">
            <v>PVC PIPE</v>
          </cell>
          <cell r="C416" t="str">
            <v>VG1 D40</v>
          </cell>
          <cell r="D416" t="str">
            <v>본</v>
          </cell>
          <cell r="E416"/>
          <cell r="F416">
            <v>4685</v>
          </cell>
        </row>
        <row r="417">
          <cell r="A417" t="str">
            <v>S070</v>
          </cell>
          <cell r="B417" t="str">
            <v>PVC PIPE</v>
          </cell>
          <cell r="C417" t="str">
            <v>VG1 D30</v>
          </cell>
          <cell r="D417" t="str">
            <v>본</v>
          </cell>
          <cell r="E417"/>
          <cell r="F417">
            <v>3210</v>
          </cell>
        </row>
        <row r="418">
          <cell r="A418" t="str">
            <v>S071</v>
          </cell>
          <cell r="B418" t="str">
            <v>PVC PIPE</v>
          </cell>
          <cell r="C418" t="str">
            <v>VG1 D25</v>
          </cell>
          <cell r="D418" t="str">
            <v>본</v>
          </cell>
          <cell r="E418"/>
          <cell r="F418">
            <v>2653</v>
          </cell>
        </row>
        <row r="419">
          <cell r="A419" t="str">
            <v>S072</v>
          </cell>
          <cell r="B419" t="str">
            <v>PVC PIPE</v>
          </cell>
          <cell r="C419" t="str">
            <v>VG1 D20</v>
          </cell>
          <cell r="D419" t="str">
            <v>본</v>
          </cell>
          <cell r="E419"/>
          <cell r="F419">
            <v>1836</v>
          </cell>
        </row>
        <row r="420">
          <cell r="A420" t="str">
            <v>S073</v>
          </cell>
          <cell r="B420" t="str">
            <v>PVC SOCKET</v>
          </cell>
          <cell r="C420" t="str">
            <v>D150</v>
          </cell>
          <cell r="D420" t="str">
            <v>EA</v>
          </cell>
          <cell r="E420"/>
          <cell r="F420">
            <v>1922</v>
          </cell>
        </row>
        <row r="421">
          <cell r="A421" t="str">
            <v>S073'</v>
          </cell>
          <cell r="B421" t="str">
            <v>PVC SOCKET</v>
          </cell>
          <cell r="C421" t="str">
            <v>D100</v>
          </cell>
          <cell r="D421" t="str">
            <v>EA</v>
          </cell>
          <cell r="E421"/>
          <cell r="F421">
            <v>3375</v>
          </cell>
        </row>
        <row r="422">
          <cell r="A422" t="str">
            <v>S074</v>
          </cell>
          <cell r="B422" t="str">
            <v>PVC SOCKET</v>
          </cell>
          <cell r="C422" t="str">
            <v>D75</v>
          </cell>
          <cell r="D422" t="str">
            <v>EA</v>
          </cell>
          <cell r="E422"/>
          <cell r="F422">
            <v>1599</v>
          </cell>
        </row>
        <row r="423">
          <cell r="A423" t="str">
            <v>S074'</v>
          </cell>
          <cell r="B423" t="str">
            <v>PVC SOCKET</v>
          </cell>
          <cell r="C423" t="str">
            <v>D65</v>
          </cell>
          <cell r="D423" t="str">
            <v>EA</v>
          </cell>
          <cell r="E423"/>
          <cell r="F423">
            <v>1450</v>
          </cell>
        </row>
        <row r="424">
          <cell r="A424" t="str">
            <v>S075</v>
          </cell>
          <cell r="B424" t="str">
            <v>PVC SOCKET</v>
          </cell>
          <cell r="C424" t="str">
            <v>D50</v>
          </cell>
          <cell r="D424" t="str">
            <v>EA</v>
          </cell>
          <cell r="E424"/>
          <cell r="F424">
            <v>761</v>
          </cell>
        </row>
        <row r="425">
          <cell r="A425" t="str">
            <v>S076</v>
          </cell>
          <cell r="B425" t="str">
            <v>PVC SOCKET</v>
          </cell>
          <cell r="C425" t="str">
            <v>D40</v>
          </cell>
          <cell r="D425" t="str">
            <v>EA</v>
          </cell>
          <cell r="E425"/>
          <cell r="F425">
            <v>415</v>
          </cell>
        </row>
        <row r="426">
          <cell r="A426" t="str">
            <v>S077</v>
          </cell>
          <cell r="B426" t="str">
            <v>PVC SOCKET</v>
          </cell>
          <cell r="C426" t="str">
            <v>D30</v>
          </cell>
          <cell r="D426" t="str">
            <v>EA</v>
          </cell>
          <cell r="E426"/>
          <cell r="F426">
            <v>254</v>
          </cell>
        </row>
        <row r="427">
          <cell r="A427" t="str">
            <v>S078</v>
          </cell>
          <cell r="B427" t="str">
            <v>PVC SOCKET</v>
          </cell>
          <cell r="C427" t="str">
            <v>D25</v>
          </cell>
          <cell r="D427" t="str">
            <v>EA</v>
          </cell>
          <cell r="E427"/>
          <cell r="F427">
            <v>202</v>
          </cell>
        </row>
        <row r="428">
          <cell r="A428" t="str">
            <v>S079</v>
          </cell>
          <cell r="B428" t="str">
            <v>PVC SOCKET</v>
          </cell>
          <cell r="C428" t="str">
            <v>D20</v>
          </cell>
          <cell r="D428" t="str">
            <v>EA</v>
          </cell>
          <cell r="E428"/>
          <cell r="F428">
            <v>125</v>
          </cell>
        </row>
        <row r="429">
          <cell r="A429" t="str">
            <v>S080</v>
          </cell>
          <cell r="B429" t="str">
            <v>PVC TEE</v>
          </cell>
          <cell r="C429" t="str">
            <v>150x150</v>
          </cell>
          <cell r="D429" t="str">
            <v>EA</v>
          </cell>
          <cell r="E429"/>
          <cell r="F429">
            <v>5033</v>
          </cell>
        </row>
        <row r="430">
          <cell r="A430" t="str">
            <v>S080"</v>
          </cell>
          <cell r="B430" t="str">
            <v>PVC TEE</v>
          </cell>
          <cell r="C430" t="str">
            <v>100x50</v>
          </cell>
          <cell r="D430" t="str">
            <v>EA</v>
          </cell>
          <cell r="E430"/>
          <cell r="F430">
            <v>5896</v>
          </cell>
        </row>
        <row r="431">
          <cell r="A431" t="str">
            <v>S080'</v>
          </cell>
          <cell r="B431" t="str">
            <v>PVC TEE</v>
          </cell>
          <cell r="C431" t="str">
            <v>100x100</v>
          </cell>
          <cell r="D431" t="str">
            <v>EA</v>
          </cell>
          <cell r="E431"/>
          <cell r="F431">
            <v>5896</v>
          </cell>
        </row>
        <row r="432">
          <cell r="A432" t="str">
            <v>S081</v>
          </cell>
          <cell r="B432" t="str">
            <v>PVC TEE</v>
          </cell>
          <cell r="C432" t="str">
            <v>75x75</v>
          </cell>
          <cell r="D432" t="str">
            <v>EA</v>
          </cell>
          <cell r="E432"/>
          <cell r="F432">
            <v>2818</v>
          </cell>
        </row>
        <row r="433">
          <cell r="A433" t="str">
            <v>S081'</v>
          </cell>
          <cell r="B433" t="str">
            <v>PVC TEE</v>
          </cell>
          <cell r="C433" t="str">
            <v>75x50</v>
          </cell>
          <cell r="D433" t="str">
            <v>EA</v>
          </cell>
          <cell r="E433"/>
          <cell r="F433">
            <v>2818</v>
          </cell>
        </row>
        <row r="434">
          <cell r="A434" t="str">
            <v>S082</v>
          </cell>
          <cell r="B434" t="str">
            <v>PVC TEE</v>
          </cell>
          <cell r="C434" t="str">
            <v>50x50</v>
          </cell>
          <cell r="D434" t="str">
            <v>EA</v>
          </cell>
          <cell r="E434"/>
          <cell r="F434">
            <v>1287</v>
          </cell>
        </row>
        <row r="435">
          <cell r="A435" t="str">
            <v>S083</v>
          </cell>
          <cell r="B435" t="str">
            <v>PVC TEE</v>
          </cell>
          <cell r="C435" t="str">
            <v>40x40</v>
          </cell>
          <cell r="D435" t="str">
            <v>EA</v>
          </cell>
          <cell r="E435"/>
          <cell r="F435">
            <v>698</v>
          </cell>
        </row>
        <row r="436">
          <cell r="A436" t="str">
            <v>S084</v>
          </cell>
          <cell r="B436" t="str">
            <v>PVC TEE</v>
          </cell>
          <cell r="C436" t="str">
            <v>30x30</v>
          </cell>
          <cell r="D436" t="str">
            <v>EA</v>
          </cell>
          <cell r="E436"/>
          <cell r="F436">
            <v>407</v>
          </cell>
        </row>
        <row r="437">
          <cell r="A437" t="str">
            <v>S085</v>
          </cell>
          <cell r="B437" t="str">
            <v>PVC TEE</v>
          </cell>
          <cell r="C437" t="str">
            <v>25x25</v>
          </cell>
          <cell r="D437" t="str">
            <v>EA</v>
          </cell>
          <cell r="E437"/>
          <cell r="F437">
            <v>332</v>
          </cell>
        </row>
        <row r="438">
          <cell r="A438" t="str">
            <v>S086</v>
          </cell>
          <cell r="B438" t="str">
            <v>PVC TEE</v>
          </cell>
          <cell r="C438" t="str">
            <v>20x20</v>
          </cell>
          <cell r="D438" t="str">
            <v>EA</v>
          </cell>
          <cell r="E438"/>
          <cell r="F438">
            <v>220</v>
          </cell>
        </row>
        <row r="439">
          <cell r="A439" t="str">
            <v>S087</v>
          </cell>
          <cell r="B439" t="str">
            <v>PVC ELBOW</v>
          </cell>
          <cell r="C439" t="str">
            <v>D150</v>
          </cell>
          <cell r="D439" t="str">
            <v>EA</v>
          </cell>
          <cell r="E439"/>
          <cell r="F439">
            <v>3325</v>
          </cell>
        </row>
        <row r="440">
          <cell r="A440" t="str">
            <v>S088</v>
          </cell>
          <cell r="B440" t="str">
            <v>PVC ELBOW</v>
          </cell>
          <cell r="C440" t="str">
            <v>D100</v>
          </cell>
          <cell r="D440" t="str">
            <v>EA</v>
          </cell>
          <cell r="E440"/>
          <cell r="F440">
            <v>3969</v>
          </cell>
        </row>
        <row r="441">
          <cell r="A441" t="str">
            <v>S089</v>
          </cell>
          <cell r="B441" t="str">
            <v>PVC ELBOW</v>
          </cell>
          <cell r="C441" t="str">
            <v>D75</v>
          </cell>
          <cell r="D441" t="str">
            <v>EA</v>
          </cell>
          <cell r="E441"/>
          <cell r="F441">
            <v>2098</v>
          </cell>
        </row>
        <row r="442">
          <cell r="A442" t="str">
            <v>S089'</v>
          </cell>
          <cell r="B442" t="str">
            <v>PVC ELBOW</v>
          </cell>
          <cell r="C442" t="str">
            <v>D65</v>
          </cell>
          <cell r="D442" t="str">
            <v>EA</v>
          </cell>
          <cell r="E442"/>
          <cell r="F442">
            <v>1396</v>
          </cell>
        </row>
        <row r="443">
          <cell r="A443" t="str">
            <v>S090</v>
          </cell>
          <cell r="B443" t="str">
            <v>PVC ELBOW</v>
          </cell>
          <cell r="C443" t="str">
            <v>D50</v>
          </cell>
          <cell r="D443" t="str">
            <v>EA</v>
          </cell>
          <cell r="E443"/>
          <cell r="F443">
            <v>967</v>
          </cell>
        </row>
        <row r="444">
          <cell r="A444" t="str">
            <v>S091</v>
          </cell>
          <cell r="B444" t="str">
            <v>PVC ELBOW</v>
          </cell>
          <cell r="C444" t="str">
            <v>D40</v>
          </cell>
          <cell r="D444" t="str">
            <v>EA</v>
          </cell>
          <cell r="E444"/>
          <cell r="F444">
            <v>519</v>
          </cell>
        </row>
        <row r="445">
          <cell r="A445" t="str">
            <v>S092</v>
          </cell>
          <cell r="B445" t="str">
            <v>PVC ELBOW</v>
          </cell>
          <cell r="C445" t="str">
            <v>D30</v>
          </cell>
          <cell r="D445" t="str">
            <v>EA</v>
          </cell>
          <cell r="E445"/>
          <cell r="F445">
            <v>296</v>
          </cell>
        </row>
        <row r="446">
          <cell r="A446" t="str">
            <v>S093</v>
          </cell>
          <cell r="B446" t="str">
            <v>PVC ELBOW</v>
          </cell>
          <cell r="C446" t="str">
            <v>D25</v>
          </cell>
          <cell r="D446" t="str">
            <v>EA</v>
          </cell>
          <cell r="E446"/>
          <cell r="F446">
            <v>243</v>
          </cell>
        </row>
        <row r="447">
          <cell r="A447" t="str">
            <v>S094</v>
          </cell>
          <cell r="B447" t="str">
            <v>PVC ELBOW</v>
          </cell>
          <cell r="C447" t="str">
            <v>D20</v>
          </cell>
          <cell r="D447" t="str">
            <v>EA</v>
          </cell>
          <cell r="E447"/>
          <cell r="F447">
            <v>164</v>
          </cell>
        </row>
        <row r="448">
          <cell r="A448" t="str">
            <v>S095</v>
          </cell>
          <cell r="B448" t="str">
            <v>PVC 45ELBOW</v>
          </cell>
          <cell r="C448" t="str">
            <v>D75</v>
          </cell>
          <cell r="D448" t="str">
            <v>EA</v>
          </cell>
          <cell r="E448"/>
          <cell r="F448">
            <v>2098</v>
          </cell>
        </row>
        <row r="449">
          <cell r="A449" t="str">
            <v>S095'</v>
          </cell>
          <cell r="B449" t="str">
            <v>PVC 45ELBOW</v>
          </cell>
          <cell r="C449" t="str">
            <v>D50</v>
          </cell>
          <cell r="D449" t="str">
            <v>EA</v>
          </cell>
          <cell r="E449"/>
          <cell r="F449">
            <v>967</v>
          </cell>
        </row>
        <row r="450">
          <cell r="A450" t="str">
            <v>S096</v>
          </cell>
          <cell r="B450" t="str">
            <v>PVC REDUCER</v>
          </cell>
          <cell r="C450" t="str">
            <v>100x75</v>
          </cell>
          <cell r="D450" t="str">
            <v>EA</v>
          </cell>
          <cell r="E450"/>
          <cell r="F450">
            <v>2652</v>
          </cell>
        </row>
        <row r="451">
          <cell r="A451" t="str">
            <v>S097</v>
          </cell>
          <cell r="B451" t="str">
            <v>PVC REDUCER</v>
          </cell>
          <cell r="C451" t="str">
            <v>75x50</v>
          </cell>
          <cell r="D451" t="str">
            <v>EA</v>
          </cell>
          <cell r="E451"/>
          <cell r="F451">
            <v>1300</v>
          </cell>
        </row>
        <row r="452">
          <cell r="A452" t="str">
            <v>S097'</v>
          </cell>
          <cell r="B452" t="str">
            <v>PVC REDUCER</v>
          </cell>
          <cell r="C452" t="str">
            <v>65x30</v>
          </cell>
          <cell r="D452" t="str">
            <v>EA</v>
          </cell>
          <cell r="E452"/>
          <cell r="F452">
            <v>1200</v>
          </cell>
        </row>
        <row r="453">
          <cell r="A453" t="str">
            <v>S098</v>
          </cell>
          <cell r="B453" t="str">
            <v>PVC REDUCER</v>
          </cell>
          <cell r="C453" t="str">
            <v>50x25</v>
          </cell>
          <cell r="D453" t="str">
            <v>EA</v>
          </cell>
          <cell r="E453"/>
          <cell r="F453">
            <v>634</v>
          </cell>
        </row>
        <row r="454">
          <cell r="A454" t="str">
            <v>S099</v>
          </cell>
          <cell r="B454" t="str">
            <v>PVC REDUCER</v>
          </cell>
          <cell r="C454" t="str">
            <v>40x25</v>
          </cell>
          <cell r="D454" t="str">
            <v>EA</v>
          </cell>
          <cell r="E454"/>
          <cell r="F454">
            <v>468</v>
          </cell>
        </row>
        <row r="455">
          <cell r="A455" t="str">
            <v>S099'</v>
          </cell>
          <cell r="B455" t="str">
            <v>PVC REDUCER</v>
          </cell>
          <cell r="C455" t="str">
            <v>40x30</v>
          </cell>
          <cell r="D455" t="str">
            <v>EA</v>
          </cell>
          <cell r="E455"/>
          <cell r="F455">
            <v>624</v>
          </cell>
        </row>
        <row r="456">
          <cell r="A456" t="str">
            <v>S100</v>
          </cell>
          <cell r="B456" t="str">
            <v>PVC REDUCER</v>
          </cell>
          <cell r="C456" t="str">
            <v>30x25</v>
          </cell>
          <cell r="D456" t="str">
            <v>EA</v>
          </cell>
          <cell r="E456"/>
          <cell r="F456">
            <v>441</v>
          </cell>
        </row>
        <row r="457">
          <cell r="A457" t="str">
            <v>S100'</v>
          </cell>
          <cell r="B457" t="str">
            <v>PVC REDUCER</v>
          </cell>
          <cell r="C457" t="str">
            <v>25x20</v>
          </cell>
          <cell r="D457" t="str">
            <v>EA</v>
          </cell>
          <cell r="E457"/>
          <cell r="F457">
            <v>213</v>
          </cell>
        </row>
        <row r="458">
          <cell r="A458" t="str">
            <v>S101</v>
          </cell>
          <cell r="B458" t="str">
            <v>PVC VALVE SOCKET</v>
          </cell>
          <cell r="C458" t="str">
            <v>D65</v>
          </cell>
          <cell r="D458" t="str">
            <v>EA</v>
          </cell>
          <cell r="E458"/>
          <cell r="F458">
            <v>1181</v>
          </cell>
        </row>
        <row r="459">
          <cell r="A459" t="str">
            <v>S101'</v>
          </cell>
          <cell r="B459" t="str">
            <v>PVC VALVE SOCKET</v>
          </cell>
          <cell r="C459" t="str">
            <v>D50</v>
          </cell>
          <cell r="D459" t="str">
            <v>EA</v>
          </cell>
          <cell r="E459"/>
          <cell r="F459">
            <v>618</v>
          </cell>
        </row>
        <row r="460">
          <cell r="A460" t="str">
            <v>S102</v>
          </cell>
          <cell r="B460" t="str">
            <v>PVC VALVE SOCKET</v>
          </cell>
          <cell r="C460" t="str">
            <v>D40</v>
          </cell>
          <cell r="D460" t="str">
            <v>EA</v>
          </cell>
          <cell r="E460"/>
          <cell r="F460">
            <v>371</v>
          </cell>
        </row>
        <row r="461">
          <cell r="A461" t="str">
            <v>S103</v>
          </cell>
          <cell r="B461" t="str">
            <v>PVC VALVE SOCKET</v>
          </cell>
          <cell r="C461" t="str">
            <v>D30</v>
          </cell>
          <cell r="D461" t="str">
            <v>EA</v>
          </cell>
          <cell r="E461"/>
          <cell r="F461">
            <v>255</v>
          </cell>
        </row>
        <row r="462">
          <cell r="A462" t="str">
            <v>S104</v>
          </cell>
          <cell r="B462" t="str">
            <v>PVC VALVE SOCKET</v>
          </cell>
          <cell r="C462" t="str">
            <v>D25</v>
          </cell>
          <cell r="D462" t="str">
            <v>EA</v>
          </cell>
          <cell r="E462"/>
          <cell r="F462">
            <v>181</v>
          </cell>
        </row>
        <row r="463">
          <cell r="A463" t="str">
            <v>S105</v>
          </cell>
          <cell r="B463" t="str">
            <v>PVC VALVE SOCKET</v>
          </cell>
          <cell r="C463" t="str">
            <v>D20</v>
          </cell>
          <cell r="D463" t="str">
            <v>EA</v>
          </cell>
          <cell r="E463"/>
          <cell r="F463">
            <v>111</v>
          </cell>
        </row>
        <row r="464">
          <cell r="A464" t="str">
            <v>S106</v>
          </cell>
          <cell r="B464" t="str">
            <v>PVC 소제구</v>
          </cell>
          <cell r="C464" t="str">
            <v>D75</v>
          </cell>
          <cell r="D464" t="str">
            <v>EA</v>
          </cell>
          <cell r="E464"/>
          <cell r="F464">
            <v>649</v>
          </cell>
        </row>
        <row r="465">
          <cell r="A465" t="str">
            <v>S106'</v>
          </cell>
          <cell r="B465" t="str">
            <v>PVC 소제구</v>
          </cell>
          <cell r="C465" t="str">
            <v>D150</v>
          </cell>
          <cell r="D465" t="str">
            <v>EA</v>
          </cell>
          <cell r="E465"/>
          <cell r="F465">
            <v>2707</v>
          </cell>
        </row>
        <row r="466">
          <cell r="A466" t="str">
            <v>S107</v>
          </cell>
          <cell r="B466" t="str">
            <v>PVC 소제구</v>
          </cell>
          <cell r="C466" t="str">
            <v>D50</v>
          </cell>
          <cell r="D466" t="str">
            <v>EA</v>
          </cell>
          <cell r="E466"/>
          <cell r="F466">
            <v>288</v>
          </cell>
        </row>
        <row r="467">
          <cell r="A467" t="str">
            <v>S107'</v>
          </cell>
          <cell r="B467" t="str">
            <v>PVC 소제구</v>
          </cell>
          <cell r="C467" t="str">
            <v>D100</v>
          </cell>
          <cell r="D467" t="str">
            <v>EA</v>
          </cell>
          <cell r="E467"/>
          <cell r="F467">
            <v>909</v>
          </cell>
        </row>
        <row r="468">
          <cell r="A468" t="str">
            <v>S108</v>
          </cell>
          <cell r="B468" t="str">
            <v>PVC CAP</v>
          </cell>
          <cell r="C468" t="str">
            <v>D30</v>
          </cell>
          <cell r="D468" t="str">
            <v>EA</v>
          </cell>
          <cell r="E468"/>
          <cell r="F468">
            <v>250</v>
          </cell>
        </row>
        <row r="469">
          <cell r="A469" t="str">
            <v>S109</v>
          </cell>
          <cell r="B469" t="str">
            <v>PVC CAP</v>
          </cell>
          <cell r="C469" t="str">
            <v>D25</v>
          </cell>
          <cell r="D469" t="str">
            <v>EA</v>
          </cell>
          <cell r="E469"/>
          <cell r="F469">
            <v>212</v>
          </cell>
        </row>
        <row r="470">
          <cell r="A470" t="str">
            <v>S110</v>
          </cell>
          <cell r="B470" t="str">
            <v>PVC BALL VALVE</v>
          </cell>
          <cell r="C470" t="str">
            <v>D30</v>
          </cell>
          <cell r="D470" t="str">
            <v>EA</v>
          </cell>
          <cell r="E470"/>
          <cell r="F470">
            <v>6940</v>
          </cell>
        </row>
        <row r="471">
          <cell r="A471" t="str">
            <v>S110'</v>
          </cell>
          <cell r="B471" t="str">
            <v>PVC BALL VALVE</v>
          </cell>
          <cell r="C471" t="str">
            <v>D25</v>
          </cell>
          <cell r="D471" t="str">
            <v>EA</v>
          </cell>
          <cell r="E471"/>
          <cell r="F471">
            <v>4750</v>
          </cell>
        </row>
        <row r="472">
          <cell r="A472" t="str">
            <v>S111</v>
          </cell>
          <cell r="B472" t="str">
            <v>산기관지지대</v>
          </cell>
          <cell r="C472" t="str">
            <v>D25</v>
          </cell>
          <cell r="D472" t="str">
            <v>EA</v>
          </cell>
          <cell r="E472"/>
          <cell r="F472">
            <v>1800</v>
          </cell>
        </row>
        <row r="473">
          <cell r="A473" t="str">
            <v>S112</v>
          </cell>
          <cell r="B473" t="str">
            <v>PIPE HANGER</v>
          </cell>
          <cell r="C473" t="str">
            <v>D50</v>
          </cell>
          <cell r="D473" t="str">
            <v>EA</v>
          </cell>
          <cell r="E473"/>
          <cell r="F473">
            <v>420</v>
          </cell>
        </row>
        <row r="474">
          <cell r="A474" t="str">
            <v>S113</v>
          </cell>
          <cell r="B474" t="str">
            <v>PIPE HANGER</v>
          </cell>
          <cell r="C474" t="str">
            <v>D30</v>
          </cell>
          <cell r="D474" t="str">
            <v>EA</v>
          </cell>
          <cell r="E474"/>
          <cell r="F474">
            <v>275</v>
          </cell>
        </row>
        <row r="475">
          <cell r="A475" t="str">
            <v>S114</v>
          </cell>
          <cell r="B475" t="str">
            <v>PIPE HANGER</v>
          </cell>
          <cell r="C475" t="str">
            <v>D25</v>
          </cell>
          <cell r="D475" t="str">
            <v>EA</v>
          </cell>
          <cell r="E475"/>
          <cell r="F475">
            <v>253</v>
          </cell>
        </row>
        <row r="476">
          <cell r="A476" t="str">
            <v>S115</v>
          </cell>
          <cell r="B476" t="str">
            <v>PIPE HANGER</v>
          </cell>
          <cell r="C476" t="str">
            <v>D20</v>
          </cell>
          <cell r="D476" t="str">
            <v>EA</v>
          </cell>
          <cell r="E476"/>
          <cell r="F476">
            <v>248</v>
          </cell>
        </row>
        <row r="477">
          <cell r="A477" t="str">
            <v>S116</v>
          </cell>
          <cell r="B477" t="str">
            <v>GATE VALVE</v>
          </cell>
          <cell r="C477" t="str">
            <v>D65</v>
          </cell>
          <cell r="D477" t="str">
            <v>EA</v>
          </cell>
          <cell r="E477"/>
          <cell r="F477">
            <v>23428</v>
          </cell>
        </row>
        <row r="478">
          <cell r="A478" t="str">
            <v>S117</v>
          </cell>
          <cell r="B478" t="str">
            <v>GATE VALVE</v>
          </cell>
          <cell r="C478" t="str">
            <v>D65</v>
          </cell>
          <cell r="D478" t="str">
            <v>EA</v>
          </cell>
          <cell r="E478"/>
          <cell r="F478">
            <v>23428</v>
          </cell>
        </row>
        <row r="479">
          <cell r="A479" t="str">
            <v>S117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수공개요"/>
      <sheetName val="차수공집계표"/>
      <sheetName val="차수공산출서(1)"/>
      <sheetName val="차수공산출서(2)"/>
      <sheetName val="차수공산출서(3)"/>
      <sheetName val="차수공산출서(4)"/>
      <sheetName val="차수공산출서(5)"/>
      <sheetName val="차수공산출서(6)"/>
      <sheetName val="차수공산출서(7)"/>
      <sheetName val="차수공산출서(8)"/>
      <sheetName val="차수공산출서(9)"/>
      <sheetName val="차수공산출서(10)"/>
      <sheetName val="차수공산출서(11)"/>
      <sheetName val="차수공산출서(12)"/>
      <sheetName val="차수공산출서(13)"/>
      <sheetName val="차수공산출서(14)"/>
      <sheetName val="차수공산출서(15)"/>
      <sheetName val="차수공산출서(16)"/>
      <sheetName val="차수공산출서(17)"/>
      <sheetName val="차수공산출서(18)"/>
      <sheetName val="차수공산출서(19)"/>
      <sheetName val="차수공산출서(20)"/>
      <sheetName val="차수공산출서(21)"/>
      <sheetName val="차수공산출서(22)"/>
      <sheetName val="차수공산출서(23)"/>
      <sheetName val="차수공산출서(24)"/>
      <sheetName val="차수공산출서(25)"/>
      <sheetName val="차수공산출서(26)"/>
      <sheetName val="차수공산출서(27)"/>
      <sheetName val="조건표"/>
      <sheetName val="#REF"/>
      <sheetName val="토공개요"/>
      <sheetName val="토공(1)"/>
      <sheetName val="노임단가"/>
      <sheetName val="일위대가"/>
    </sheetNames>
    <sheetDataSet>
      <sheetData sheetId="0" refreshError="1"/>
      <sheetData sheetId="1" refreshError="1">
        <row r="6">
          <cell r="B6" t="str">
            <v>90+10</v>
          </cell>
          <cell r="C6">
            <v>55</v>
          </cell>
          <cell r="D6">
            <v>27</v>
          </cell>
          <cell r="E6">
            <v>28</v>
          </cell>
          <cell r="F6">
            <v>9.5</v>
          </cell>
          <cell r="G6">
            <v>0</v>
          </cell>
          <cell r="H6">
            <v>6.12</v>
          </cell>
          <cell r="I6">
            <v>0</v>
          </cell>
          <cell r="J6">
            <v>427.86</v>
          </cell>
          <cell r="K6">
            <v>0</v>
          </cell>
          <cell r="L6">
            <v>8.1999999999999993</v>
          </cell>
          <cell r="M6">
            <v>0</v>
          </cell>
          <cell r="N6">
            <v>4.5</v>
          </cell>
          <cell r="O6">
            <v>0</v>
          </cell>
          <cell r="P6">
            <v>347.4</v>
          </cell>
          <cell r="Q6">
            <v>0</v>
          </cell>
        </row>
        <row r="7">
          <cell r="B7" t="str">
            <v>96+7</v>
          </cell>
          <cell r="C7">
            <v>71</v>
          </cell>
          <cell r="D7">
            <v>27</v>
          </cell>
          <cell r="E7">
            <v>44</v>
          </cell>
          <cell r="F7">
            <v>9.5</v>
          </cell>
          <cell r="G7">
            <v>0</v>
          </cell>
          <cell r="H7">
            <v>6.54</v>
          </cell>
          <cell r="I7">
            <v>0</v>
          </cell>
          <cell r="J7">
            <v>544.26</v>
          </cell>
          <cell r="K7">
            <v>0</v>
          </cell>
          <cell r="L7">
            <v>7</v>
          </cell>
          <cell r="M7">
            <v>0</v>
          </cell>
          <cell r="N7">
            <v>4.5</v>
          </cell>
          <cell r="O7">
            <v>0</v>
          </cell>
          <cell r="P7">
            <v>387</v>
          </cell>
          <cell r="Q7">
            <v>0</v>
          </cell>
        </row>
        <row r="8">
          <cell r="B8" t="str">
            <v>100+5</v>
          </cell>
          <cell r="C8">
            <v>71</v>
          </cell>
          <cell r="D8">
            <v>27</v>
          </cell>
          <cell r="E8">
            <v>44</v>
          </cell>
          <cell r="F8">
            <v>9</v>
          </cell>
          <cell r="G8">
            <v>0</v>
          </cell>
          <cell r="H8">
            <v>6.71</v>
          </cell>
          <cell r="I8">
            <v>0</v>
          </cell>
          <cell r="J8">
            <v>538.24</v>
          </cell>
          <cell r="K8">
            <v>0</v>
          </cell>
          <cell r="L8">
            <v>5.9</v>
          </cell>
          <cell r="M8">
            <v>0</v>
          </cell>
          <cell r="N8">
            <v>4.5</v>
          </cell>
          <cell r="O8">
            <v>0</v>
          </cell>
          <cell r="P8">
            <v>357.3</v>
          </cell>
          <cell r="Q8">
            <v>0</v>
          </cell>
        </row>
        <row r="9">
          <cell r="B9" t="str">
            <v>105+15</v>
          </cell>
          <cell r="C9">
            <v>54</v>
          </cell>
          <cell r="D9">
            <v>22</v>
          </cell>
          <cell r="E9">
            <v>32</v>
          </cell>
          <cell r="F9">
            <v>10.5</v>
          </cell>
          <cell r="G9">
            <v>0</v>
          </cell>
          <cell r="H9">
            <v>7.52</v>
          </cell>
          <cell r="I9">
            <v>0</v>
          </cell>
          <cell r="J9">
            <v>471.64</v>
          </cell>
          <cell r="K9">
            <v>0</v>
          </cell>
          <cell r="L9">
            <v>7</v>
          </cell>
          <cell r="M9">
            <v>0</v>
          </cell>
          <cell r="N9">
            <v>4.5</v>
          </cell>
          <cell r="O9">
            <v>0</v>
          </cell>
          <cell r="P9">
            <v>298</v>
          </cell>
          <cell r="Q9">
            <v>0</v>
          </cell>
        </row>
        <row r="10">
          <cell r="B10" t="str">
            <v>109+18</v>
          </cell>
          <cell r="C10">
            <v>83</v>
          </cell>
          <cell r="D10">
            <v>27</v>
          </cell>
          <cell r="E10">
            <v>56</v>
          </cell>
          <cell r="F10">
            <v>10.5</v>
          </cell>
          <cell r="G10">
            <v>0</v>
          </cell>
          <cell r="H10">
            <v>7.11</v>
          </cell>
          <cell r="I10">
            <v>0</v>
          </cell>
          <cell r="J10">
            <v>681.66000000000008</v>
          </cell>
          <cell r="K10">
            <v>0</v>
          </cell>
          <cell r="L10">
            <v>7.7</v>
          </cell>
          <cell r="M10">
            <v>0</v>
          </cell>
          <cell r="N10">
            <v>4.5</v>
          </cell>
          <cell r="O10">
            <v>0</v>
          </cell>
          <cell r="P10">
            <v>459.9</v>
          </cell>
          <cell r="Q10">
            <v>0</v>
          </cell>
        </row>
        <row r="11">
          <cell r="B11" t="str">
            <v>113+3</v>
          </cell>
          <cell r="C11">
            <v>54</v>
          </cell>
          <cell r="D11">
            <v>22</v>
          </cell>
          <cell r="E11">
            <v>32</v>
          </cell>
          <cell r="F11">
            <v>10.5</v>
          </cell>
          <cell r="G11">
            <v>0</v>
          </cell>
          <cell r="H11">
            <v>7</v>
          </cell>
          <cell r="I11">
            <v>0</v>
          </cell>
          <cell r="J11">
            <v>455</v>
          </cell>
          <cell r="K11">
            <v>0</v>
          </cell>
          <cell r="L11">
            <v>8</v>
          </cell>
          <cell r="M11">
            <v>0</v>
          </cell>
          <cell r="N11">
            <v>4.5</v>
          </cell>
          <cell r="O11">
            <v>0</v>
          </cell>
          <cell r="P11">
            <v>320</v>
          </cell>
          <cell r="Q11">
            <v>0</v>
          </cell>
        </row>
        <row r="12">
          <cell r="B12" t="str">
            <v>117+10</v>
          </cell>
          <cell r="C12">
            <v>83</v>
          </cell>
          <cell r="D12">
            <v>27</v>
          </cell>
          <cell r="E12">
            <v>56</v>
          </cell>
          <cell r="F12">
            <v>10.5</v>
          </cell>
          <cell r="G12">
            <v>0</v>
          </cell>
          <cell r="H12">
            <v>7.04</v>
          </cell>
          <cell r="I12">
            <v>0</v>
          </cell>
          <cell r="J12">
            <v>677.74</v>
          </cell>
          <cell r="K12">
            <v>0</v>
          </cell>
          <cell r="L12">
            <v>8.1999999999999993</v>
          </cell>
          <cell r="M12">
            <v>0</v>
          </cell>
          <cell r="N12">
            <v>4.5</v>
          </cell>
          <cell r="O12">
            <v>0</v>
          </cell>
          <cell r="P12">
            <v>473.4</v>
          </cell>
          <cell r="Q12">
            <v>0</v>
          </cell>
        </row>
        <row r="13">
          <cell r="B13" t="str">
            <v>124+5</v>
          </cell>
          <cell r="C13">
            <v>54</v>
          </cell>
          <cell r="D13">
            <v>22</v>
          </cell>
          <cell r="E13">
            <v>32</v>
          </cell>
          <cell r="F13">
            <v>12.5</v>
          </cell>
          <cell r="G13">
            <v>0</v>
          </cell>
          <cell r="H13">
            <v>7.23</v>
          </cell>
          <cell r="I13">
            <v>0</v>
          </cell>
          <cell r="J13">
            <v>506.36</v>
          </cell>
          <cell r="K13">
            <v>0</v>
          </cell>
          <cell r="L13">
            <v>11.4</v>
          </cell>
          <cell r="M13">
            <v>0</v>
          </cell>
          <cell r="N13">
            <v>4.5</v>
          </cell>
          <cell r="O13">
            <v>0</v>
          </cell>
          <cell r="P13">
            <v>394.8</v>
          </cell>
          <cell r="Q13">
            <v>0</v>
          </cell>
        </row>
        <row r="14">
          <cell r="B14" t="str">
            <v>135+0</v>
          </cell>
          <cell r="C14">
            <v>83</v>
          </cell>
          <cell r="D14">
            <v>27</v>
          </cell>
          <cell r="E14">
            <v>56</v>
          </cell>
          <cell r="F14">
            <v>11.5</v>
          </cell>
          <cell r="G14">
            <v>0</v>
          </cell>
          <cell r="H14">
            <v>7.39</v>
          </cell>
          <cell r="I14">
            <v>0</v>
          </cell>
          <cell r="J14">
            <v>724.33999999999992</v>
          </cell>
          <cell r="K14">
            <v>0</v>
          </cell>
          <cell r="L14">
            <v>9.3000000000000007</v>
          </cell>
          <cell r="M14">
            <v>0</v>
          </cell>
          <cell r="N14">
            <v>4.5</v>
          </cell>
          <cell r="O14">
            <v>0</v>
          </cell>
          <cell r="P14">
            <v>503.1</v>
          </cell>
          <cell r="Q14">
            <v>0</v>
          </cell>
        </row>
        <row r="15">
          <cell r="B15" t="str">
            <v>145+14</v>
          </cell>
          <cell r="C15">
            <v>54</v>
          </cell>
          <cell r="D15">
            <v>22</v>
          </cell>
          <cell r="E15">
            <v>32</v>
          </cell>
          <cell r="F15">
            <v>13.5</v>
          </cell>
          <cell r="G15">
            <v>0</v>
          </cell>
          <cell r="H15">
            <v>9.09</v>
          </cell>
          <cell r="I15">
            <v>0</v>
          </cell>
          <cell r="J15">
            <v>587.88</v>
          </cell>
          <cell r="K15">
            <v>0</v>
          </cell>
          <cell r="L15">
            <v>10</v>
          </cell>
          <cell r="M15">
            <v>0</v>
          </cell>
          <cell r="N15">
            <v>4.8</v>
          </cell>
          <cell r="O15">
            <v>0</v>
          </cell>
          <cell r="P15">
            <v>373.6</v>
          </cell>
          <cell r="Q15">
            <v>0</v>
          </cell>
        </row>
        <row r="16">
          <cell r="B16" t="str">
            <v>147+0</v>
          </cell>
          <cell r="C16">
            <v>83</v>
          </cell>
          <cell r="D16">
            <v>27</v>
          </cell>
          <cell r="E16">
            <v>56</v>
          </cell>
          <cell r="F16">
            <v>14</v>
          </cell>
          <cell r="G16">
            <v>0</v>
          </cell>
          <cell r="H16">
            <v>8.77</v>
          </cell>
          <cell r="I16">
            <v>0</v>
          </cell>
          <cell r="J16">
            <v>869.12</v>
          </cell>
          <cell r="K16">
            <v>0</v>
          </cell>
          <cell r="L16">
            <v>11.1</v>
          </cell>
          <cell r="M16">
            <v>0</v>
          </cell>
          <cell r="N16">
            <v>4.8</v>
          </cell>
          <cell r="O16">
            <v>0</v>
          </cell>
          <cell r="P16">
            <v>568.5</v>
          </cell>
          <cell r="Q16">
            <v>0</v>
          </cell>
        </row>
        <row r="17">
          <cell r="B17" t="str">
            <v>149+2</v>
          </cell>
          <cell r="C17">
            <v>71</v>
          </cell>
          <cell r="D17">
            <v>27</v>
          </cell>
          <cell r="E17">
            <v>44</v>
          </cell>
          <cell r="F17">
            <v>13.5</v>
          </cell>
          <cell r="G17">
            <v>0</v>
          </cell>
          <cell r="H17">
            <v>8.41</v>
          </cell>
          <cell r="I17">
            <v>0</v>
          </cell>
          <cell r="J17">
            <v>734.54</v>
          </cell>
          <cell r="K17">
            <v>0</v>
          </cell>
          <cell r="L17">
            <v>11.4</v>
          </cell>
          <cell r="M17">
            <v>0</v>
          </cell>
          <cell r="N17">
            <v>4.8</v>
          </cell>
          <cell r="O17">
            <v>0</v>
          </cell>
          <cell r="P17">
            <v>519</v>
          </cell>
          <cell r="Q17">
            <v>0</v>
          </cell>
        </row>
        <row r="18">
          <cell r="B18" t="str">
            <v>153+18</v>
          </cell>
          <cell r="C18">
            <v>54</v>
          </cell>
          <cell r="D18">
            <v>22</v>
          </cell>
          <cell r="E18">
            <v>32</v>
          </cell>
          <cell r="F18">
            <v>13.5</v>
          </cell>
          <cell r="G18">
            <v>0</v>
          </cell>
          <cell r="H18">
            <v>8.02</v>
          </cell>
          <cell r="I18">
            <v>0</v>
          </cell>
          <cell r="J18">
            <v>553.64</v>
          </cell>
          <cell r="K18">
            <v>0</v>
          </cell>
          <cell r="L18">
            <v>12.4</v>
          </cell>
          <cell r="M18">
            <v>0</v>
          </cell>
          <cell r="N18">
            <v>4.8</v>
          </cell>
          <cell r="O18">
            <v>0</v>
          </cell>
          <cell r="P18">
            <v>426.4</v>
          </cell>
          <cell r="Q18">
            <v>0</v>
          </cell>
        </row>
        <row r="19">
          <cell r="B19" t="str">
            <v>161+0</v>
          </cell>
          <cell r="C19">
            <v>83</v>
          </cell>
          <cell r="D19">
            <v>27</v>
          </cell>
          <cell r="E19">
            <v>56</v>
          </cell>
          <cell r="F19">
            <v>13.5</v>
          </cell>
          <cell r="G19">
            <v>0</v>
          </cell>
          <cell r="H19">
            <v>8.1300000000000008</v>
          </cell>
          <cell r="I19">
            <v>0</v>
          </cell>
          <cell r="J19">
            <v>819.78</v>
          </cell>
          <cell r="K19">
            <v>0</v>
          </cell>
          <cell r="L19">
            <v>12.6</v>
          </cell>
          <cell r="M19">
            <v>0</v>
          </cell>
          <cell r="N19">
            <v>4.8</v>
          </cell>
          <cell r="O19">
            <v>0</v>
          </cell>
          <cell r="P19">
            <v>609</v>
          </cell>
          <cell r="Q19">
            <v>0</v>
          </cell>
        </row>
        <row r="20">
          <cell r="B20" t="str">
            <v>169+14</v>
          </cell>
          <cell r="C20">
            <v>54</v>
          </cell>
          <cell r="D20">
            <v>22</v>
          </cell>
          <cell r="E20">
            <v>32</v>
          </cell>
          <cell r="F20">
            <v>15</v>
          </cell>
          <cell r="G20">
            <v>0</v>
          </cell>
          <cell r="H20">
            <v>8.7799999999999994</v>
          </cell>
          <cell r="I20">
            <v>0</v>
          </cell>
          <cell r="J20">
            <v>610.96</v>
          </cell>
          <cell r="K20">
            <v>0</v>
          </cell>
          <cell r="L20">
            <v>13.7</v>
          </cell>
          <cell r="M20">
            <v>0</v>
          </cell>
          <cell r="N20">
            <v>4.8</v>
          </cell>
          <cell r="O20">
            <v>0</v>
          </cell>
          <cell r="P20">
            <v>455</v>
          </cell>
          <cell r="Q20">
            <v>0</v>
          </cell>
        </row>
        <row r="21">
          <cell r="B21" t="str">
            <v>177+15</v>
          </cell>
          <cell r="C21">
            <v>83</v>
          </cell>
          <cell r="D21">
            <v>27</v>
          </cell>
          <cell r="E21">
            <v>56</v>
          </cell>
          <cell r="F21">
            <v>13</v>
          </cell>
          <cell r="G21">
            <v>0.5</v>
          </cell>
          <cell r="H21">
            <v>8.8699999999999992</v>
          </cell>
          <cell r="I21">
            <v>0</v>
          </cell>
          <cell r="J21">
            <v>847.72</v>
          </cell>
          <cell r="K21">
            <v>13.5</v>
          </cell>
          <cell r="L21">
            <v>11.5</v>
          </cell>
          <cell r="M21">
            <v>0.5</v>
          </cell>
          <cell r="N21">
            <v>4.8</v>
          </cell>
          <cell r="O21">
            <v>0</v>
          </cell>
          <cell r="P21">
            <v>579.29999999999995</v>
          </cell>
          <cell r="Q21">
            <v>13.5</v>
          </cell>
        </row>
        <row r="22">
          <cell r="B22" t="str">
            <v>185+0</v>
          </cell>
          <cell r="C22">
            <v>54</v>
          </cell>
          <cell r="D22">
            <v>22</v>
          </cell>
          <cell r="E22">
            <v>32</v>
          </cell>
          <cell r="F22">
            <v>11.2</v>
          </cell>
          <cell r="G22">
            <v>0.8</v>
          </cell>
          <cell r="H22">
            <v>8.84</v>
          </cell>
          <cell r="I22">
            <v>0</v>
          </cell>
          <cell r="J22">
            <v>529.28</v>
          </cell>
          <cell r="K22">
            <v>17.600000000000001</v>
          </cell>
          <cell r="L22">
            <v>9.5</v>
          </cell>
          <cell r="M22">
            <v>0.8</v>
          </cell>
          <cell r="N22">
            <v>4.8</v>
          </cell>
          <cell r="O22">
            <v>0</v>
          </cell>
          <cell r="P22">
            <v>362.6</v>
          </cell>
          <cell r="Q22">
            <v>17.600000000000001</v>
          </cell>
        </row>
        <row r="23">
          <cell r="B23" t="str">
            <v>193+0</v>
          </cell>
          <cell r="C23">
            <v>83</v>
          </cell>
          <cell r="D23">
            <v>27</v>
          </cell>
          <cell r="E23">
            <v>56</v>
          </cell>
          <cell r="F23">
            <v>7</v>
          </cell>
          <cell r="G23">
            <v>0</v>
          </cell>
          <cell r="H23">
            <v>7</v>
          </cell>
          <cell r="I23">
            <v>0</v>
          </cell>
          <cell r="J23">
            <v>581</v>
          </cell>
          <cell r="K23">
            <v>0</v>
          </cell>
          <cell r="L23">
            <v>6.5</v>
          </cell>
          <cell r="M23">
            <v>0</v>
          </cell>
          <cell r="N23">
            <v>3.08</v>
          </cell>
          <cell r="O23">
            <v>0</v>
          </cell>
          <cell r="P23">
            <v>347.98</v>
          </cell>
          <cell r="Q23">
            <v>0</v>
          </cell>
        </row>
        <row r="24">
          <cell r="B24" t="str">
            <v>197+0</v>
          </cell>
          <cell r="C24">
            <v>54</v>
          </cell>
          <cell r="D24">
            <v>22</v>
          </cell>
          <cell r="E24">
            <v>32</v>
          </cell>
          <cell r="F24">
            <v>6.4</v>
          </cell>
          <cell r="G24">
            <v>0</v>
          </cell>
          <cell r="H24">
            <v>6.4</v>
          </cell>
          <cell r="I24">
            <v>0</v>
          </cell>
          <cell r="J24">
            <v>345.6</v>
          </cell>
          <cell r="K24">
            <v>0</v>
          </cell>
          <cell r="L24">
            <v>5.3</v>
          </cell>
          <cell r="M24">
            <v>0</v>
          </cell>
          <cell r="N24">
            <v>1.97</v>
          </cell>
          <cell r="O24">
            <v>0</v>
          </cell>
          <cell r="P24">
            <v>179.64</v>
          </cell>
          <cell r="Q24">
            <v>0</v>
          </cell>
        </row>
        <row r="25">
          <cell r="B25" t="str">
            <v>204+0</v>
          </cell>
          <cell r="C25">
            <v>83</v>
          </cell>
          <cell r="D25">
            <v>27</v>
          </cell>
          <cell r="E25">
            <v>56</v>
          </cell>
          <cell r="F25">
            <v>10</v>
          </cell>
          <cell r="G25">
            <v>0</v>
          </cell>
          <cell r="H25">
            <v>8.9700000000000006</v>
          </cell>
          <cell r="I25">
            <v>0</v>
          </cell>
          <cell r="J25">
            <v>772.32</v>
          </cell>
          <cell r="K25">
            <v>0</v>
          </cell>
          <cell r="L25">
            <v>8.1</v>
          </cell>
          <cell r="M25">
            <v>0</v>
          </cell>
          <cell r="N25">
            <v>4.8</v>
          </cell>
          <cell r="O25">
            <v>0</v>
          </cell>
          <cell r="P25">
            <v>487.5</v>
          </cell>
          <cell r="Q25">
            <v>0</v>
          </cell>
        </row>
        <row r="26">
          <cell r="B26" t="str">
            <v>209+10</v>
          </cell>
          <cell r="C26">
            <v>54</v>
          </cell>
          <cell r="D26">
            <v>22</v>
          </cell>
          <cell r="E26">
            <v>32</v>
          </cell>
          <cell r="F26">
            <v>10</v>
          </cell>
          <cell r="G26">
            <v>0</v>
          </cell>
          <cell r="H26">
            <v>9.1199999999999992</v>
          </cell>
          <cell r="I26">
            <v>0</v>
          </cell>
          <cell r="J26">
            <v>511.84</v>
          </cell>
          <cell r="K26">
            <v>0</v>
          </cell>
          <cell r="L26">
            <v>7.9</v>
          </cell>
          <cell r="M26">
            <v>0</v>
          </cell>
          <cell r="N26">
            <v>4.8</v>
          </cell>
          <cell r="O26">
            <v>0</v>
          </cell>
          <cell r="P26">
            <v>327.39999999999998</v>
          </cell>
          <cell r="Q26">
            <v>0</v>
          </cell>
        </row>
        <row r="27">
          <cell r="B27" t="str">
            <v>215+10</v>
          </cell>
          <cell r="C27">
            <v>83</v>
          </cell>
          <cell r="D27">
            <v>27</v>
          </cell>
          <cell r="E27">
            <v>56</v>
          </cell>
          <cell r="F27">
            <v>10.8</v>
          </cell>
          <cell r="G27">
            <v>0.4</v>
          </cell>
          <cell r="H27">
            <v>9.68</v>
          </cell>
          <cell r="I27">
            <v>0</v>
          </cell>
          <cell r="J27">
            <v>833.68</v>
          </cell>
          <cell r="K27">
            <v>10.8</v>
          </cell>
          <cell r="L27">
            <v>8.1</v>
          </cell>
          <cell r="M27">
            <v>0.4</v>
          </cell>
          <cell r="N27">
            <v>4.8</v>
          </cell>
          <cell r="O27">
            <v>0</v>
          </cell>
          <cell r="P27">
            <v>487.5</v>
          </cell>
          <cell r="Q27">
            <v>10.8</v>
          </cell>
        </row>
        <row r="28">
          <cell r="B28" t="str">
            <v>221+0</v>
          </cell>
          <cell r="C28">
            <v>54</v>
          </cell>
          <cell r="D28">
            <v>22</v>
          </cell>
          <cell r="E28">
            <v>32</v>
          </cell>
          <cell r="F28">
            <v>8.6</v>
          </cell>
          <cell r="G28">
            <v>0</v>
          </cell>
          <cell r="H28">
            <v>8.6</v>
          </cell>
          <cell r="I28">
            <v>0</v>
          </cell>
          <cell r="J28">
            <v>464.4</v>
          </cell>
          <cell r="K28">
            <v>0</v>
          </cell>
          <cell r="L28">
            <v>6.1</v>
          </cell>
          <cell r="M28">
            <v>0</v>
          </cell>
          <cell r="N28">
            <v>2.46</v>
          </cell>
          <cell r="O28">
            <v>0</v>
          </cell>
          <cell r="P28">
            <v>212.92</v>
          </cell>
          <cell r="Q28">
            <v>0</v>
          </cell>
        </row>
        <row r="29">
          <cell r="B29" t="str">
            <v>225+0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230+18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236+4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238+9</v>
          </cell>
          <cell r="C32">
            <v>71</v>
          </cell>
          <cell r="D32">
            <v>27</v>
          </cell>
          <cell r="E32">
            <v>44</v>
          </cell>
          <cell r="F32">
            <v>6</v>
          </cell>
          <cell r="G32">
            <v>0</v>
          </cell>
          <cell r="H32">
            <v>6</v>
          </cell>
          <cell r="I32">
            <v>0</v>
          </cell>
          <cell r="J32">
            <v>426</v>
          </cell>
          <cell r="K32">
            <v>0</v>
          </cell>
          <cell r="L32">
            <v>6</v>
          </cell>
          <cell r="M32">
            <v>0</v>
          </cell>
          <cell r="N32">
            <v>0.99</v>
          </cell>
          <cell r="O32">
            <v>0</v>
          </cell>
          <cell r="P32">
            <v>205.56</v>
          </cell>
          <cell r="Q3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5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데리네이타현황"/>
      <sheetName val="주beam"/>
      <sheetName val="천방교접속"/>
      <sheetName val="대포2교접속"/>
      <sheetName val="조명시설"/>
      <sheetName val="총수량집계표"/>
      <sheetName val="경부총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"/>
      <sheetName val="수량집계"/>
      <sheetName val="수밀시험"/>
      <sheetName val="경고 TAPE"/>
      <sheetName val="안전휀스"/>
      <sheetName val="CCTV"/>
      <sheetName val="관보호공"/>
      <sheetName val="도로횡단-D300"/>
      <sheetName val="전주,가로수이설"/>
      <sheetName val="기존구조물 깨기"/>
      <sheetName val=" L형연장산출"/>
      <sheetName val="L형측구"/>
      <sheetName val="PP마대쌓기,지장물보호공"/>
      <sheetName val="수로설치"/>
      <sheetName val="수로라이닝"/>
      <sheetName val="차수공개요"/>
      <sheetName val="신규(방류시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5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#REF"/>
      <sheetName val="노무비 근거"/>
      <sheetName val="01.토공"/>
      <sheetName val="02.구조물"/>
      <sheetName val="03.관로"/>
      <sheetName val="04. 포장공"/>
      <sheetName val="05.가시설(조립식간이흙막이벽)"/>
      <sheetName val="05.가시설(Sheet PILE )"/>
      <sheetName val="06.추진공"/>
      <sheetName val="07.부대공"/>
      <sheetName val="국도접속 차도부수량"/>
      <sheetName val="바닥판"/>
      <sheetName val="입력DATA"/>
      <sheetName val="3.자재비(총괄)"/>
      <sheetName val="내역_ver1.0"/>
      <sheetName val="식생블럭단위수량"/>
      <sheetName val="조명시설"/>
      <sheetName val="산출근거"/>
      <sheetName val="조명율표"/>
      <sheetName val="내역"/>
      <sheetName val="사다리"/>
      <sheetName val="직접재료비데이타"/>
      <sheetName val="정거장 설계조건"/>
      <sheetName val="200"/>
      <sheetName val="2000년1차"/>
      <sheetName val="세골재  T2 변경 현황"/>
      <sheetName val="가설공사"/>
      <sheetName val="일위대가"/>
      <sheetName val="수량산출"/>
      <sheetName val="공내역"/>
      <sheetName val="도로횡단-D300"/>
      <sheetName val="데리네이타현황"/>
      <sheetName val="총중목"/>
      <sheetName val="총수량집계표"/>
      <sheetName val="철근량"/>
      <sheetName val="유입맨홀산출"/>
      <sheetName val="3BL공동구 수량"/>
      <sheetName val="유입량"/>
      <sheetName val="맨홀수량산출"/>
      <sheetName val="총괄표"/>
      <sheetName val="조건표"/>
      <sheetName val="말뚝지지력산정"/>
      <sheetName val="토공 total"/>
      <sheetName val="부대공수량산출"/>
      <sheetName val="단가비교표_공통1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 (2)"/>
      <sheetName val="근무계획표"/>
      <sheetName val="내역서"/>
      <sheetName val="내역서 (2)"/>
      <sheetName val="산출"/>
      <sheetName val="산출 (2)"/>
      <sheetName val="손해배상공제비"/>
      <sheetName val="배치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"/>
      <sheetName val="지수조정"/>
      <sheetName val="비목집계"/>
      <sheetName val="비목내역"/>
      <sheetName val="기계경비"/>
      <sheetName val="제잡비"/>
      <sheetName val="노임"/>
      <sheetName val="기타비목"/>
      <sheetName val="근거"/>
      <sheetName val="표지"/>
      <sheetName val="Sheet1"/>
      <sheetName val="200"/>
      <sheetName val="대가수량"/>
      <sheetName val="내역서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5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설명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경산"/>
      <sheetName val="기계경비_시간당_"/>
      <sheetName val="설계예산서"/>
      <sheetName val="평가데이터"/>
      <sheetName val="청천내"/>
      <sheetName val="노무비"/>
      <sheetName val="견적대비"/>
      <sheetName val="기초입력 DATA"/>
      <sheetName val="구천"/>
      <sheetName val="2공구하도급내역서"/>
      <sheetName val="내역"/>
      <sheetName val="현장경비"/>
      <sheetName val="내역서1"/>
      <sheetName val="102역사"/>
      <sheetName val="DATA1"/>
      <sheetName val="CABLE SIZE-1"/>
      <sheetName val="일위대가 "/>
      <sheetName val="2.고용보험료산출근거"/>
      <sheetName val="공사개요"/>
      <sheetName val="계정"/>
      <sheetName val="03전반노무비"/>
      <sheetName val="계양가시설"/>
      <sheetName val="총괄내역서"/>
      <sheetName val="동원인원"/>
      <sheetName val="요율"/>
      <sheetName val="물량산출"/>
      <sheetName val="전기일위대가"/>
      <sheetName val="MCC제원"/>
      <sheetName val="전기"/>
      <sheetName val="Baby일위대가"/>
      <sheetName val="현장경상비"/>
      <sheetName val="내역(토목)"/>
      <sheetName val="토목내역"/>
      <sheetName val="설계명세서"/>
      <sheetName val="DATE"/>
      <sheetName val="방배동내역(리라)"/>
      <sheetName val="건축공사집계표"/>
      <sheetName val="부대공사총괄"/>
      <sheetName val="예산내~1"/>
      <sheetName val="자재대"/>
      <sheetName val="물가대비표"/>
      <sheetName val="연결임시"/>
      <sheetName val="일반공사"/>
      <sheetName val="#REF"/>
      <sheetName val="공사원가계산서"/>
      <sheetName val="도급예산내역서총괄표"/>
      <sheetName val="아파트 내역"/>
      <sheetName val="산출내역(K2)"/>
      <sheetName val="조경내역서"/>
      <sheetName val="데이타"/>
      <sheetName val="단가"/>
      <sheetName val="일위대가목록"/>
      <sheetName val="방배동내역 (총괄)"/>
      <sheetName val="식재인부"/>
      <sheetName val="작성"/>
      <sheetName val="공사비_NDE"/>
      <sheetName val="배수공"/>
      <sheetName val="부대공"/>
      <sheetName val="계림(함평)"/>
      <sheetName val="계림(장성)"/>
      <sheetName val="업무처리전"/>
      <sheetName val="단면가정"/>
      <sheetName val="설계조건"/>
      <sheetName val="가격조사서"/>
      <sheetName val="내역(신례)"/>
      <sheetName val="용역비내역-진짜"/>
      <sheetName val="Mc1"/>
      <sheetName val="직노"/>
      <sheetName val="Sheet1"/>
      <sheetName val="Y-WORK"/>
      <sheetName val="공종별 집계"/>
      <sheetName val="초기화면"/>
      <sheetName val="관급자재"/>
      <sheetName val="유수전환공사"/>
      <sheetName val="2000년1차"/>
      <sheetName val="단가산출서"/>
      <sheetName val="기초자료입력"/>
      <sheetName val="설계내역서"/>
      <sheetName val="변수값"/>
      <sheetName val="중기상차"/>
      <sheetName val="AS복구"/>
      <sheetName val="중기터파기"/>
      <sheetName val="Sheet2 (2)"/>
      <sheetName val="실행견적"/>
      <sheetName val="원가계산서 "/>
      <sheetName val="노임단가"/>
      <sheetName val="내역서적용수량"/>
      <sheetName val="도급예산내역서봉투"/>
      <sheetName val="설계산출표지"/>
      <sheetName val="을부담운반비"/>
      <sheetName val="운반비산출"/>
      <sheetName val="준공정산"/>
      <sheetName val="산출1-수변전"/>
      <sheetName val="수량산출"/>
      <sheetName val="일위"/>
      <sheetName val="프랜트면허"/>
      <sheetName val="수배전반"/>
      <sheetName val="공사관리대장"/>
      <sheetName val="설계산출기초"/>
      <sheetName val="기본자료"/>
      <sheetName val="직재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집계표"/>
      <sheetName val="전선 및 전선관"/>
      <sheetName val="설계명세"/>
      <sheetName val="품셈 "/>
      <sheetName val="PAINT"/>
      <sheetName val="방화도료"/>
      <sheetName val="전동기 특성표"/>
      <sheetName val="케이블단면적"/>
      <sheetName val="Sheet2"/>
      <sheetName val="허용전류-IEC DATA"/>
      <sheetName val="수량집계"/>
      <sheetName val="총괄집계표"/>
      <sheetName val="1차 내역서"/>
      <sheetName val="설계서"/>
      <sheetName val="70%"/>
      <sheetName val="04노무비"/>
      <sheetName val="단가 (2)"/>
      <sheetName val="사통"/>
      <sheetName val="명세서"/>
      <sheetName val="1공구계약서"/>
      <sheetName val="조명율표"/>
      <sheetName val="현장"/>
      <sheetName val="Total"/>
      <sheetName val="총괄"/>
      <sheetName val="Sheet5"/>
      <sheetName val="하수급견적대비"/>
      <sheetName val="수주추정"/>
      <sheetName val="99총공사내역서"/>
      <sheetName val="토공"/>
      <sheetName val="포장공"/>
      <sheetName val="투찰가"/>
      <sheetName val="단가산출"/>
      <sheetName val="투자비"/>
      <sheetName val="조성원가DATA"/>
      <sheetName val="사업비"/>
      <sheetName val="내역(원안-대안)"/>
      <sheetName val="예산내역서"/>
      <sheetName val="3.공통공사대비"/>
      <sheetName val="전체공내역서"/>
      <sheetName val="공사기본내용입력"/>
      <sheetName val="수량이동"/>
      <sheetName val="FOB발"/>
      <sheetName val="자재단가"/>
      <sheetName val="간접"/>
      <sheetName val="견적단가"/>
      <sheetName val="노무비지급명세"/>
      <sheetName val="DATA"/>
      <sheetName val="공사착공계"/>
      <sheetName val="현장대리인위임장"/>
      <sheetName val="노무"/>
      <sheetName val="C1.공사개요"/>
      <sheetName val="40총괄"/>
      <sheetName val="40집계"/>
      <sheetName val="인건비"/>
      <sheetName val="토공사(흙막이)"/>
      <sheetName val="조경"/>
      <sheetName val="토목"/>
      <sheetName val="L_RPTB02_01"/>
      <sheetName val="참조"/>
      <sheetName val="배관내역"/>
      <sheetName val="간접비"/>
      <sheetName val="FB25JN"/>
      <sheetName val="준검 내역서"/>
      <sheetName val="산출2-기기동력"/>
      <sheetName val="계약현황"/>
      <sheetName val="부동산"/>
      <sheetName val="직원"/>
      <sheetName val="세대별"/>
      <sheetName val="R&amp;D"/>
      <sheetName val="1구간내역서"/>
      <sheetName val="원형1호맨홀토공수량"/>
      <sheetName val="Macro1"/>
      <sheetName val="을지"/>
      <sheetName val="단가및재료비"/>
      <sheetName val="DATA98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본사공가현황"/>
      <sheetName val="일위_파일"/>
      <sheetName val="금액"/>
      <sheetName val="차액보증"/>
      <sheetName val="해평견적"/>
      <sheetName val="노무비단가"/>
      <sheetName val="VII-2현장경비"/>
      <sheetName val="Ⅴ-2.공종별내역"/>
      <sheetName val="공구"/>
      <sheetName val="매입세"/>
      <sheetName val="방배동내역_(총괄)"/>
      <sheetName val="터파기및재료"/>
      <sheetName val="적점"/>
      <sheetName val="토목공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고유코드_설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부대집계"/>
      <sheetName val="대상공사(조달청)"/>
      <sheetName val="자료(통합)"/>
      <sheetName val="간지"/>
      <sheetName val="공사요율"/>
      <sheetName val="단가조사서"/>
      <sheetName val="화성태안9공구내역(실행)"/>
      <sheetName val="대비"/>
      <sheetName val="분석"/>
      <sheetName val="BID"/>
      <sheetName val="일집"/>
      <sheetName val="저압_허용전류요약"/>
      <sheetName val="숫자변환"/>
      <sheetName val="중강당 내역"/>
      <sheetName val="총괄표"/>
      <sheetName val="5. 차단기 용량계산"/>
      <sheetName val="6.3 전력간선 굵기"/>
      <sheetName val="1.2 부하계산서"/>
      <sheetName val="6. Cable(설명)-IEC"/>
      <sheetName val="2공구산출내역"/>
      <sheetName val="실행대비"/>
      <sheetName val="직접경비"/>
      <sheetName val="직접인건비"/>
      <sheetName val="정산서 "/>
      <sheetName val="MW-S"/>
      <sheetName val="빙장비사양"/>
      <sheetName val="장비사양"/>
      <sheetName val="공사현황"/>
      <sheetName val="N賃率-職"/>
      <sheetName val="견적을지"/>
      <sheetName val="1.1 부하집계표"/>
      <sheetName val="1.1.2 부하일람표 (계절부하)"/>
      <sheetName val="1.1.3 부하일람표 (상시부하)"/>
      <sheetName val="입력변수"/>
      <sheetName val="출자한도"/>
      <sheetName val="양수장(기계)"/>
      <sheetName val="예산M11A"/>
      <sheetName val="2003 일위대가"/>
      <sheetName val="상촌터널실행"/>
      <sheetName val="입력"/>
      <sheetName val="EP0618"/>
      <sheetName val="우수공"/>
      <sheetName val="공통가설"/>
      <sheetName val="상호참고자료"/>
      <sheetName val="발주처자료입력"/>
      <sheetName val="회사기본자료"/>
      <sheetName val="하자보증자료"/>
      <sheetName val="기술자관련자료"/>
      <sheetName val="계산서(곡선부)"/>
      <sheetName val="포장재료집계표"/>
      <sheetName val="효성CB 1P기초"/>
      <sheetName val="순공사비"/>
      <sheetName val="단면 (2)"/>
      <sheetName val="TYPE A"/>
      <sheetName val="이름정의"/>
      <sheetName val="을"/>
      <sheetName val="평내중"/>
      <sheetName val="총괄내역"/>
      <sheetName val="총계"/>
      <sheetName val="ELECTRIC"/>
      <sheetName val="A"/>
      <sheetName val="AC포장수량"/>
      <sheetName val="기본DATA"/>
      <sheetName val="서대문대장"/>
      <sheetName val="제조노임"/>
      <sheetName val="제잡비"/>
      <sheetName val="자료입력"/>
      <sheetName val="백(수량이동)"/>
      <sheetName val="ENE-CAL 1"/>
      <sheetName val="조건표"/>
      <sheetName val="06 일위대가목록"/>
      <sheetName val="수로현황"/>
      <sheetName val="물가"/>
      <sheetName val="배수장토목공사비"/>
      <sheetName val="관급자재 예산서"/>
      <sheetName val="단가비교표"/>
      <sheetName val="예산서"/>
      <sheetName val="노무비 근거"/>
      <sheetName val="관급일위대가"/>
      <sheetName val="단가 "/>
      <sheetName val="견적"/>
      <sheetName val="WORK"/>
      <sheetName val="변압기 및 발전기 용량"/>
      <sheetName val="내역총괄"/>
      <sheetName val="Macro(차단기)"/>
      <sheetName val="집계"/>
      <sheetName val="기본일위"/>
      <sheetName val="패널"/>
      <sheetName val="내역서2안"/>
      <sheetName val="실행내역"/>
      <sheetName val="공통비(전체)"/>
      <sheetName val="공사노임"/>
      <sheetName val="분전반계산서(석관)"/>
      <sheetName val="12.유량계 규격 산정"/>
      <sheetName val="4.  단락전류의 계산"/>
      <sheetName val="1.2 저압설비 부하계산서"/>
      <sheetName val="1.3 고압설비 부하계산서"/>
      <sheetName val="대치판정"/>
      <sheetName val="금액내역서"/>
      <sheetName val="주방환기"/>
      <sheetName val="소요자재"/>
      <sheetName val="CABLE"/>
      <sheetName val="예산명세서"/>
      <sheetName val="6호기"/>
      <sheetName val="공사품의서"/>
      <sheetName val="산출내역서"/>
      <sheetName val="투입비"/>
      <sheetName val="공사비예산서(토목분)"/>
      <sheetName val="기본단가"/>
      <sheetName val="ABUT수량-A1"/>
      <sheetName val="조건"/>
      <sheetName val="부대내역"/>
      <sheetName val="database"/>
      <sheetName val="동력설비 부하계산서"/>
      <sheetName val="DATA2"/>
      <sheetName val="1-4-2.관(약)"/>
      <sheetName val="단가산출서 (2)"/>
      <sheetName val="본사업"/>
      <sheetName val="날개벽(시점좌측)"/>
      <sheetName val="잡비계산"/>
      <sheetName val="입찰안"/>
      <sheetName val="개요"/>
      <sheetName val="산출2-전력"/>
      <sheetName val="산출3-동력"/>
      <sheetName val="산출4-전등"/>
      <sheetName val="산출9-TRAY"/>
      <sheetName val="시공자검사조서"/>
      <sheetName val="2순기"/>
      <sheetName val="노 무 비"/>
      <sheetName val="TITLE"/>
      <sheetName val="공사원가계산서 "/>
      <sheetName val="업체명"/>
      <sheetName val="관리"/>
      <sheetName val="한강운반비"/>
      <sheetName val="원가+내역"/>
      <sheetName val="Data&amp;Result"/>
      <sheetName val="Macro(전선)"/>
      <sheetName val="2.5 차단기"/>
      <sheetName val="허용전류-IEC"/>
      <sheetName val="수량산출1"/>
      <sheetName val="자재단가표"/>
      <sheetName val="7. Cable(설명)-IEC"/>
      <sheetName val="설계서(본관)"/>
      <sheetName val="고효율"/>
      <sheetName val="전체"/>
      <sheetName val="현장관리비"/>
      <sheetName val="건축내역"/>
      <sheetName val="퇴직금(울산천상)"/>
      <sheetName val="Sheet1 (2)"/>
      <sheetName val="단가일람"/>
      <sheetName val="내역서1999.8최종"/>
      <sheetName val="A-4"/>
      <sheetName val="환율"/>
      <sheetName val="경영상태"/>
      <sheetName val="D-3109"/>
      <sheetName val="S0"/>
      <sheetName val="도급"/>
      <sheetName val="현황산출서"/>
      <sheetName val="장비집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06C0300"/>
      <sheetName val="8노임율표"/>
      <sheetName val="중(토)"/>
      <sheetName val="집계(일반)"/>
      <sheetName val="세금자료"/>
      <sheetName val="101동"/>
      <sheetName val="가점"/>
      <sheetName val="index"/>
      <sheetName val="교각1"/>
      <sheetName val="예산내역"/>
      <sheetName val="용수량(생활용수)"/>
      <sheetName val="관접합및부설"/>
      <sheetName val="00상노임"/>
      <sheetName val="CON'C"/>
      <sheetName val="CABLE-DATA "/>
      <sheetName val="전등"/>
      <sheetName val="가설건물"/>
      <sheetName val="가설"/>
      <sheetName val="Pier 3"/>
      <sheetName val="설계명세서(선로)"/>
      <sheetName val="산출근거"/>
      <sheetName val="특수선일위대가"/>
      <sheetName val="말뚝물량"/>
      <sheetName val="토적표"/>
      <sheetName val="전기내역1"/>
      <sheetName val="W-현원가"/>
      <sheetName val="2003상반기노임기준"/>
      <sheetName val="가로등내역서"/>
      <sheetName val="하부철근수량"/>
      <sheetName val="아파트 "/>
      <sheetName val="252K444"/>
      <sheetName val=" 갑  지 "/>
      <sheetName val="지질조사"/>
      <sheetName val="골조시행"/>
      <sheetName val="외삼초"/>
      <sheetName val="실행기고및 투입현황(총괄)"/>
      <sheetName val="입력데이타"/>
      <sheetName val="PAC"/>
      <sheetName val="공조기"/>
      <sheetName val="빌딩 안내"/>
      <sheetName val="증감내역서"/>
      <sheetName val="Customer Databas"/>
      <sheetName val="계획금액"/>
      <sheetName val="정부노임단가"/>
      <sheetName val="b_balju"/>
      <sheetName val="기초일위"/>
      <sheetName val="ESC (공정표기준)"/>
      <sheetName val="기둥(원형)"/>
      <sheetName val="토사(PE)"/>
      <sheetName val="전선 및 전선관-자유로"/>
      <sheetName val="관로터파기-자유로"/>
      <sheetName val="공수"/>
      <sheetName val="산근"/>
      <sheetName val="기초단가"/>
      <sheetName val="G_R300경비"/>
      <sheetName val="49"/>
      <sheetName val="NO.1-NO12(설계예산서)"/>
      <sheetName val="INPUT"/>
      <sheetName val="측량요율"/>
      <sheetName val="A 견적"/>
      <sheetName val="동해title"/>
      <sheetName val="노임단가표"/>
      <sheetName val="일위대가_"/>
      <sheetName val="대,유,램"/>
      <sheetName val="건축공사"/>
      <sheetName val="철거산출근거"/>
      <sheetName val="ITEM"/>
      <sheetName val="상반기손익차2총괄"/>
      <sheetName val="일위목차"/>
      <sheetName val="제6.1장_부하용량계산서-1"/>
      <sheetName val="공사비"/>
      <sheetName val="심사물량"/>
      <sheetName val="심사계산"/>
      <sheetName val="가로등제어반 설치공사(수량)"/>
      <sheetName val="6-2. 기계경비산출"/>
      <sheetName val="7.단가비교표"/>
      <sheetName val="5-2.일위대가"/>
      <sheetName val="CABLE_DATA "/>
      <sheetName val="기초공"/>
      <sheetName val="입력표"/>
      <sheetName val="FA설치명세"/>
      <sheetName val="공사설계"/>
      <sheetName val="참조(X)"/>
      <sheetName val="7.3.1 전력간선 굵기"/>
      <sheetName val="1.2 동력설비 부하계산서"/>
      <sheetName val="Sensitivity"/>
      <sheetName val="통행료수입"/>
      <sheetName val="약전설비"/>
      <sheetName val="조명시설"/>
      <sheetName val="진주방향"/>
      <sheetName val="마산방향철근집계"/>
      <sheetName val="마산방향"/>
      <sheetName val="단위수량"/>
      <sheetName val="6.송금의뢰내역서"/>
      <sheetName val="기본설정"/>
      <sheetName val="소방"/>
      <sheetName val="단중표"/>
      <sheetName val="공사원가"/>
      <sheetName val="중기목록표"/>
      <sheetName val="환율및기초자료"/>
      <sheetName val="세부내역"/>
      <sheetName val="구조물공"/>
    </sheetNames>
    <sheetDataSet>
      <sheetData sheetId="0" refreshError="1"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 refreshError="1"/>
      <sheetData sheetId="159" refreshError="1"/>
      <sheetData sheetId="160"/>
      <sheetData sheetId="161" refreshError="1"/>
      <sheetData sheetId="162"/>
      <sheetData sheetId="163" refreshError="1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인구"/>
      <sheetName val="직노"/>
      <sheetName val="96보완계획7.12"/>
      <sheetName val="단가조사"/>
      <sheetName val="설비"/>
    </sheetNames>
    <sheetDataSet>
      <sheetData sheetId="0"/>
      <sheetData sheetId="1"/>
      <sheetData sheetId="2"/>
      <sheetData sheetId="3"/>
      <sheetData sheetId="4" refreshError="1">
        <row r="51">
          <cell r="J51">
            <v>254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백산표지"/>
      <sheetName val="총괄표"/>
      <sheetName val="CUBICLE"/>
      <sheetName val="CUBICLE근거"/>
      <sheetName val="데리네이타현황"/>
      <sheetName val="범용개발순소요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범용개발순소요비용"/>
      <sheetName val="현장조사"/>
      <sheetName val="기계경비(시간당)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"/>
      <sheetName val="일"/>
      <sheetName val="토1"/>
      <sheetName val="토2"/>
      <sheetName val="토3"/>
      <sheetName val="장비"/>
      <sheetName val="오수처리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99년하반기실행조정"/>
      <sheetName val="실행대비"/>
      <sheetName val="99년하반기실행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세로간지"/>
      <sheetName val="가로"/>
      <sheetName val="세로"/>
      <sheetName val="설계서간지"/>
      <sheetName val="단가간지"/>
      <sheetName val="수량간지"/>
      <sheetName val="수량간지 (2)"/>
      <sheetName val="Sheet7"/>
      <sheetName val="Sheet8"/>
      <sheetName val="Sheet9"/>
      <sheetName val="Sheet10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"/>
      <sheetName val="목차"/>
      <sheetName val="설계설명서"/>
      <sheetName val="일반시방서"/>
      <sheetName val="예정공정표"/>
      <sheetName val="공사갑지"/>
      <sheetName val="원가계산"/>
      <sheetName val="내역서"/>
      <sheetName val="수량총괄표"/>
      <sheetName val="자재집계"/>
      <sheetName val="수량산출서2"/>
      <sheetName val="배수공수량총집계"/>
      <sheetName val="포장공"/>
      <sheetName val="토공수량집계"/>
      <sheetName val="구체수량"/>
      <sheetName val="유출부수량"/>
      <sheetName val="유입부수량"/>
      <sheetName val="배수암거수량"/>
      <sheetName val="단가산출일람표 "/>
      <sheetName val="단가산출"/>
      <sheetName val="자재단가"/>
      <sheetName val="노임단가"/>
      <sheetName val="중기사용일람표"/>
      <sheetName val="중기사용료"/>
      <sheetName val="중기내역"/>
      <sheetName val="시공조서"/>
      <sheetName val="Sheet1"/>
      <sheetName val="제목"/>
      <sheetName val="종단계산"/>
      <sheetName val="바닥막이1.5"/>
      <sheetName val="보성조서"/>
      <sheetName val="단가"/>
      <sheetName val="SLAB&quot;1&quot;"/>
      <sheetName val="터파기및재료"/>
      <sheetName val="관접합및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5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터파기및재료"/>
      <sheetName val="암거날개벽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계산"/>
      <sheetName val="변경(앞장)"/>
      <sheetName val="총괄"/>
      <sheetName val="건축공사"/>
      <sheetName val="설비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헐  기  "/>
      <sheetName val="구조물깨기집계"/>
      <sheetName val="구조물깨기산출"/>
      <sheetName val="토공(집)"/>
      <sheetName val="토공산출"/>
      <sheetName val="유동(사토)"/>
      <sheetName val="유동(순성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모래(수지)기초(5)"/>
      <sheetName val="모래(수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토류벽단가"/>
      <sheetName val="접속도로1"/>
      <sheetName val="집계표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>
        <row r="87">
          <cell r="E87">
            <v>28000</v>
          </cell>
        </row>
      </sheetData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6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굴착관로수량집계표"/>
      <sheetName val="관로수량"/>
      <sheetName val="THP관철거"/>
      <sheetName val="기존관철거"/>
      <sheetName val="기존깨기산근"/>
      <sheetName val="물돌리기및물막이집계"/>
      <sheetName val="물돌리기및물막이"/>
      <sheetName val="경고용테이프"/>
      <sheetName val="Sheet1"/>
      <sheetName val="Sheet2"/>
      <sheetName val="Sheet3"/>
      <sheetName val="(1)토공"/>
      <sheetName val="가.평균H"/>
      <sheetName val="나.관로토공"/>
      <sheetName val="(2)관로공집계"/>
      <sheetName val="가.관로공(PE)"/>
      <sheetName val="나.관로공(곡관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VXXXXX"/>
      <sheetName val="간지"/>
      <sheetName val="포장공수량집계"/>
      <sheetName val="포장공재료집계"/>
      <sheetName val="포단"/>
      <sheetName val="확폭"/>
      <sheetName val="확폭연장산출"/>
      <sheetName val="포장공제수량집계"/>
      <sheetName val="측구공제수량"/>
      <sheetName val="접속수집"/>
      <sheetName val="Sheet15"/>
      <sheetName val="Sheet16"/>
      <sheetName val="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집계표"/>
      <sheetName val="관로수량 집계표"/>
      <sheetName val="압송집계"/>
      <sheetName val="변실배관"/>
      <sheetName val="압송관로"/>
      <sheetName val="압송(자연)"/>
      <sheetName val="압송관로집계"/>
      <sheetName val="압송관로맨홀"/>
      <sheetName val="교사기준면적(초등)"/>
      <sheetName val="공토공단위당"/>
      <sheetName val="단위수량"/>
      <sheetName val="표지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단위수량)"/>
      <sheetName val="각종단위수량"/>
      <sheetName val="(포장종집계)"/>
      <sheetName val="옹벽표준(2)"/>
      <sheetName val="Sheet1"/>
      <sheetName val="Sheet2"/>
      <sheetName val="Sheet3"/>
      <sheetName val="전체ES"/>
      <sheetName val="내역서갑지(전체)"/>
      <sheetName val="2001하반기공정표"/>
      <sheetName val="아스팔트"/>
      <sheetName val="방음벽집계"/>
      <sheetName val="수량집계"/>
      <sheetName val="건축 (2)"/>
      <sheetName val="기성"/>
      <sheetName val="내역서기초산출"/>
      <sheetName val="물가자료"/>
      <sheetName val="저"/>
      <sheetName val="A-4"/>
      <sheetName val="200"/>
      <sheetName val="설 계"/>
      <sheetName val="내역"/>
      <sheetName val="Book3"/>
      <sheetName val="공정표 (2)"/>
      <sheetName val="WJ01-342("/>
      <sheetName val="상세내역서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용역비산출공식"/>
      <sheetName val="노무비근거"/>
      <sheetName val="상세내역총괄"/>
      <sheetName val="전체"/>
      <sheetName val="SYS CONF"/>
      <sheetName val="1,2,3-1"/>
      <sheetName val="4-8-1"/>
      <sheetName val="6-3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단가산출"/>
      <sheetName val="1-1평균터파기고(1)"/>
      <sheetName val="가시설(TYPE-A)"/>
      <sheetName val="11.공종별주요시공계획"/>
      <sheetName val="접속도로1"/>
      <sheetName val="재료비"/>
      <sheetName val="수원공"/>
      <sheetName val="접속도로"/>
      <sheetName val="잡비(갑지)"/>
      <sheetName val="사진대지"/>
      <sheetName val="딱지들"/>
      <sheetName val="예정공정"/>
      <sheetName val="VXXXXX"/>
      <sheetName val="김유진"/>
      <sheetName val="김대희"/>
      <sheetName val="pad"/>
      <sheetName val="양산금형"/>
      <sheetName val="PADMOLD현황"/>
      <sheetName val="12월(완료)"/>
      <sheetName val="RIO"/>
      <sheetName val="견적조사 (2)"/>
      <sheetName val="우수공,맨홀,집수정"/>
      <sheetName val="인건비"/>
      <sheetName val="평가데이터"/>
      <sheetName val="노임단가"/>
      <sheetName val="도급예산내역서봉투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6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단가표"/>
      <sheetName val="ABUT수량-A1"/>
      <sheetName val="노임단가"/>
      <sheetName val="sw1"/>
      <sheetName val="도급"/>
      <sheetName val="단가"/>
      <sheetName val="1"/>
      <sheetName val="1-1평균터파기고(1)"/>
      <sheetName val="포장(수량)-관로부"/>
      <sheetName val="-배수구조총재료"/>
      <sheetName val="정렬"/>
      <sheetName val="총수량집계표"/>
      <sheetName val="인건-측정"/>
      <sheetName val="#REF"/>
      <sheetName val="박기사-부대공"/>
      <sheetName val="표지"/>
      <sheetName val="VXXXXX"/>
      <sheetName val="가시설(TYPE-A)"/>
      <sheetName val="설계예산서"/>
      <sheetName val="용소리교"/>
      <sheetName val="200"/>
      <sheetName val="DATE"/>
      <sheetName val="내역"/>
      <sheetName val="식생블럭단위수량"/>
      <sheetName val="조명시설"/>
      <sheetName val="데리네이타현황"/>
      <sheetName val="NOMUBI"/>
      <sheetName val="input"/>
      <sheetName val="직공비"/>
      <sheetName val="CODE1"/>
      <sheetName val="맨홀수량산출"/>
      <sheetName val="총괄-1"/>
      <sheetName val="산출근거"/>
      <sheetName val="배수통관(좌)"/>
      <sheetName val="DATA"/>
      <sheetName val="단위량당중기"/>
      <sheetName val="단면 (2)"/>
      <sheetName val="일위목록"/>
      <sheetName val="요율"/>
      <sheetName val="집계표"/>
      <sheetName val="tggwan(mac)"/>
      <sheetName val="플랜트 설치"/>
      <sheetName val="BID"/>
      <sheetName val="직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제경비"/>
      <sheetName val="산출내역서"/>
      <sheetName val="견적"/>
      <sheetName val="원형1호맨홀토공수량"/>
      <sheetName val="1.설계조건"/>
      <sheetName val="총_구조물공"/>
      <sheetName val="조작대(1연)"/>
      <sheetName val="기둥(하중)"/>
      <sheetName val="공사비예산서(토목분)"/>
      <sheetName val="내역을"/>
      <sheetName val="간선계산"/>
      <sheetName val="설비단가표"/>
      <sheetName val="Sheet1 (2)"/>
      <sheetName val="투찰"/>
      <sheetName val="Sheet1"/>
      <sheetName val="MYUN(MAC)"/>
      <sheetName val="총괄내역서"/>
      <sheetName val="백호우계수"/>
      <sheetName val="증감대비"/>
      <sheetName val="3.공통공사대비"/>
      <sheetName val="데이타"/>
      <sheetName val="식재인부"/>
      <sheetName val="유기공정"/>
      <sheetName val="교각1"/>
      <sheetName val="NYS"/>
      <sheetName val="입찰안"/>
      <sheetName val="guard_mac_"/>
      <sheetName val="통합"/>
      <sheetName val="우수공,맨홀,집수정"/>
      <sheetName val="102역사"/>
      <sheetName val="조건표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chekjum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6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(겉지)"/>
      <sheetName val="공사원가계산서(계약)"/>
      <sheetName val="내역(계약)"/>
      <sheetName val="공사원가계산서(흥산)"/>
      <sheetName val="내역(흥산)"/>
      <sheetName val="수량"/>
      <sheetName val="일위대가표(2005상반기)"/>
      <sheetName val="단가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포장공수량집계"/>
      <sheetName val="본선포장연장"/>
      <sheetName val="본선포장집계표"/>
      <sheetName val="본선편구배별연장"/>
      <sheetName val="본선단위수량,노상상단구배도"/>
      <sheetName val="확폭부"/>
      <sheetName val="접속도로1"/>
      <sheetName val="접속도로산출근거"/>
      <sheetName val="덧씌움수량"/>
      <sheetName val="덧씌움위치"/>
      <sheetName val="덧씌움단위"/>
      <sheetName val="덧씌움 (2)"/>
      <sheetName val="평균치수"/>
      <sheetName val="기포장구간수량"/>
      <sheetName val="기포장위치"/>
      <sheetName val="기포장단위수량"/>
      <sheetName val="차선도색"/>
      <sheetName val="차선도색수량"/>
      <sheetName val="토공"/>
      <sheetName val="공제위치"/>
      <sheetName val="공제"/>
      <sheetName val="정차대"/>
      <sheetName val="정차대집계"/>
      <sheetName val="부체도로"/>
      <sheetName val="미끄럼단위수량"/>
      <sheetName val="미끄럼수량"/>
      <sheetName val="공제(옹벽측)"/>
      <sheetName val="미끄럼위치"/>
      <sheetName val="암절"/>
      <sheetName val="구조물구간수량 "/>
      <sheetName val="구조물구간장위치"/>
      <sheetName val="구조물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6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면"/>
      <sheetName val="a"/>
      <sheetName val="단가산출목록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접속도로1"/>
      <sheetName val="#REF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6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"/>
      <sheetName val="대항목1"/>
      <sheetName val="소항목1"/>
      <sheetName val="대항목2"/>
      <sheetName val="소항목2"/>
      <sheetName val="대항목3"/>
      <sheetName val="일위대가1"/>
      <sheetName val="산근1"/>
      <sheetName val="수리모형내역"/>
      <sheetName val="일위대가2-1"/>
      <sheetName val="일위대가2-2"/>
      <sheetName val="환경DATA"/>
      <sheetName val="단가"/>
      <sheetName val="작성 유의사항"/>
      <sheetName val="위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(1)"/>
      <sheetName val="폐기물갑"/>
      <sheetName val="총"/>
      <sheetName val="폐기물"/>
      <sheetName val="폐기물집계"/>
      <sheetName val="설명서"/>
      <sheetName val="폐콘"/>
      <sheetName val="순서지"/>
      <sheetName val="예정공정표"/>
      <sheetName val="설명서 (2)"/>
      <sheetName val="1용량산출 (2)"/>
      <sheetName val="갑지1 "/>
      <sheetName val="총비"/>
      <sheetName val="내역"/>
      <sheetName val="단가"/>
      <sheetName val="총괄자재집계"/>
      <sheetName val="정화조표지"/>
      <sheetName val="정화조수량산출"/>
      <sheetName val="정화조단위"/>
      <sheetName val="오수관로표지"/>
      <sheetName val="토공산출계"/>
      <sheetName val="오수자재수량"/>
      <sheetName val="cctv"/>
      <sheetName val="토적집계"/>
      <sheetName val="1"/>
      <sheetName val="2"/>
      <sheetName val="3"/>
      <sheetName val="4"/>
      <sheetName val="5"/>
      <sheetName val="6"/>
      <sheetName val="7"/>
      <sheetName val="1-1"/>
      <sheetName val="1-2"/>
      <sheetName val="4-1"/>
      <sheetName val="4-2"/>
      <sheetName val="4-3"/>
      <sheetName val="data1"/>
      <sheetName val="data2"/>
      <sheetName val="data3"/>
      <sheetName val="data4"/>
      <sheetName val="data5"/>
      <sheetName val="data6"/>
      <sheetName val="data7"/>
      <sheetName val="data1-1"/>
      <sheetName val="data1-2"/>
      <sheetName val="data4-1"/>
      <sheetName val="data4-2"/>
      <sheetName val="data4-3"/>
      <sheetName val="맨홀표지"/>
      <sheetName val="오수맨홀수량"/>
      <sheetName val="오수맨홀집계"/>
      <sheetName val="오수맨홀"/>
      <sheetName val="구조물수량집계표"/>
      <sheetName val="맨홀수량집계표"/>
      <sheetName val="산출근거"/>
      <sheetName val="원형맨홀인버터수량"/>
      <sheetName val="오수맨홀높이"/>
      <sheetName val="가정표지"/>
      <sheetName val="가정자재"/>
      <sheetName val="가구별토공산출"/>
      <sheetName val="가정자재수량"/>
      <sheetName val="가정기초"/>
      <sheetName val="가정산출"/>
      <sheetName val="가정산출기초"/>
      <sheetName val="인버터"/>
      <sheetName val="인버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면적(삽입)"/>
      <sheetName val="표지 (프린트시작점)"/>
      <sheetName val="위치도"/>
      <sheetName val="설명서"/>
      <sheetName val="공정표"/>
      <sheetName val="표지2"/>
      <sheetName val="집계 (2)"/>
      <sheetName val="평가금액(개발계획변경)"/>
      <sheetName val="산출근거(개발계획변경)"/>
      <sheetName val="소요인력 근거(개발계획변경)"/>
      <sheetName val="할증표 (개발계획변경)"/>
      <sheetName val="평가금액(지구단위)"/>
      <sheetName val="산출근거(지구단위)"/>
      <sheetName val="소요인력 근거(지구단위)"/>
      <sheetName val="할증표 (지구단위)"/>
      <sheetName val="평가금액(환지계획)"/>
      <sheetName val="산출근거(환지계획)"/>
      <sheetName val="소요인력 근거(환지계획)"/>
      <sheetName val="할증표 (환지계획)"/>
      <sheetName val="평가금액(실시설계)"/>
      <sheetName val="평가금액(토질조사))"/>
      <sheetName val="일위대가표(토질조사)"/>
      <sheetName val="토질수량산출서1"/>
      <sheetName val="토질수량산출서2"/>
      <sheetName val="기본자료"/>
      <sheetName val="평가금액(현황측량)"/>
      <sheetName val="일위대가표(측량)"/>
      <sheetName val="소요인력산출(측량)"/>
      <sheetName val="갑지"/>
      <sheetName val="용역손해배상 보험료"/>
      <sheetName val="위치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6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지구단위계획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Sheet1"/>
      <sheetName val="종배수관"/>
      <sheetName val="DATE"/>
      <sheetName val="단가산출"/>
      <sheetName val="자재"/>
      <sheetName val="수량집계"/>
      <sheetName val="마산방향"/>
      <sheetName val="진주방향"/>
      <sheetName val="현장조사"/>
      <sheetName val="물집"/>
      <sheetName val="날개벽수량표"/>
      <sheetName val="내역표지"/>
      <sheetName val="지구단위계획"/>
      <sheetName val="맨홀수량"/>
      <sheetName val="Sheet17"/>
      <sheetName val="노임"/>
      <sheetName val="BID"/>
      <sheetName val="일반수량총괄집계"/>
      <sheetName val="일위대가(계측기설치)"/>
      <sheetName val="내역서"/>
      <sheetName val="1.설계조건"/>
      <sheetName val="변경후-SHEET"/>
      <sheetName val="대창(장성)"/>
      <sheetName val="대창(함평)-창열"/>
      <sheetName val="삼보지질"/>
      <sheetName val="지급자재"/>
      <sheetName val="수안보-MBR1"/>
      <sheetName val="교각1"/>
      <sheetName val="변화치수"/>
      <sheetName val="우각부보강"/>
      <sheetName val="일위대가표"/>
      <sheetName val="내역서 (2)"/>
      <sheetName val="예정(3)"/>
      <sheetName val="동원(3)"/>
      <sheetName val="9GNG운반"/>
      <sheetName val="말뚝지지력산정"/>
      <sheetName val="총괄표"/>
      <sheetName val="식재가격"/>
      <sheetName val="식재총괄"/>
      <sheetName val="일위목록"/>
      <sheetName val="ABUT수량-A1"/>
      <sheetName val="터널조도"/>
      <sheetName val="DATA"/>
      <sheetName val="품셈TABLE"/>
      <sheetName val="수량산출"/>
      <sheetName val="노임단가"/>
      <sheetName val="상촌2교-일반수량집계"/>
      <sheetName val="현금예금"/>
      <sheetName val="NYS"/>
      <sheetName val="맨홀수량산출"/>
      <sheetName val="단가"/>
      <sheetName val="원형맨홀수량"/>
      <sheetName val="방음벽기초(H=4m)"/>
      <sheetName val="터파기및재료"/>
      <sheetName val="단면가정"/>
      <sheetName val="집계표"/>
      <sheetName val="상-교대(A1-A2)"/>
      <sheetName val="8.PILE  (돌출)"/>
      <sheetName val="1.3.1절점좌표"/>
      <sheetName val="1.1설계기준"/>
      <sheetName val="실행철강하도"/>
      <sheetName val="4.교통시설공"/>
      <sheetName val="조명시설"/>
      <sheetName val="토공1차"/>
      <sheetName val="단위수량"/>
      <sheetName val="3BL공동구 수량"/>
      <sheetName val="조도계산서 (도서)"/>
      <sheetName val="우배수"/>
      <sheetName val="수직구(H-pile)"/>
      <sheetName val="보성조서"/>
      <sheetName val="4.말뚝설계"/>
      <sheetName val="계산식"/>
      <sheetName val="1호맨홀수량산출"/>
      <sheetName val="인구밀도산정"/>
      <sheetName val="바닥판"/>
      <sheetName val="입력DATA"/>
      <sheetName val="총집계표"/>
      <sheetName val="1호철근량"/>
      <sheetName val="MFAB"/>
      <sheetName val="MFRT"/>
      <sheetName val="MPKG"/>
      <sheetName val="MPRD"/>
      <sheetName val="5.모델링"/>
      <sheetName val="일위"/>
      <sheetName val="가시설(TYPE-A)"/>
      <sheetName val="1-1평균터파기고(1)"/>
      <sheetName val="설계"/>
      <sheetName val="물질수지-음식물  "/>
      <sheetName val="교통표지판수량집계표"/>
      <sheetName val="평균터파기고(1-2,ASP)"/>
      <sheetName val="배수통관(좌)"/>
      <sheetName val="1차3회-개소별명세서-빨간색-인쇄용(21873)"/>
      <sheetName val="인상효1"/>
      <sheetName val="시중노임단가"/>
      <sheetName val="설 계"/>
      <sheetName val="일위대가"/>
      <sheetName val="capbeam(1)"/>
      <sheetName val="眞비상(진주)"/>
      <sheetName val="단가(1)"/>
      <sheetName val="기둥(원형)"/>
      <sheetName val="NOMUBI"/>
      <sheetName val="차액보증"/>
      <sheetName val="라.공사비"/>
      <sheetName val="다.도서인쇄비"/>
      <sheetName val="내역(중앙)"/>
      <sheetName val="노무비"/>
      <sheetName val="수목단가"/>
      <sheetName val="정렬"/>
      <sheetName val="수자재단위당"/>
      <sheetName val="투찰"/>
      <sheetName val="전력구구조물산근"/>
      <sheetName val="단면치수"/>
      <sheetName val="토공 total"/>
      <sheetName val="산출근거"/>
      <sheetName val="교통대책내역"/>
      <sheetName val="집계"/>
      <sheetName val="건축내역"/>
      <sheetName val="건축원가계산서"/>
      <sheetName val="미드수량"/>
      <sheetName val="대운산출"/>
      <sheetName val="자재비"/>
      <sheetName val="1.설계기준"/>
      <sheetName val="지수"/>
      <sheetName val="JUCKEYK"/>
      <sheetName val="일위대가(가설)"/>
      <sheetName val="내역"/>
      <sheetName val="L_RPTA05_목록"/>
      <sheetName val="단가 및 재료비"/>
      <sheetName val="단가산출1"/>
      <sheetName val="6PILE__(돌출)"/>
      <sheetName val="기기리스트"/>
      <sheetName val="집계표(육상)"/>
      <sheetName val="연결임시"/>
      <sheetName val="내역서01"/>
      <sheetName val="수문일1"/>
      <sheetName val="식재수량표"/>
      <sheetName val="인수공규격"/>
      <sheetName val="흙쌓기도수로설치현황(1)"/>
      <sheetName val="보차도경계석"/>
      <sheetName val="TYPE-A"/>
      <sheetName val="토목주소"/>
      <sheetName val="프랜트면허"/>
      <sheetName val="JUCK"/>
      <sheetName val="대비"/>
      <sheetName val="Sheet1 (2)"/>
      <sheetName val="6공구(당초)"/>
      <sheetName val="기계경비"/>
      <sheetName val="8-3기계경비"/>
      <sheetName val="sw1"/>
      <sheetName val="guard(mac)"/>
      <sheetName val="7.산출집계"/>
      <sheetName val="3.단가산출서"/>
      <sheetName val="4.일위산출"/>
      <sheetName val="9.자재단가"/>
      <sheetName val="4.2유효폭의 계산"/>
      <sheetName val="입찰안"/>
      <sheetName val="설비"/>
      <sheetName val="이토변실(A3-LINE)"/>
      <sheetName val="1~69"/>
      <sheetName val="SORCE1"/>
      <sheetName val="단가비교표_공통1"/>
      <sheetName val="관급자재"/>
      <sheetName val="1호토공"/>
      <sheetName val="70%"/>
      <sheetName val="sheets"/>
      <sheetName val="COPING"/>
      <sheetName val="3지구단위"/>
      <sheetName val="산출내역서집계표"/>
      <sheetName val="5지구단위"/>
      <sheetName val="횡배수관집현황(2공구)"/>
      <sheetName val="계산서(곡선부)"/>
      <sheetName val="-치수표(곡선부)"/>
      <sheetName val="신호등일위대가"/>
      <sheetName val="화산경계"/>
      <sheetName val="인건-측정"/>
      <sheetName val="조건표"/>
      <sheetName val="1호맨홀가감수량"/>
      <sheetName val="토목2"/>
      <sheetName val="CALCULATION"/>
      <sheetName val="Y-WORK"/>
      <sheetName val="맨홀수량집계"/>
      <sheetName val="일위대가목록"/>
      <sheetName val="설계기준"/>
      <sheetName val="상수도토공집계표"/>
      <sheetName val="WIND"/>
      <sheetName val="FAB별"/>
      <sheetName val="최종보고1"/>
      <sheetName val="용소리교"/>
      <sheetName val="쌍송교"/>
      <sheetName val="플랜트 설치"/>
      <sheetName val="MOTOR"/>
      <sheetName val="수리계산(2021)"/>
      <sheetName val="99 조정금액"/>
      <sheetName val="맨홀토공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수량인공"/>
      <sheetName val="기초계산(Pmax)"/>
      <sheetName val="1-1"/>
      <sheetName val="Total"/>
      <sheetName val="N賃率-職"/>
      <sheetName val="45,46"/>
      <sheetName val="토사(PE)"/>
      <sheetName val="01AC"/>
      <sheetName val="설계예산서"/>
      <sheetName val="입력창"/>
      <sheetName val="설계내역서"/>
      <sheetName val="원형1호맨홀토공수량"/>
      <sheetName val="단위중량"/>
      <sheetName val="노임목록"/>
      <sheetName val="자재목록"/>
      <sheetName val="중기목록"/>
      <sheetName val="U-TYPE(1)"/>
      <sheetName val="목록"/>
      <sheetName val="갑지(추정)"/>
      <sheetName val="가정급수관"/>
      <sheetName val="입찰보고"/>
      <sheetName val="대로근거"/>
      <sheetName val="중로근거"/>
      <sheetName val="부하계산서"/>
      <sheetName val="XL4Poppy"/>
      <sheetName val="2002하반기노임기준"/>
      <sheetName val="토공"/>
      <sheetName val="물가시세"/>
      <sheetName val="수토공단위당"/>
      <sheetName val="J형측구단위수량"/>
      <sheetName val="wall"/>
      <sheetName val="과천MAIN"/>
      <sheetName val="교각계산"/>
      <sheetName val="TYPE-1"/>
      <sheetName val="작업설단가"/>
      <sheetName val="J直材4"/>
      <sheetName val="input"/>
      <sheetName val="용집"/>
      <sheetName val="농로수량집계"/>
      <sheetName val="농로토공집계"/>
      <sheetName val="공통가설"/>
      <sheetName val="본부장"/>
      <sheetName val="용지매수"/>
      <sheetName val="1호맨홀토공"/>
      <sheetName val="기성고내역"/>
      <sheetName val="빗물받이(910-510-410)"/>
      <sheetName val="호표(수)"/>
      <sheetName val="진상-금이"/>
      <sheetName val="tggwan(mac)"/>
      <sheetName val="기초자료"/>
      <sheetName val="3. 지하차도 물량 집계표"/>
      <sheetName val="2호맨홀공제수량"/>
      <sheetName val="POOM_MOTO"/>
      <sheetName val="목차"/>
      <sheetName val="설계조건"/>
      <sheetName val="배수내역 (2)"/>
      <sheetName val="포장공(집계)"/>
      <sheetName val="준검 내역서"/>
      <sheetName val="PLCAL"/>
      <sheetName val="건축"/>
      <sheetName val="SCH"/>
      <sheetName val="집수정"/>
      <sheetName val="전체내역 (2)"/>
      <sheetName val="ⴭⴭⴭⴭ"/>
      <sheetName val="가도공"/>
      <sheetName val="A LINE"/>
      <sheetName val="FOOTING단면력"/>
      <sheetName val="Sheet3"/>
      <sheetName val="H-PILE수량집계"/>
      <sheetName val="상하차비용(기계상차)"/>
      <sheetName val="수간보호"/>
      <sheetName val="운반비"/>
      <sheetName val="현장관리비"/>
      <sheetName val="갑지"/>
      <sheetName val="교통처리우회도로"/>
      <sheetName val="토목공사일반"/>
      <sheetName val="단중표"/>
      <sheetName val="POL6차-PIPING"/>
      <sheetName val="1SPAN"/>
      <sheetName val="우수"/>
      <sheetName val="내역(창신)"/>
      <sheetName val="직접인건비"/>
      <sheetName val="T13(P68~72,78)"/>
      <sheetName val="배수내역"/>
      <sheetName val="단가산출(문안수정)"/>
      <sheetName val="토목"/>
      <sheetName val="L형옹벽단위수량(35)"/>
      <sheetName val="가시설수량"/>
      <sheetName val="구조물공집계"/>
      <sheetName val="도로횡단-D300"/>
      <sheetName val="정부노임단가"/>
      <sheetName val=" ｹ-ﾌﾞﾙ"/>
      <sheetName val="Macro1"/>
      <sheetName val="수량산출서(당초)"/>
      <sheetName val="공사개요"/>
      <sheetName val="보도경계블럭"/>
      <sheetName val="106C0300"/>
      <sheetName val="사업비"/>
      <sheetName val="조성원가DATA"/>
      <sheetName val="FC-101"/>
      <sheetName val="도장수량(하1)"/>
      <sheetName val="주형"/>
      <sheetName val="7.전산해석결과"/>
      <sheetName val="우각부검토"/>
      <sheetName val="위치"/>
      <sheetName val="토적표"/>
      <sheetName val="근로자자료입력"/>
      <sheetName val="참고자료"/>
      <sheetName val="견적대비"/>
      <sheetName val=" 견적서"/>
      <sheetName val="원가"/>
      <sheetName val="수량집계표"/>
      <sheetName val="공사비내역서"/>
      <sheetName val="D=700"/>
      <sheetName val="4차원가계산서"/>
      <sheetName val="산출내역서"/>
      <sheetName val="일반부표"/>
      <sheetName val="시설물일위"/>
      <sheetName val="광양방향"/>
      <sheetName val="Oper Amount"/>
      <sheetName val="단면 (2)"/>
      <sheetName val="평3"/>
      <sheetName val="정부노임"/>
      <sheetName val="설계내역(2001)"/>
      <sheetName val="각종양식"/>
      <sheetName val="자압1"/>
      <sheetName val="조명율"/>
      <sheetName val="장비집계"/>
      <sheetName val=" 토목 처리장도급내역서 "/>
      <sheetName val="단가목록"/>
      <sheetName val="확약서"/>
      <sheetName val="지진시"/>
      <sheetName val="_산근2_"/>
      <sheetName val="_산근5_"/>
      <sheetName val="간접"/>
      <sheetName val="PI"/>
      <sheetName val="산근"/>
      <sheetName val="표지"/>
      <sheetName val="차선도색수량집계"/>
      <sheetName val="1 설계 기준"/>
      <sheetName val="참조자료"/>
      <sheetName val="안정계산"/>
      <sheetName val="단면검토"/>
      <sheetName val="집계표(수배전제조구매)"/>
      <sheetName val="다이꾸"/>
      <sheetName val="토공산근"/>
      <sheetName val="건축공사"/>
      <sheetName val="중기일위대가"/>
      <sheetName val="옥외"/>
      <sheetName val="공통(20-91)"/>
      <sheetName val="전차선로 물량표"/>
      <sheetName val="한강운반비"/>
      <sheetName val="사용성검토"/>
      <sheetName val="기계경비일람"/>
      <sheetName val="일위대가목차"/>
      <sheetName val="일반공사"/>
      <sheetName val="실행예산"/>
      <sheetName val="소방전기설비산출표"/>
      <sheetName val="덕전리"/>
      <sheetName val="부대내역"/>
      <sheetName val="집수정(600-700)"/>
      <sheetName val="대조표(0108)"/>
      <sheetName val="화재 탐지 설비"/>
      <sheetName val="제수"/>
      <sheetName val="공기"/>
      <sheetName val="설계명세"/>
      <sheetName val="제6호"/>
      <sheetName val="경비_원본"/>
      <sheetName val="CONCRETE"/>
      <sheetName val="부하(성남)"/>
      <sheetName val="3련 BOX"/>
      <sheetName val="갑지1"/>
      <sheetName val="사다리"/>
      <sheetName val="스포회원매출"/>
      <sheetName val="데이타"/>
      <sheetName val="슬래브(유곡)"/>
      <sheetName val="원가계산"/>
      <sheetName val="1.취수장"/>
      <sheetName val="일위대가표집계표"/>
      <sheetName val="할증"/>
      <sheetName val="1단계"/>
      <sheetName val="Sheet2"/>
      <sheetName val="포장총괄집계표"/>
      <sheetName val="소업1교"/>
      <sheetName val="장비"/>
      <sheetName val="사리부설"/>
      <sheetName val="총괄집계 "/>
      <sheetName val="Front"/>
      <sheetName val="통합"/>
      <sheetName val="직노"/>
      <sheetName val="단위수량(출력X)"/>
      <sheetName val="식생블럭단위수량"/>
      <sheetName val="SLAB&quot;1&quot;"/>
      <sheetName val="주빔의 설계"/>
      <sheetName val="교각토공"/>
      <sheetName val="98수문일위"/>
      <sheetName val="부안일위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6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  량  집  계  표"/>
      <sheetName val="시멘트 및 골재수량집계표"/>
      <sheetName val="토  공  총  괄  집  계  표"/>
      <sheetName val="토  공  집  계  표"/>
      <sheetName val="1-1지구 토적계산서"/>
      <sheetName val="1-2지구 토적계산서"/>
      <sheetName val="2지구 토적계산서"/>
      <sheetName val="3지구 토적계산서"/>
      <sheetName val="덤프운반 평균운반거리"/>
      <sheetName val="호안공재료집계표"/>
      <sheetName val="호 안 공 수 량 집 계"/>
      <sheetName val="호 안 공 연 장 조 서"/>
      <sheetName val="호안공(석축)단위수량"/>
      <sheetName val="배수공재료집계표"/>
      <sheetName val="배수공토공집계표"/>
      <sheetName val="횡배수관재료집계표"/>
      <sheetName val="횡배수관토공수량"/>
      <sheetName val="횡배수관평균터파기고산출"/>
      <sheetName val="횡배수관날개벽재료집계표"/>
      <sheetName val="횡배수관날개벽토공수량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개군)토적표"/>
      <sheetName val="(현암)신설관로토적표"/>
      <sheetName val="DATE"/>
      <sheetName val="조도계산서 (도서)"/>
      <sheetName val="토사(PE)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6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지구단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몰탈 "/>
      <sheetName val="내역"/>
      <sheetName val="배수집"/>
      <sheetName val="표횡"/>
      <sheetName val="총횡"/>
      <sheetName val="횡현"/>
      <sheetName val="횡토집"/>
      <sheetName val="CP"/>
      <sheetName val="횡수집"/>
      <sheetName val="횡단"/>
      <sheetName val="표횡날"/>
      <sheetName val="횡날개수집"/>
      <sheetName val="횡날개수단"/>
      <sheetName val="날개공"/>
      <sheetName val="표종"/>
      <sheetName val="종배수량"/>
      <sheetName val="종배수관위치"/>
      <sheetName val="종면"/>
      <sheetName val="집수정"/>
      <sheetName val="집수정 (st)"/>
      <sheetName val="사각스틸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8">
          <cell r="F18">
            <v>2.7</v>
          </cell>
          <cell r="G18">
            <v>2.2160000000000002</v>
          </cell>
          <cell r="I18">
            <v>0.48399999999999999</v>
          </cell>
          <cell r="K18">
            <v>0.48399999999999999</v>
          </cell>
          <cell r="M18">
            <v>1.681</v>
          </cell>
          <cell r="O18">
            <v>0.89600000000000002</v>
          </cell>
          <cell r="Q18">
            <v>5.66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관공"/>
      <sheetName val="3F"/>
    </sheetNames>
    <sheetDataSet>
      <sheetData sheetId="0"/>
      <sheetData sheetId="1"/>
      <sheetData sheetId="2"/>
      <sheetData sheetId="3"/>
      <sheetData sheetId="4" refreshError="1">
        <row r="12">
          <cell r="A12">
            <v>1</v>
          </cell>
          <cell r="B12" t="str">
            <v>0+9</v>
          </cell>
          <cell r="C12">
            <v>800</v>
          </cell>
          <cell r="D12">
            <v>12</v>
          </cell>
          <cell r="E12" t="str">
            <v>45</v>
          </cell>
          <cell r="F12">
            <v>1.29</v>
          </cell>
          <cell r="G12">
            <v>1</v>
          </cell>
          <cell r="H12">
            <v>1</v>
          </cell>
          <cell r="I12">
            <v>1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800</v>
          </cell>
          <cell r="I4" t="str">
            <v>사각</v>
          </cell>
          <cell r="J4" t="str">
            <v>45</v>
          </cell>
          <cell r="K4" t="str">
            <v>연장</v>
          </cell>
          <cell r="L4">
            <v>12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 t="str">
            <v>0</v>
          </cell>
          <cell r="E6">
            <v>0.4</v>
          </cell>
          <cell r="G6" t="str">
            <v>0.00</v>
          </cell>
        </row>
        <row r="7">
          <cell r="C7">
            <v>2</v>
          </cell>
          <cell r="D7">
            <v>0.3</v>
          </cell>
          <cell r="E7">
            <v>1.2</v>
          </cell>
          <cell r="F7">
            <v>0</v>
          </cell>
          <cell r="G7">
            <v>0.24</v>
          </cell>
        </row>
        <row r="8">
          <cell r="C8">
            <v>3</v>
          </cell>
          <cell r="D8">
            <v>11.7</v>
          </cell>
          <cell r="E8">
            <v>1.4</v>
          </cell>
          <cell r="G8">
            <v>15.209999999999997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12</v>
          </cell>
          <cell r="E18">
            <v>3</v>
          </cell>
          <cell r="F18">
            <v>0</v>
          </cell>
          <cell r="G18">
            <v>15.449999999999998</v>
          </cell>
        </row>
        <row r="20">
          <cell r="D20" t="str">
            <v>평균높이</v>
          </cell>
          <cell r="H20" t="str">
            <v>15.45 / 12</v>
          </cell>
          <cell r="J20" t="str">
            <v>=</v>
          </cell>
          <cell r="K20">
            <v>1.29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6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횡날개수집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배수관공표지"/>
      <sheetName val="횡배집계"/>
      <sheetName val="배수관총계"/>
      <sheetName val="연장,위치조서"/>
      <sheetName val="횡배수수량집계"/>
      <sheetName val="흄관단위량"/>
      <sheetName val="횡배산근"/>
      <sheetName val="횡배600"/>
      <sheetName val="평균높이"/>
      <sheetName val="날개집계1.2"/>
      <sheetName val="날개집계3"/>
      <sheetName val="날개벽산출근거"/>
      <sheetName val="날개벽토공"/>
      <sheetName val="날개벽공제량근거"/>
      <sheetName val="날개벽공제량"/>
      <sheetName val="집수정표지"/>
      <sheetName val="집수정"/>
      <sheetName val="집수정수량산출"/>
      <sheetName val="맨홀표지"/>
      <sheetName val="맨홀위치조서"/>
      <sheetName val="맨홀수량집계표"/>
      <sheetName val="맨홀수량"/>
      <sheetName val="맨홀토공"/>
      <sheetName val="Sheet3"/>
      <sheetName val="Sheet4"/>
      <sheetName val="Sheet5"/>
      <sheetName val="구조물공"/>
      <sheetName val="배수공집계"/>
      <sheetName val="구조물내역서적용수량"/>
      <sheetName val="측구및보도"/>
      <sheetName val="보도공수량집계표"/>
      <sheetName val="보도공수량산출"/>
      <sheetName val="보도공위치"/>
      <sheetName val="보차도경계석"/>
      <sheetName val="도로경계단위수량"/>
      <sheetName val="보도블럭단위수량"/>
      <sheetName val="측구단위수량"/>
      <sheetName val="배수관공"/>
      <sheetName val="도수로수량집계표"/>
      <sheetName val="다이크도수로수량집계"/>
      <sheetName val="도수로 그림"/>
      <sheetName val="종배수표지"/>
      <sheetName val="종배수관위치조서"/>
      <sheetName val="종배수관"/>
      <sheetName val="면벽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6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횡날개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경계석수량집계"/>
      <sheetName val="보차도경계석"/>
      <sheetName val="경계석"/>
      <sheetName val="장애자용"/>
      <sheetName val="Sheet12"/>
      <sheetName val="Sheet13"/>
      <sheetName val="Sheet14"/>
      <sheetName val="Sheet15"/>
      <sheetName val="Sheet16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000000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면적산출"/>
      <sheetName val="우수공"/>
      <sheetName val="DATA"/>
      <sheetName val="데이타"/>
      <sheetName val="이토변실(A3-LINE)"/>
      <sheetName val="Sheet1"/>
      <sheetName val="#REF"/>
      <sheetName val="포장공자재집계표"/>
      <sheetName val="단위수량"/>
      <sheetName val="맨홀조서"/>
      <sheetName val="공사비"/>
      <sheetName val="중산교"/>
      <sheetName val="하수급견적대비"/>
      <sheetName val="차액보증"/>
      <sheetName val="공사설계"/>
      <sheetName val="노무비"/>
      <sheetName val="DATE"/>
      <sheetName val="단가산출서"/>
      <sheetName val="몰탈재료산출"/>
      <sheetName val="실행철강하도"/>
      <sheetName val="단가비교표"/>
      <sheetName val="당초"/>
      <sheetName val="내역"/>
      <sheetName val="입찰안"/>
      <sheetName val="말뚝지지력산정"/>
      <sheetName val="자료"/>
      <sheetName val="데리네이타현황"/>
      <sheetName val="횡배수관집현황(2공구)"/>
      <sheetName val="한강운반비"/>
      <sheetName val="보안등"/>
      <sheetName val="집계표"/>
      <sheetName val="tggwan(mac)"/>
      <sheetName val="98NS-N"/>
      <sheetName val="수량산출"/>
      <sheetName val="6공구(당초)"/>
      <sheetName val="BSD (2)"/>
      <sheetName val="가도공"/>
      <sheetName val="준검 내역서"/>
      <sheetName val="토공계산서(부체도로)"/>
      <sheetName val="COPING"/>
      <sheetName val="Sheet2"/>
      <sheetName val="Sheet3"/>
      <sheetName val="N賃率-職"/>
      <sheetName val="조명시설"/>
      <sheetName val="웅진교-S2"/>
      <sheetName val="토공계산"/>
      <sheetName val="Sheet1 (2)"/>
      <sheetName val="설계가"/>
      <sheetName val="MOTOR"/>
      <sheetName val="일반공사"/>
      <sheetName val="터파기및재료"/>
      <sheetName val="일위대가"/>
      <sheetName val="Total"/>
      <sheetName val="조명율표"/>
      <sheetName val="3련 BOX"/>
      <sheetName val="6PILE  (돌출)"/>
      <sheetName val="기초공"/>
      <sheetName val="기둥(원형)"/>
      <sheetName val="건축내역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type-F"/>
      <sheetName val="비탈면보호공수량산출"/>
      <sheetName val="설계조건"/>
      <sheetName val="본체"/>
      <sheetName val="수량산출서"/>
      <sheetName val="02 SLAB"/>
      <sheetName val="05 BOX"/>
      <sheetName val="공사비집계"/>
      <sheetName val="소야공정계획표"/>
      <sheetName val="일위대가표"/>
      <sheetName val="맨홀되메우기"/>
      <sheetName val="입고장부 (4)"/>
      <sheetName val="날개벽"/>
      <sheetName val="노임단가"/>
      <sheetName val="단가조사"/>
      <sheetName val="인부노임"/>
      <sheetName val="식재인부"/>
      <sheetName val="횡배수관기초"/>
      <sheetName val="횡배수관수량집계"/>
      <sheetName val="예정공정완"/>
      <sheetName val="자재단가표"/>
      <sheetName val="보도경계블럭"/>
      <sheetName val="노임"/>
      <sheetName val="수안보-MBR1"/>
      <sheetName val="우각부보강"/>
      <sheetName val="8.석축단위(H=1.5M)"/>
      <sheetName val="설비내역서"/>
      <sheetName val="건축내역서"/>
      <sheetName val="전기내역서"/>
      <sheetName val="수목표준대가"/>
      <sheetName val="논산"/>
      <sheetName val="지급자재"/>
      <sheetName val="토공A"/>
      <sheetName val="경산"/>
      <sheetName val="BSD_(2)"/>
      <sheetName val="XL4Poppy"/>
      <sheetName val="하부철근수량"/>
      <sheetName val="J直材4"/>
      <sheetName val="산출근거"/>
      <sheetName val="98수문일위"/>
      <sheetName val="앵커구조계산"/>
      <sheetName val="000000"/>
      <sheetName val="내역서"/>
      <sheetName val="위치조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각1"/>
      <sheetName val="수로단위수량"/>
      <sheetName val="깨기"/>
      <sheetName val="T형( 파일기초) 공현1교"/>
      <sheetName val="우수"/>
      <sheetName val="I.설계조건"/>
      <sheetName val="001"/>
      <sheetName val="원형1호맨홀토공수량"/>
      <sheetName val="화산경계"/>
      <sheetName val="총괄"/>
      <sheetName val="도로토적"/>
      <sheetName val="정부노임단가"/>
      <sheetName val="집수정(600-700)"/>
      <sheetName val="골재산출"/>
      <sheetName val="규준틀"/>
      <sheetName val="산출"/>
      <sheetName val="코드표"/>
      <sheetName val="INPUT"/>
      <sheetName val="대로근거"/>
      <sheetName val="중로근거"/>
      <sheetName val="업무량"/>
      <sheetName val="역T형교대-2수량"/>
      <sheetName val="대비"/>
      <sheetName val="J형측구단위수량"/>
      <sheetName val="산출목록표"/>
      <sheetName val="t형"/>
      <sheetName val="노임목록"/>
      <sheetName val="일위목록"/>
      <sheetName val="자재목록"/>
      <sheetName val="중기목록"/>
      <sheetName val="노견단위수량"/>
      <sheetName val="토공집계"/>
      <sheetName val="wing"/>
      <sheetName val="심사계산"/>
      <sheetName val="심사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6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ABUT수량-A1"/>
      <sheetName val="날개수량1.5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공사"/>
      <sheetName val="일위대가목차"/>
      <sheetName val="일위대가"/>
      <sheetName val="DUCT"/>
      <sheetName val="기자재단가조사서"/>
      <sheetName val="배관단가조사서"/>
      <sheetName val="노무비단가"/>
      <sheetName val="배관수량집계"/>
      <sheetName val="배관수량산출"/>
      <sheetName val="닥트수량"/>
      <sheetName val="탈취배관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공통가설"/>
      <sheetName val="노임"/>
      <sheetName val="레미콘"/>
      <sheetName val="아스콘"/>
      <sheetName val="토공집계"/>
      <sheetName val="토공"/>
      <sheetName val="폐기합"/>
      <sheetName val="폐기물"/>
      <sheetName val="교대(A1-A2)"/>
      <sheetName val="각종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설계조건"/>
      <sheetName val="ABUT수량-A1"/>
      <sheetName val="주차구획선수량"/>
      <sheetName val="설 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Sheet1"/>
      <sheetName val="사각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주차구획선수량"/>
      <sheetName val="#REF"/>
      <sheetName val="단가표"/>
      <sheetName val="UNIT"/>
      <sheetName val="각형맨홀"/>
      <sheetName val="단면가정"/>
      <sheetName val="사각맨홀"/>
      <sheetName val="대치판정"/>
      <sheetName val="수량산출"/>
      <sheetName val="준검 내역서"/>
      <sheetName val="설계기준 및 하중계산"/>
      <sheetName val="입력값"/>
      <sheetName val="맨홀"/>
      <sheetName val="날개벽수량표"/>
      <sheetName val="노임단가"/>
      <sheetName val="집계표"/>
      <sheetName val="조명시설"/>
      <sheetName val="N賃率-職"/>
      <sheetName val="내역서"/>
      <sheetName val="입찰안"/>
      <sheetName val="DATE"/>
      <sheetName val="가도공"/>
      <sheetName val="배수통관(좌)"/>
      <sheetName val="98수문일위"/>
      <sheetName val="직노"/>
      <sheetName val="전체"/>
      <sheetName val="Sheet1"/>
      <sheetName val="평균터파기고(1-2,ASP)"/>
      <sheetName val="토사(PE)"/>
      <sheetName val="단위수량"/>
      <sheetName val="신공항A-9(원가수정)"/>
      <sheetName val="하조서"/>
      <sheetName val="연습"/>
      <sheetName val="ABUT수량-A1"/>
      <sheetName val="대로근거"/>
      <sheetName val="Sheet3"/>
      <sheetName val="소야공정계획표"/>
      <sheetName val="맨홀수량"/>
      <sheetName val="1.설계조건"/>
      <sheetName val="기초자료"/>
      <sheetName val="마산방향"/>
      <sheetName val="진주방향"/>
      <sheetName val="6PILE  (돌출)"/>
      <sheetName val="포장공자재집계표"/>
      <sheetName val="터파기및재료"/>
      <sheetName val="표지"/>
      <sheetName val="불인산반응조산근"/>
      <sheetName val="신우"/>
      <sheetName val="A LINE"/>
      <sheetName val=" 총괄표"/>
      <sheetName val="wall"/>
      <sheetName val="앵커구조계산"/>
      <sheetName val="일위대가(가설)"/>
      <sheetName val="주요측점"/>
      <sheetName val="코드표"/>
      <sheetName val="데리네이타현황"/>
      <sheetName val="SORCE1"/>
      <sheetName val="일위대가목차"/>
      <sheetName val="분뇨"/>
      <sheetName val="원심력수로관"/>
      <sheetName val="위치조서"/>
      <sheetName val="Sheet1 (2)"/>
      <sheetName val="한강운반비"/>
      <sheetName val="내역"/>
      <sheetName val="골재산출"/>
      <sheetName val="날개벽"/>
      <sheetName val="지장물C"/>
      <sheetName val="DATA"/>
      <sheetName val="TYPE-A"/>
      <sheetName val="자재단가"/>
      <sheetName val="A-4"/>
      <sheetName val="우배수"/>
      <sheetName val="COPING"/>
      <sheetName val="산근1(인건비)"/>
      <sheetName val="관접합및부설"/>
      <sheetName val="총괄-1"/>
      <sheetName val="실행철강하도"/>
      <sheetName val="지구단위계획"/>
      <sheetName val="11"/>
      <sheetName val="가감수량"/>
      <sheetName val="1호맨홀수량산출"/>
      <sheetName val="단가"/>
      <sheetName val="1호맨홀토공"/>
      <sheetName val="옹벽공"/>
      <sheetName val="일위대가"/>
      <sheetName val="횡배수관 토공량 산출"/>
      <sheetName val="사  업  비  수  지  예  산  서"/>
      <sheetName val="가압장(토목)"/>
      <sheetName val="3BL공동구 수량"/>
      <sheetName val="안정검토"/>
      <sheetName val="1단계"/>
      <sheetName val="옹벽"/>
      <sheetName val="데이타"/>
      <sheetName val="7단가"/>
      <sheetName val="FAX"/>
      <sheetName val="1.수인터널"/>
      <sheetName val="총수량집계표"/>
      <sheetName val="품셈TABLE"/>
      <sheetName val="단가조사-2"/>
      <sheetName val="1-1평균터파기고(1)"/>
      <sheetName val="조건표"/>
      <sheetName val="옹벽수량집계"/>
      <sheetName val="총괄"/>
      <sheetName val="인수공"/>
      <sheetName val="년간업무"/>
      <sheetName val="설계내역서"/>
      <sheetName val="BID"/>
      <sheetName val="변경비교-을"/>
      <sheetName val="내역서변경성원"/>
      <sheetName val="노임"/>
      <sheetName val="1맨AO"/>
      <sheetName val="노무비"/>
      <sheetName val="중기사용료"/>
      <sheetName val="20관리비율"/>
      <sheetName val="단면 (2)"/>
      <sheetName val="4.2.1 마루높이 검토"/>
      <sheetName val="단가산출서(기계)"/>
      <sheetName val="토공정보"/>
      <sheetName val="4)유동표"/>
      <sheetName val="정부노임단가"/>
      <sheetName val="맨홀수량산출(A-LINE)"/>
      <sheetName val="용소리교"/>
      <sheetName val="GT 1050x650"/>
      <sheetName val="사다리"/>
      <sheetName val="낙찰표"/>
      <sheetName val="맨홀수량산출"/>
      <sheetName val="플랜트 설치"/>
      <sheetName val="쌍송교"/>
      <sheetName val="s"/>
    </sheetNames>
    <sheetDataSet>
      <sheetData sheetId="0" refreshError="1">
        <row r="61">
          <cell r="J61" t="str">
            <v>에어호스(3/4inch)  19mm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6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#REF"/>
      <sheetName val="Sheet1"/>
      <sheetName val="Sheet2"/>
      <sheetName val="Sheet3"/>
      <sheetName val="각형맨홀"/>
      <sheetName val="경부총괄"/>
      <sheetName val="기계경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6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</sheetDataSet>
  </externalBook>
</externalLink>
</file>

<file path=xl/externalLinks/externalLink6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개군)토적표"/>
      <sheetName val="(현암)신설관로토적표"/>
      <sheetName val="기계경비"/>
      <sheetName val="96보완계획7.12"/>
      <sheetName val="#REF"/>
      <sheetName val="내역서"/>
      <sheetName val="설비"/>
      <sheetName val="단가"/>
      <sheetName val="토사(PE)"/>
      <sheetName val="DATA"/>
      <sheetName val="데이타"/>
      <sheetName val="수량산출"/>
      <sheetName val="수목표준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토사(PE)"/>
      <sheetName val="DATE"/>
      <sheetName val="96보완계획7.12"/>
      <sheetName val="단가"/>
      <sheetName val="기계경비"/>
      <sheetName val="관접합및부설"/>
      <sheetName val="맨홀"/>
      <sheetName val="내역"/>
      <sheetName val="맨홀수량산출(A-LINE)"/>
      <sheetName val="내역서"/>
      <sheetName val="Sheet1"/>
      <sheetName val="3-2PS"/>
      <sheetName val="마산방향"/>
      <sheetName val="진주방향"/>
      <sheetName val="석축설면"/>
      <sheetName val="법면단"/>
      <sheetName val="석축단"/>
      <sheetName val="법면수집"/>
      <sheetName val="일반수량"/>
      <sheetName val="건축내역"/>
      <sheetName val="옹벽수량집계"/>
      <sheetName val="ABUT수량-A1"/>
      <sheetName val="2"/>
      <sheetName val="주차구획선수량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O40"/>
  <sheetViews>
    <sheetView view="pageBreakPreview" zoomScaleNormal="75" zoomScaleSheetLayoutView="100" workbookViewId="0">
      <selection activeCell="B11" sqref="B11"/>
    </sheetView>
  </sheetViews>
  <sheetFormatPr defaultColWidth="8" defaultRowHeight="16.5"/>
  <cols>
    <col min="1" max="8" width="14.88671875" style="1" customWidth="1"/>
    <col min="9" max="9" width="11.6640625" style="1" customWidth="1"/>
    <col min="10" max="10" width="11.44140625" style="1" customWidth="1"/>
    <col min="11" max="16384" width="8" style="1"/>
  </cols>
  <sheetData>
    <row r="1" spans="1:8" ht="42.75" customHeight="1">
      <c r="A1" s="995" t="s">
        <v>341</v>
      </c>
      <c r="B1" s="995"/>
      <c r="C1" s="995"/>
      <c r="D1" s="995"/>
      <c r="E1" s="995"/>
      <c r="F1" s="995"/>
      <c r="G1" s="995"/>
      <c r="H1" s="995"/>
    </row>
    <row r="2" spans="1:8" ht="5.25" customHeight="1"/>
    <row r="3" spans="1:8" ht="5.25" customHeight="1"/>
    <row r="4" spans="1:8" s="4" customFormat="1" ht="19.5" customHeight="1">
      <c r="A4" s="2"/>
      <c r="B4" s="2"/>
      <c r="C4" s="2"/>
      <c r="D4" s="2"/>
      <c r="E4" s="2"/>
      <c r="F4" s="3"/>
      <c r="G4" s="3"/>
      <c r="H4" s="3"/>
    </row>
    <row r="5" spans="1:8" ht="18" customHeight="1">
      <c r="A5" s="1" t="s">
        <v>58</v>
      </c>
      <c r="B5" s="5">
        <v>0</v>
      </c>
      <c r="F5" s="6">
        <f>B5</f>
        <v>0</v>
      </c>
      <c r="G5" s="7"/>
      <c r="H5" s="8"/>
    </row>
    <row r="6" spans="1:8" ht="18" customHeight="1">
      <c r="A6" s="1" t="s">
        <v>52</v>
      </c>
      <c r="C6" s="9"/>
      <c r="D6" s="9"/>
      <c r="E6" s="9"/>
      <c r="F6" s="9"/>
    </row>
    <row r="7" spans="1:8" ht="18" customHeight="1">
      <c r="A7" s="10" t="s">
        <v>53</v>
      </c>
      <c r="B7" s="10" t="s">
        <v>45</v>
      </c>
      <c r="C7" s="10" t="str">
        <f>"시가지"</f>
        <v>시가지</v>
      </c>
      <c r="D7" s="10" t="s">
        <v>54</v>
      </c>
      <c r="E7" s="10" t="s">
        <v>55</v>
      </c>
      <c r="F7" s="10" t="s">
        <v>59</v>
      </c>
      <c r="G7" s="998" t="s">
        <v>56</v>
      </c>
      <c r="H7" s="999"/>
    </row>
    <row r="8" spans="1:8" ht="18" customHeight="1">
      <c r="A8" s="11" t="s">
        <v>57</v>
      </c>
      <c r="B8" s="12">
        <v>0</v>
      </c>
      <c r="C8" s="12">
        <v>0</v>
      </c>
      <c r="D8" s="12">
        <v>1</v>
      </c>
      <c r="E8" s="12">
        <v>0</v>
      </c>
      <c r="F8" s="12">
        <v>0</v>
      </c>
      <c r="G8" s="996">
        <f>SUM(B8:F8)</f>
        <v>1</v>
      </c>
      <c r="H8" s="997"/>
    </row>
    <row r="9" spans="1:8" ht="18" customHeight="1">
      <c r="A9" s="13"/>
      <c r="B9" s="14"/>
      <c r="C9" s="13"/>
      <c r="D9" s="13"/>
      <c r="E9" s="13"/>
      <c r="F9" s="15"/>
      <c r="G9" s="15"/>
      <c r="H9" s="15"/>
    </row>
    <row r="10" spans="1:8" ht="18" customHeight="1">
      <c r="A10" s="1" t="s">
        <v>60</v>
      </c>
      <c r="B10" s="5">
        <f>ROUND((F34+F36)/0.5,0)</f>
        <v>17</v>
      </c>
      <c r="F10" s="6">
        <f>B10</f>
        <v>17</v>
      </c>
      <c r="G10" s="7"/>
      <c r="H10" s="8"/>
    </row>
    <row r="11" spans="1:8" ht="18" customHeight="1">
      <c r="A11" s="1" t="s">
        <v>52</v>
      </c>
      <c r="C11" s="9"/>
      <c r="D11" s="9"/>
      <c r="E11" s="9"/>
      <c r="F11" s="9"/>
    </row>
    <row r="12" spans="1:8" ht="18" customHeight="1">
      <c r="A12" s="10" t="s">
        <v>53</v>
      </c>
      <c r="B12" s="10" t="s">
        <v>45</v>
      </c>
      <c r="C12" s="10" t="str">
        <f>"시가지"</f>
        <v>시가지</v>
      </c>
      <c r="D12" s="10" t="s">
        <v>54</v>
      </c>
      <c r="E12" s="10" t="s">
        <v>55</v>
      </c>
      <c r="F12" s="10" t="s">
        <v>59</v>
      </c>
      <c r="G12" s="998" t="s">
        <v>56</v>
      </c>
      <c r="H12" s="999"/>
    </row>
    <row r="13" spans="1:8" ht="18" customHeight="1">
      <c r="A13" s="11" t="s">
        <v>57</v>
      </c>
      <c r="B13" s="12">
        <v>0</v>
      </c>
      <c r="C13" s="12">
        <v>0</v>
      </c>
      <c r="D13" s="12">
        <v>1</v>
      </c>
      <c r="E13" s="12">
        <v>0</v>
      </c>
      <c r="F13" s="12">
        <v>0</v>
      </c>
      <c r="G13" s="996">
        <f>SUM(B13:F13)</f>
        <v>1</v>
      </c>
      <c r="H13" s="997"/>
    </row>
    <row r="14" spans="1:8" ht="18" customHeight="1">
      <c r="A14" s="13"/>
      <c r="B14" s="13"/>
      <c r="C14" s="13"/>
      <c r="D14" s="13"/>
      <c r="E14" s="13"/>
      <c r="F14" s="15"/>
      <c r="G14" s="15"/>
      <c r="H14" s="15"/>
    </row>
    <row r="15" spans="1:8" ht="18" customHeight="1">
      <c r="A15" s="16" t="s">
        <v>347</v>
      </c>
      <c r="B15" s="17">
        <v>1</v>
      </c>
      <c r="C15" s="1" t="s">
        <v>676</v>
      </c>
    </row>
    <row r="16" spans="1:8" ht="18" customHeight="1">
      <c r="A16" s="1" t="s">
        <v>61</v>
      </c>
      <c r="C16" s="9"/>
      <c r="D16" s="9"/>
      <c r="E16" s="9"/>
      <c r="F16" s="9"/>
    </row>
    <row r="17" spans="1:15" ht="18" customHeight="1">
      <c r="A17" s="10" t="s">
        <v>53</v>
      </c>
      <c r="B17" s="10" t="s">
        <v>45</v>
      </c>
      <c r="C17" s="10" t="str">
        <f>"시가지"</f>
        <v>시가지</v>
      </c>
      <c r="D17" s="10" t="s">
        <v>62</v>
      </c>
      <c r="E17" s="10" t="str">
        <f>"농경지"</f>
        <v>농경지</v>
      </c>
      <c r="F17" s="10" t="str">
        <f>"구릉지"</f>
        <v>구릉지</v>
      </c>
      <c r="G17" s="10" t="s">
        <v>59</v>
      </c>
      <c r="H17" s="10" t="s">
        <v>56</v>
      </c>
    </row>
    <row r="18" spans="1:15" ht="18" customHeight="1">
      <c r="A18" s="18" t="s">
        <v>63</v>
      </c>
      <c r="B18" s="12">
        <v>0</v>
      </c>
      <c r="C18" s="12">
        <v>0</v>
      </c>
      <c r="D18" s="12">
        <v>1</v>
      </c>
      <c r="E18" s="12">
        <v>0</v>
      </c>
      <c r="F18" s="12">
        <v>0</v>
      </c>
      <c r="G18" s="12">
        <v>0</v>
      </c>
      <c r="H18" s="19">
        <f>SUM(B18:G18)</f>
        <v>1</v>
      </c>
    </row>
    <row r="19" spans="1:15" ht="18" customHeight="1">
      <c r="A19" s="20"/>
      <c r="B19" s="21"/>
      <c r="C19" s="21"/>
      <c r="D19" s="21"/>
      <c r="E19" s="21"/>
      <c r="F19" s="21"/>
      <c r="G19" s="21"/>
      <c r="H19" s="22"/>
      <c r="I19" s="4"/>
    </row>
    <row r="20" spans="1:15" s="4" customFormat="1" ht="18" customHeight="1">
      <c r="A20" s="23" t="s">
        <v>64</v>
      </c>
      <c r="B20" s="24"/>
      <c r="C20" s="24"/>
      <c r="D20" s="24"/>
      <c r="E20" s="24"/>
      <c r="F20" s="24"/>
      <c r="G20" s="24"/>
      <c r="H20" s="24"/>
    </row>
    <row r="21" spans="1:15" ht="18" customHeight="1">
      <c r="A21" s="10" t="s">
        <v>53</v>
      </c>
      <c r="B21" s="10" t="s">
        <v>45</v>
      </c>
      <c r="C21" s="10" t="str">
        <f>"시가지"</f>
        <v>시가지</v>
      </c>
      <c r="D21" s="10" t="s">
        <v>62</v>
      </c>
      <c r="E21" s="10" t="str">
        <f>"농경지"</f>
        <v>농경지</v>
      </c>
      <c r="F21" s="10" t="str">
        <f>"구릉지"</f>
        <v>구릉지</v>
      </c>
      <c r="G21" s="10" t="s">
        <v>59</v>
      </c>
      <c r="H21" s="10" t="s">
        <v>56</v>
      </c>
    </row>
    <row r="22" spans="1:15" ht="18" customHeight="1">
      <c r="A22" s="18" t="s">
        <v>63</v>
      </c>
      <c r="B22" s="12">
        <v>0</v>
      </c>
      <c r="C22" s="12">
        <v>0</v>
      </c>
      <c r="D22" s="12">
        <v>1</v>
      </c>
      <c r="E22" s="12">
        <v>0</v>
      </c>
      <c r="F22" s="12">
        <v>0</v>
      </c>
      <c r="G22" s="12">
        <v>0</v>
      </c>
      <c r="H22" s="25">
        <f>SUM(B22:G22)</f>
        <v>1</v>
      </c>
    </row>
    <row r="23" spans="1:15" ht="18" customHeight="1">
      <c r="A23" s="20"/>
      <c r="B23" s="21"/>
      <c r="C23" s="21"/>
      <c r="D23" s="21"/>
      <c r="E23" s="21"/>
      <c r="F23" s="21"/>
      <c r="G23" s="21"/>
      <c r="H23" s="26"/>
      <c r="I23" s="4"/>
    </row>
    <row r="24" spans="1:15" s="4" customFormat="1" ht="18" customHeight="1">
      <c r="A24" s="23" t="s">
        <v>65</v>
      </c>
      <c r="B24" s="24"/>
      <c r="C24" s="24"/>
      <c r="D24" s="24"/>
      <c r="E24" s="24"/>
      <c r="F24" s="24"/>
      <c r="G24" s="24"/>
      <c r="H24" s="24"/>
    </row>
    <row r="25" spans="1:15" ht="18" customHeight="1">
      <c r="A25" s="10" t="s">
        <v>53</v>
      </c>
      <c r="B25" s="10" t="s">
        <v>45</v>
      </c>
      <c r="C25" s="10" t="str">
        <f>"시가지"</f>
        <v>시가지</v>
      </c>
      <c r="D25" s="10" t="s">
        <v>62</v>
      </c>
      <c r="E25" s="10" t="str">
        <f>"농경지"</f>
        <v>농경지</v>
      </c>
      <c r="F25" s="10" t="str">
        <f>"구릉지"</f>
        <v>구릉지</v>
      </c>
      <c r="G25" s="10" t="s">
        <v>59</v>
      </c>
      <c r="H25" s="10" t="s">
        <v>56</v>
      </c>
    </row>
    <row r="26" spans="1:15" ht="18" customHeight="1">
      <c r="A26" s="18" t="s">
        <v>63</v>
      </c>
      <c r="B26" s="12">
        <v>0</v>
      </c>
      <c r="C26" s="12">
        <v>0</v>
      </c>
      <c r="D26" s="12">
        <v>1</v>
      </c>
      <c r="E26" s="12">
        <v>0</v>
      </c>
      <c r="F26" s="12">
        <v>0</v>
      </c>
      <c r="G26" s="12">
        <v>0</v>
      </c>
      <c r="H26" s="19">
        <f>SUM(B26:G26)</f>
        <v>1</v>
      </c>
    </row>
    <row r="27" spans="1:15" ht="18" customHeight="1">
      <c r="A27" s="20"/>
      <c r="B27" s="21"/>
      <c r="C27" s="21"/>
      <c r="D27" s="21"/>
      <c r="E27" s="21"/>
      <c r="F27" s="21"/>
      <c r="G27" s="21"/>
      <c r="H27" s="22"/>
    </row>
    <row r="28" spans="1:15" s="4" customFormat="1" ht="18" customHeight="1">
      <c r="A28" s="27" t="s">
        <v>183</v>
      </c>
      <c r="B28" s="24"/>
      <c r="C28" s="24"/>
      <c r="D28" s="24"/>
      <c r="E28" s="24"/>
      <c r="F28" s="24"/>
      <c r="G28" s="24"/>
      <c r="H28" s="28"/>
    </row>
    <row r="29" spans="1:15" ht="18" customHeight="1">
      <c r="A29" s="10" t="s">
        <v>53</v>
      </c>
      <c r="B29" s="10" t="s">
        <v>87</v>
      </c>
      <c r="C29" s="10" t="s">
        <v>179</v>
      </c>
      <c r="D29" s="10" t="s">
        <v>89</v>
      </c>
      <c r="E29" s="10" t="s">
        <v>180</v>
      </c>
      <c r="F29" s="10" t="s">
        <v>181</v>
      </c>
      <c r="G29" s="10" t="s">
        <v>182</v>
      </c>
      <c r="H29" s="29"/>
    </row>
    <row r="30" spans="1:15" ht="18" customHeight="1">
      <c r="A30" s="18" t="s">
        <v>63</v>
      </c>
      <c r="B30" s="12">
        <v>0</v>
      </c>
      <c r="C30" s="12">
        <v>1</v>
      </c>
      <c r="D30" s="12">
        <v>0</v>
      </c>
      <c r="E30" s="12">
        <v>0</v>
      </c>
      <c r="F30" s="12">
        <v>0</v>
      </c>
      <c r="G30" s="19">
        <f>SUM(B30:F30)</f>
        <v>1</v>
      </c>
      <c r="H30" s="30"/>
    </row>
    <row r="31" spans="1:15" ht="18" customHeight="1">
      <c r="A31" s="31"/>
      <c r="B31" s="32"/>
      <c r="C31" s="32"/>
      <c r="D31" s="32"/>
      <c r="E31" s="32"/>
      <c r="F31" s="32"/>
      <c r="G31" s="32"/>
      <c r="H31" s="33"/>
    </row>
    <row r="32" spans="1:15" ht="18" customHeight="1">
      <c r="A32" s="1" t="s">
        <v>199</v>
      </c>
      <c r="B32" s="9"/>
      <c r="C32" s="9"/>
      <c r="D32" s="9"/>
      <c r="E32" s="9"/>
      <c r="F32" s="9"/>
      <c r="J32" s="27"/>
      <c r="K32" s="27"/>
      <c r="L32" s="27"/>
      <c r="M32" s="27"/>
      <c r="N32" s="27"/>
      <c r="O32" s="27"/>
    </row>
    <row r="33" spans="1:15" ht="18" customHeight="1">
      <c r="A33" s="10"/>
      <c r="B33" s="998" t="s">
        <v>66</v>
      </c>
      <c r="C33" s="999"/>
      <c r="D33" s="998" t="s">
        <v>67</v>
      </c>
      <c r="E33" s="999"/>
      <c r="F33" s="998" t="s">
        <v>68</v>
      </c>
      <c r="G33" s="999"/>
      <c r="H33" s="10" t="s">
        <v>56</v>
      </c>
      <c r="J33" s="27"/>
      <c r="K33" s="34"/>
      <c r="L33" s="34"/>
      <c r="M33" s="34"/>
      <c r="N33" s="34"/>
      <c r="O33" s="34"/>
    </row>
    <row r="34" spans="1:15" ht="36.75" customHeight="1">
      <c r="A34" s="1000" t="s">
        <v>485</v>
      </c>
      <c r="B34" s="1003">
        <v>0</v>
      </c>
      <c r="C34" s="1006" t="s">
        <v>760</v>
      </c>
      <c r="D34" s="35">
        <v>0</v>
      </c>
      <c r="E34" s="36" t="s">
        <v>761</v>
      </c>
      <c r="F34" s="35">
        <f>수량표!G21/1000</f>
        <v>7.5460000000000003</v>
      </c>
      <c r="G34" s="36" t="s">
        <v>762</v>
      </c>
      <c r="H34" s="37"/>
      <c r="J34" s="27"/>
      <c r="K34" s="38"/>
      <c r="L34" s="39"/>
      <c r="M34" s="39"/>
      <c r="N34" s="39"/>
      <c r="O34" s="39"/>
    </row>
    <row r="35" spans="1:15" ht="33" customHeight="1">
      <c r="A35" s="1001"/>
      <c r="B35" s="1004"/>
      <c r="C35" s="1007"/>
      <c r="D35" s="35">
        <v>0</v>
      </c>
      <c r="E35" s="36" t="s">
        <v>763</v>
      </c>
      <c r="F35" s="35">
        <v>0</v>
      </c>
      <c r="G35" s="36" t="s">
        <v>764</v>
      </c>
      <c r="H35" s="37"/>
      <c r="J35" s="27"/>
      <c r="K35" s="38"/>
      <c r="L35" s="39"/>
      <c r="M35" s="39"/>
      <c r="N35" s="39"/>
      <c r="O35" s="39"/>
    </row>
    <row r="36" spans="1:15" ht="33" customHeight="1">
      <c r="A36" s="1002"/>
      <c r="B36" s="1005"/>
      <c r="C36" s="1008"/>
      <c r="D36" s="35">
        <v>0</v>
      </c>
      <c r="E36" s="36" t="s">
        <v>765</v>
      </c>
      <c r="F36" s="35">
        <f>(수량표!D21+비굴착제원표!E33)/1000</f>
        <v>0.88359999999999994</v>
      </c>
      <c r="G36" s="36" t="s">
        <v>773</v>
      </c>
      <c r="H36" s="40" t="s">
        <v>774</v>
      </c>
      <c r="J36" s="27"/>
      <c r="K36" s="38"/>
      <c r="L36" s="39"/>
      <c r="M36" s="39"/>
      <c r="N36" s="39"/>
      <c r="O36" s="39"/>
    </row>
    <row r="37" spans="1:15" ht="27" customHeight="1"/>
    <row r="38" spans="1:15" ht="27" customHeight="1"/>
    <row r="39" spans="1:15" ht="168.75" customHeight="1"/>
    <row r="40" spans="1:15" ht="84.75" customHeight="1"/>
  </sheetData>
  <mergeCells count="11">
    <mergeCell ref="A34:A36"/>
    <mergeCell ref="B34:B36"/>
    <mergeCell ref="C34:C36"/>
    <mergeCell ref="A1:H1"/>
    <mergeCell ref="G8:H8"/>
    <mergeCell ref="G12:H12"/>
    <mergeCell ref="G13:H13"/>
    <mergeCell ref="G7:H7"/>
    <mergeCell ref="F33:G33"/>
    <mergeCell ref="B33:C33"/>
    <mergeCell ref="D33:E33"/>
  </mergeCells>
  <phoneticPr fontId="32" type="noConversion"/>
  <printOptions horizontalCentered="1"/>
  <pageMargins left="0.70866141732283472" right="0.39370078740157483" top="0.78740157480314965" bottom="0.47244094488188981" header="0.59055118110236227" footer="0.27559055118110237"/>
  <pageSetup paperSize="9" scale="6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2"/>
  <sheetViews>
    <sheetView tabSelected="1" view="pageBreakPreview" zoomScaleNormal="100" zoomScaleSheetLayoutView="100" workbookViewId="0">
      <selection activeCell="D11" sqref="D11"/>
    </sheetView>
  </sheetViews>
  <sheetFormatPr defaultColWidth="1.77734375" defaultRowHeight="13.5"/>
  <cols>
    <col min="1" max="1" width="5.77734375" style="791" customWidth="1"/>
    <col min="2" max="2" width="8.77734375" style="791" customWidth="1"/>
    <col min="3" max="3" width="20.77734375" style="791" customWidth="1"/>
    <col min="4" max="4" width="5.77734375" style="791" customWidth="1"/>
    <col min="5" max="5" width="15.77734375" style="791" customWidth="1"/>
    <col min="6" max="6" width="5.77734375" style="791" customWidth="1"/>
    <col min="7" max="7" width="15.77734375" style="791" customWidth="1"/>
    <col min="8" max="8" width="5.77734375" style="791" customWidth="1"/>
    <col min="9" max="9" width="15.77734375" style="791" customWidth="1"/>
    <col min="10" max="10" width="5.77734375" style="791" customWidth="1"/>
    <col min="11" max="11" width="15.77734375" style="791" customWidth="1"/>
    <col min="12" max="16384" width="1.77734375" style="791"/>
  </cols>
  <sheetData>
    <row r="1" spans="1:36" ht="69.95" customHeight="1">
      <c r="A1" s="1011" t="s">
        <v>757</v>
      </c>
      <c r="B1" s="1012"/>
      <c r="C1" s="1012"/>
      <c r="D1" s="786" t="s">
        <v>463</v>
      </c>
      <c r="E1" s="786"/>
      <c r="F1" s="786" t="s">
        <v>464</v>
      </c>
      <c r="G1" s="786"/>
      <c r="H1" s="786" t="s">
        <v>465</v>
      </c>
      <c r="I1" s="786"/>
      <c r="J1" s="786" t="s">
        <v>466</v>
      </c>
      <c r="K1" s="787"/>
      <c r="L1" s="788"/>
      <c r="M1" s="789"/>
      <c r="N1" s="789"/>
      <c r="O1" s="1010"/>
      <c r="P1" s="1010"/>
      <c r="Q1" s="1010"/>
      <c r="R1" s="1010"/>
      <c r="S1" s="1010"/>
      <c r="T1" s="1010"/>
      <c r="U1" s="1010"/>
      <c r="V1" s="1010"/>
      <c r="W1" s="1010"/>
      <c r="X1" s="790"/>
      <c r="Y1" s="790"/>
      <c r="Z1" s="790"/>
      <c r="AA1" s="790"/>
      <c r="AB1" s="790"/>
      <c r="AC1" s="790"/>
      <c r="AD1" s="790"/>
      <c r="AE1" s="790"/>
      <c r="AF1" s="790"/>
      <c r="AG1" s="790"/>
      <c r="AH1" s="790"/>
      <c r="AI1" s="790"/>
      <c r="AJ1" s="790"/>
    </row>
    <row r="2" spans="1:36" s="256" customFormat="1" ht="15" customHeight="1">
      <c r="A2" s="792"/>
      <c r="B2" s="793"/>
      <c r="C2" s="793"/>
      <c r="D2" s="793"/>
      <c r="E2" s="793"/>
      <c r="F2" s="793"/>
      <c r="G2" s="793"/>
      <c r="H2" s="793"/>
      <c r="I2" s="793"/>
      <c r="J2" s="793"/>
      <c r="K2" s="794"/>
    </row>
    <row r="3" spans="1:36" s="799" customFormat="1" ht="19.5" customHeight="1">
      <c r="A3" s="795"/>
      <c r="B3" s="796" t="s">
        <v>758</v>
      </c>
      <c r="C3" s="797"/>
      <c r="D3" s="797"/>
      <c r="E3" s="797"/>
      <c r="F3" s="797"/>
      <c r="G3" s="797"/>
      <c r="H3" s="797"/>
      <c r="I3" s="797"/>
      <c r="J3" s="797"/>
      <c r="K3" s="798"/>
    </row>
    <row r="4" spans="1:36" s="256" customFormat="1" ht="15" customHeight="1">
      <c r="A4" s="800"/>
      <c r="B4" s="801"/>
      <c r="C4" s="801"/>
      <c r="D4" s="801"/>
      <c r="E4" s="801"/>
      <c r="F4" s="801"/>
      <c r="G4" s="801"/>
      <c r="H4" s="801"/>
      <c r="I4" s="801"/>
      <c r="J4" s="801"/>
      <c r="K4" s="802"/>
    </row>
    <row r="5" spans="1:36" s="256" customFormat="1" ht="99.95" customHeight="1">
      <c r="A5" s="1013" t="s">
        <v>812</v>
      </c>
      <c r="B5" s="1014"/>
      <c r="C5" s="1014"/>
      <c r="D5" s="1014"/>
      <c r="E5" s="1014"/>
      <c r="F5" s="1014"/>
      <c r="G5" s="1014"/>
      <c r="H5" s="1014"/>
      <c r="I5" s="1014"/>
      <c r="J5" s="1014"/>
      <c r="K5" s="1015"/>
    </row>
    <row r="6" spans="1:36" s="256" customFormat="1" ht="30" customHeight="1">
      <c r="A6" s="803"/>
      <c r="B6" s="804"/>
      <c r="C6" s="804"/>
      <c r="D6" s="804"/>
      <c r="E6" s="804"/>
      <c r="F6" s="804"/>
      <c r="G6" s="804"/>
      <c r="H6" s="804"/>
      <c r="I6" s="804"/>
      <c r="J6" s="804"/>
      <c r="K6" s="805"/>
    </row>
    <row r="7" spans="1:36" s="809" customFormat="1" ht="30" customHeight="1">
      <c r="A7" s="806"/>
      <c r="B7" s="807"/>
      <c r="C7" s="808" t="s">
        <v>467</v>
      </c>
      <c r="D7" s="1016" t="s">
        <v>775</v>
      </c>
      <c r="E7" s="1016"/>
      <c r="F7" s="1016"/>
      <c r="G7" s="1016"/>
      <c r="H7" s="1016"/>
      <c r="I7" s="1016"/>
      <c r="J7" s="1016"/>
      <c r="K7" s="1017"/>
    </row>
    <row r="8" spans="1:36" s="812" customFormat="1" ht="30" customHeight="1">
      <c r="A8" s="810"/>
      <c r="B8" s="811"/>
      <c r="C8" s="808" t="s">
        <v>468</v>
      </c>
      <c r="D8" s="1018" t="s">
        <v>776</v>
      </c>
      <c r="E8" s="1019"/>
      <c r="F8" s="1019"/>
      <c r="G8" s="1019"/>
      <c r="H8" s="1019"/>
      <c r="I8" s="1019"/>
      <c r="J8" s="1019"/>
      <c r="K8" s="1020"/>
    </row>
    <row r="9" spans="1:36" s="812" customFormat="1" ht="30" customHeight="1">
      <c r="A9" s="810"/>
      <c r="B9" s="811"/>
      <c r="C9" s="807"/>
      <c r="D9" s="1021" t="s">
        <v>814</v>
      </c>
      <c r="E9" s="1022"/>
      <c r="F9" s="1022"/>
      <c r="G9" s="1022"/>
      <c r="H9" s="1022"/>
      <c r="I9" s="1022"/>
      <c r="J9" s="1022"/>
      <c r="K9" s="1023"/>
    </row>
    <row r="10" spans="1:36" s="815" customFormat="1" ht="30" customHeight="1">
      <c r="A10" s="813"/>
      <c r="B10" s="814"/>
      <c r="C10" s="814"/>
      <c r="D10" s="1021" t="s">
        <v>815</v>
      </c>
      <c r="E10" s="1021"/>
      <c r="F10" s="1021"/>
      <c r="G10" s="1021"/>
      <c r="H10" s="1021"/>
      <c r="I10" s="1021"/>
      <c r="J10" s="1021"/>
      <c r="K10" s="1024"/>
    </row>
    <row r="11" spans="1:36" s="815" customFormat="1" ht="30" customHeight="1">
      <c r="A11" s="813"/>
      <c r="B11" s="814"/>
      <c r="C11" s="814"/>
      <c r="D11" s="814"/>
      <c r="E11" s="814"/>
      <c r="F11" s="814"/>
      <c r="G11" s="814"/>
      <c r="H11" s="814"/>
      <c r="I11" s="814"/>
      <c r="J11" s="814"/>
      <c r="K11" s="816"/>
    </row>
    <row r="12" spans="1:36" s="823" customFormat="1" ht="30" customHeight="1">
      <c r="A12" s="817"/>
      <c r="B12" s="818"/>
      <c r="C12" s="818"/>
      <c r="D12" s="819"/>
      <c r="E12" s="819"/>
      <c r="F12" s="819"/>
      <c r="G12" s="820"/>
      <c r="H12" s="820"/>
      <c r="I12" s="821"/>
      <c r="J12" s="820"/>
      <c r="K12" s="822"/>
    </row>
    <row r="13" spans="1:36" s="823" customFormat="1" ht="30" customHeight="1">
      <c r="A13" s="817"/>
      <c r="B13" s="824"/>
      <c r="C13" s="825" t="s">
        <v>469</v>
      </c>
      <c r="D13" s="1009" t="str">
        <f>"  금 "&amp;FIXED('총괄(원본)'!F34,0)&amp;"(금 "&amp;NUMBERSTRING('총괄(원본)'!F34,1)&amp;"원)"</f>
        <v xml:space="preserve">  금 171,910,000(금 일억칠천일백구십일만원)</v>
      </c>
      <c r="E13" s="1009"/>
      <c r="F13" s="1009"/>
      <c r="G13" s="1009"/>
      <c r="H13" s="1009"/>
      <c r="I13" s="1009"/>
      <c r="J13" s="826"/>
      <c r="K13" s="827"/>
      <c r="L13" s="826"/>
      <c r="M13" s="826"/>
    </row>
    <row r="14" spans="1:36" s="823" customFormat="1" ht="30" customHeight="1">
      <c r="A14" s="817"/>
      <c r="B14" s="818"/>
      <c r="C14" s="818"/>
      <c r="D14" s="819"/>
      <c r="E14" s="828"/>
      <c r="F14" s="819"/>
      <c r="G14" s="820"/>
      <c r="H14" s="820"/>
      <c r="I14" s="829"/>
      <c r="J14" s="820"/>
      <c r="K14" s="822"/>
    </row>
    <row r="15" spans="1:36" s="823" customFormat="1" ht="30" customHeight="1" thickBot="1">
      <c r="A15" s="830"/>
      <c r="B15" s="831"/>
      <c r="C15" s="832"/>
      <c r="D15" s="833"/>
      <c r="E15" s="834"/>
      <c r="F15" s="833"/>
      <c r="G15" s="835"/>
      <c r="H15" s="835"/>
      <c r="I15" s="835"/>
      <c r="J15" s="835"/>
      <c r="K15" s="836"/>
    </row>
    <row r="16" spans="1:36" ht="15" customHeight="1">
      <c r="E16" s="837"/>
    </row>
    <row r="17" s="791" customFormat="1" ht="15" customHeight="1"/>
    <row r="18" s="791" customFormat="1" ht="15" customHeight="1"/>
    <row r="19" s="791" customFormat="1" ht="15" customHeight="1"/>
    <row r="20" s="791" customFormat="1" ht="24.95" customHeight="1"/>
    <row r="21" s="791" customFormat="1" ht="24.95" customHeight="1"/>
    <row r="22" s="791" customFormat="1" ht="24.95" customHeight="1"/>
    <row r="23" s="791" customFormat="1" ht="24.95" customHeight="1"/>
    <row r="24" s="791" customFormat="1" ht="24.95" customHeight="1"/>
    <row r="25" s="791" customFormat="1" ht="24.95" customHeight="1"/>
    <row r="26" s="791" customFormat="1" ht="24.95" customHeight="1"/>
    <row r="27" s="791" customFormat="1" ht="24.95" customHeight="1"/>
    <row r="28" s="791" customFormat="1" ht="24.95" customHeight="1"/>
    <row r="29" s="791" customFormat="1" ht="24.95" customHeight="1"/>
    <row r="30" s="791" customFormat="1" ht="24.95" customHeight="1"/>
    <row r="31" s="791" customFormat="1" ht="24.95" customHeight="1"/>
    <row r="32" s="791" customFormat="1" ht="24.95" customHeight="1"/>
  </sheetData>
  <mergeCells count="9">
    <mergeCell ref="D13:I13"/>
    <mergeCell ref="O1:Q1"/>
    <mergeCell ref="R1:W1"/>
    <mergeCell ref="A1:C1"/>
    <mergeCell ref="A5:K5"/>
    <mergeCell ref="D7:K7"/>
    <mergeCell ref="D8:K8"/>
    <mergeCell ref="D9:K9"/>
    <mergeCell ref="D10:K10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9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outlinePr summaryRight="0"/>
    <pageSetUpPr fitToPage="1"/>
  </sheetPr>
  <dimension ref="A1:EI87"/>
  <sheetViews>
    <sheetView showGridLines="0" view="pageBreakPreview" zoomScaleNormal="70" zoomScaleSheetLayoutView="100" workbookViewId="0">
      <pane xSplit="5" ySplit="5" topLeftCell="F6" activePane="bottomRight" state="frozen"/>
      <selection activeCell="E32" sqref="E32"/>
      <selection pane="topRight" activeCell="E32" sqref="E32"/>
      <selection pane="bottomLeft" activeCell="E32" sqref="E32"/>
      <selection pane="bottomRight" activeCell="E12" sqref="E12"/>
    </sheetView>
  </sheetViews>
  <sheetFormatPr defaultRowHeight="23.1" customHeight="1"/>
  <cols>
    <col min="1" max="1" width="26.109375" style="771" customWidth="1"/>
    <col min="2" max="2" width="4.77734375" style="378" customWidth="1"/>
    <col min="3" max="3" width="6.5546875" style="783" customWidth="1"/>
    <col min="4" max="4" width="5.77734375" style="773" customWidth="1"/>
    <col min="5" max="5" width="9.77734375" style="784" customWidth="1"/>
    <col min="6" max="6" width="15" style="785" bestFit="1" customWidth="1"/>
    <col min="7" max="7" width="9.77734375" style="784" customWidth="1"/>
    <col min="8" max="8" width="12.77734375" style="784" customWidth="1"/>
    <col min="9" max="9" width="9.77734375" style="784" customWidth="1"/>
    <col min="10" max="10" width="12.77734375" style="785" customWidth="1"/>
    <col min="11" max="11" width="9.77734375" style="784" customWidth="1"/>
    <col min="12" max="12" width="12.77734375" style="785" customWidth="1"/>
    <col min="13" max="13" width="11" style="378" customWidth="1"/>
    <col min="14" max="14" width="3.77734375" style="378" customWidth="1"/>
    <col min="15" max="19" width="13.5546875" style="505" customWidth="1"/>
    <col min="20" max="139" width="8.88671875" style="505"/>
    <col min="140" max="16384" width="8.88671875" style="347"/>
  </cols>
  <sheetData>
    <row r="1" spans="1:139" ht="15.75" customHeight="1">
      <c r="A1" s="1035"/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678"/>
    </row>
    <row r="2" spans="1:139" ht="24" customHeight="1">
      <c r="A2" s="679" t="s">
        <v>470</v>
      </c>
      <c r="B2" s="680"/>
      <c r="C2" s="681"/>
      <c r="D2" s="680"/>
      <c r="E2" s="682"/>
      <c r="F2" s="680"/>
      <c r="G2" s="682"/>
      <c r="H2" s="682"/>
      <c r="I2" s="682"/>
      <c r="J2" s="680"/>
      <c r="K2" s="682"/>
      <c r="L2" s="680"/>
      <c r="M2" s="683"/>
      <c r="N2" s="684"/>
    </row>
    <row r="3" spans="1:139" ht="11.25" customHeight="1" thickBot="1">
      <c r="A3" s="1037"/>
      <c r="B3" s="1038"/>
      <c r="C3" s="1038"/>
      <c r="D3" s="1038"/>
      <c r="E3" s="1038"/>
      <c r="F3" s="1038"/>
      <c r="G3" s="1038"/>
      <c r="H3" s="1038"/>
      <c r="I3" s="1038"/>
      <c r="J3" s="1038"/>
      <c r="K3" s="1038"/>
      <c r="L3" s="1038"/>
      <c r="M3" s="1038"/>
      <c r="N3" s="678"/>
    </row>
    <row r="4" spans="1:139" s="345" customFormat="1" ht="27.95" customHeight="1">
      <c r="A4" s="1041" t="s">
        <v>265</v>
      </c>
      <c r="B4" s="1043" t="s">
        <v>278</v>
      </c>
      <c r="C4" s="1045" t="s">
        <v>279</v>
      </c>
      <c r="D4" s="1043" t="s">
        <v>280</v>
      </c>
      <c r="E4" s="685" t="s">
        <v>281</v>
      </c>
      <c r="F4" s="686"/>
      <c r="G4" s="685" t="s">
        <v>282</v>
      </c>
      <c r="H4" s="685"/>
      <c r="I4" s="685" t="s">
        <v>283</v>
      </c>
      <c r="J4" s="686"/>
      <c r="K4" s="685" t="s">
        <v>284</v>
      </c>
      <c r="L4" s="686"/>
      <c r="M4" s="1039" t="s">
        <v>266</v>
      </c>
      <c r="N4" s="687"/>
      <c r="O4" s="511"/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  <c r="AG4" s="51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  <c r="AT4" s="511"/>
      <c r="AU4" s="511"/>
      <c r="AV4" s="511"/>
      <c r="AW4" s="511"/>
      <c r="AX4" s="511"/>
      <c r="AY4" s="511"/>
      <c r="AZ4" s="511"/>
      <c r="BA4" s="511"/>
      <c r="BB4" s="511"/>
      <c r="BC4" s="511"/>
      <c r="BD4" s="511"/>
      <c r="BE4" s="511"/>
      <c r="BF4" s="511"/>
      <c r="BG4" s="511"/>
      <c r="BH4" s="511"/>
      <c r="BI4" s="511"/>
      <c r="BJ4" s="511"/>
      <c r="BK4" s="511"/>
      <c r="BL4" s="511"/>
      <c r="BM4" s="511"/>
      <c r="BN4" s="511"/>
      <c r="BO4" s="511"/>
      <c r="BP4" s="511"/>
      <c r="BQ4" s="511"/>
      <c r="BR4" s="511"/>
      <c r="BS4" s="511"/>
      <c r="BT4" s="511"/>
      <c r="BU4" s="511"/>
      <c r="BV4" s="511"/>
      <c r="BW4" s="511"/>
      <c r="BX4" s="511"/>
      <c r="BY4" s="511"/>
      <c r="BZ4" s="511"/>
      <c r="CA4" s="511"/>
      <c r="CB4" s="511"/>
      <c r="CC4" s="511"/>
      <c r="CD4" s="511"/>
      <c r="CE4" s="511"/>
      <c r="CF4" s="511"/>
      <c r="CG4" s="511"/>
      <c r="CH4" s="511"/>
      <c r="CI4" s="511"/>
      <c r="CJ4" s="511"/>
      <c r="CK4" s="511"/>
      <c r="CL4" s="511"/>
      <c r="CM4" s="511"/>
      <c r="CN4" s="511"/>
      <c r="CO4" s="511"/>
      <c r="CP4" s="511"/>
      <c r="CQ4" s="511"/>
      <c r="CR4" s="511"/>
      <c r="CS4" s="511"/>
      <c r="CT4" s="511"/>
      <c r="CU4" s="511"/>
      <c r="CV4" s="511"/>
      <c r="CW4" s="511"/>
      <c r="CX4" s="511"/>
      <c r="CY4" s="511"/>
      <c r="CZ4" s="511"/>
      <c r="DA4" s="511"/>
      <c r="DB4" s="511"/>
      <c r="DC4" s="511"/>
      <c r="DD4" s="511"/>
      <c r="DE4" s="511"/>
      <c r="DF4" s="511"/>
      <c r="DG4" s="511"/>
      <c r="DH4" s="511"/>
      <c r="DI4" s="511"/>
      <c r="DJ4" s="511"/>
      <c r="DK4" s="511"/>
      <c r="DL4" s="511"/>
      <c r="DM4" s="511"/>
      <c r="DN4" s="511"/>
      <c r="DO4" s="511"/>
      <c r="DP4" s="511"/>
      <c r="DQ4" s="511"/>
      <c r="DR4" s="511"/>
      <c r="DS4" s="511"/>
      <c r="DT4" s="511"/>
      <c r="DU4" s="511"/>
      <c r="DV4" s="511"/>
      <c r="DW4" s="511"/>
      <c r="DX4" s="511"/>
      <c r="DY4" s="511"/>
      <c r="DZ4" s="511"/>
      <c r="EA4" s="511"/>
      <c r="EB4" s="511"/>
      <c r="EC4" s="511"/>
      <c r="ED4" s="511"/>
      <c r="EE4" s="511"/>
      <c r="EF4" s="511"/>
      <c r="EG4" s="511"/>
      <c r="EH4" s="511"/>
      <c r="EI4" s="511"/>
    </row>
    <row r="5" spans="1:139" s="345" customFormat="1" ht="27.95" customHeight="1">
      <c r="A5" s="1042"/>
      <c r="B5" s="1044"/>
      <c r="C5" s="1046"/>
      <c r="D5" s="1044"/>
      <c r="E5" s="688" t="s">
        <v>267</v>
      </c>
      <c r="F5" s="689" t="s">
        <v>286</v>
      </c>
      <c r="G5" s="688" t="s">
        <v>267</v>
      </c>
      <c r="H5" s="688" t="s">
        <v>286</v>
      </c>
      <c r="I5" s="688" t="s">
        <v>267</v>
      </c>
      <c r="J5" s="689" t="s">
        <v>286</v>
      </c>
      <c r="K5" s="688" t="s">
        <v>267</v>
      </c>
      <c r="L5" s="689" t="s">
        <v>286</v>
      </c>
      <c r="M5" s="1040"/>
      <c r="N5" s="687"/>
      <c r="O5" s="511"/>
      <c r="P5" s="511"/>
      <c r="Q5" s="511"/>
      <c r="R5" s="511"/>
      <c r="S5" s="511"/>
      <c r="T5" s="511"/>
      <c r="U5" s="511"/>
      <c r="V5" s="511"/>
      <c r="W5" s="511"/>
      <c r="X5" s="511"/>
      <c r="Y5" s="511"/>
      <c r="Z5" s="511"/>
      <c r="AA5" s="511"/>
      <c r="AB5" s="511"/>
      <c r="AC5" s="511"/>
      <c r="AD5" s="511"/>
      <c r="AE5" s="511"/>
      <c r="AF5" s="511"/>
      <c r="AG5" s="511"/>
      <c r="AH5" s="511"/>
      <c r="AI5" s="511"/>
      <c r="AJ5" s="511"/>
      <c r="AK5" s="511"/>
      <c r="AL5" s="511"/>
      <c r="AM5" s="511"/>
      <c r="AN5" s="511"/>
      <c r="AO5" s="511"/>
      <c r="AP5" s="511"/>
      <c r="AQ5" s="511"/>
      <c r="AR5" s="511"/>
      <c r="AS5" s="511"/>
      <c r="AT5" s="511"/>
      <c r="AU5" s="511"/>
      <c r="AV5" s="511"/>
      <c r="AW5" s="511"/>
      <c r="AX5" s="511"/>
      <c r="AY5" s="511"/>
      <c r="AZ5" s="511"/>
      <c r="BA5" s="511"/>
      <c r="BB5" s="511"/>
      <c r="BC5" s="511"/>
      <c r="BD5" s="511"/>
      <c r="BE5" s="511"/>
      <c r="BF5" s="511"/>
      <c r="BG5" s="511"/>
      <c r="BH5" s="511"/>
      <c r="BI5" s="511"/>
      <c r="BJ5" s="511"/>
      <c r="BK5" s="511"/>
      <c r="BL5" s="511"/>
      <c r="BM5" s="511"/>
      <c r="BN5" s="511"/>
      <c r="BO5" s="511"/>
      <c r="BP5" s="511"/>
      <c r="BQ5" s="511"/>
      <c r="BR5" s="511"/>
      <c r="BS5" s="511"/>
      <c r="BT5" s="511"/>
      <c r="BU5" s="511"/>
      <c r="BV5" s="511"/>
      <c r="BW5" s="511"/>
      <c r="BX5" s="511"/>
      <c r="BY5" s="511"/>
      <c r="BZ5" s="511"/>
      <c r="CA5" s="511"/>
      <c r="CB5" s="511"/>
      <c r="CC5" s="511"/>
      <c r="CD5" s="511"/>
      <c r="CE5" s="511"/>
      <c r="CF5" s="511"/>
      <c r="CG5" s="511"/>
      <c r="CH5" s="511"/>
      <c r="CI5" s="511"/>
      <c r="CJ5" s="511"/>
      <c r="CK5" s="511"/>
      <c r="CL5" s="511"/>
      <c r="CM5" s="511"/>
      <c r="CN5" s="511"/>
      <c r="CO5" s="511"/>
      <c r="CP5" s="511"/>
      <c r="CQ5" s="511"/>
      <c r="CR5" s="511"/>
      <c r="CS5" s="511"/>
      <c r="CT5" s="511"/>
      <c r="CU5" s="511"/>
      <c r="CV5" s="511"/>
      <c r="CW5" s="511"/>
      <c r="CX5" s="511"/>
      <c r="CY5" s="511"/>
      <c r="CZ5" s="511"/>
      <c r="DA5" s="511"/>
      <c r="DB5" s="511"/>
      <c r="DC5" s="511"/>
      <c r="DD5" s="511"/>
      <c r="DE5" s="511"/>
      <c r="DF5" s="511"/>
      <c r="DG5" s="511"/>
      <c r="DH5" s="511"/>
      <c r="DI5" s="511"/>
      <c r="DJ5" s="511"/>
      <c r="DK5" s="511"/>
      <c r="DL5" s="511"/>
      <c r="DM5" s="511"/>
      <c r="DN5" s="511"/>
      <c r="DO5" s="511"/>
      <c r="DP5" s="511"/>
      <c r="DQ5" s="511"/>
      <c r="DR5" s="511"/>
      <c r="DS5" s="511"/>
      <c r="DT5" s="511"/>
      <c r="DU5" s="511"/>
      <c r="DV5" s="511"/>
      <c r="DW5" s="511"/>
      <c r="DX5" s="511"/>
      <c r="DY5" s="511"/>
      <c r="DZ5" s="511"/>
      <c r="EA5" s="511"/>
      <c r="EB5" s="511"/>
      <c r="EC5" s="511"/>
      <c r="ED5" s="511"/>
      <c r="EE5" s="511"/>
      <c r="EF5" s="511"/>
      <c r="EG5" s="511"/>
      <c r="EH5" s="511"/>
      <c r="EI5" s="511"/>
    </row>
    <row r="6" spans="1:139" s="699" customFormat="1" ht="27.95" customHeight="1">
      <c r="A6" s="690" t="s">
        <v>348</v>
      </c>
      <c r="B6" s="371"/>
      <c r="C6" s="691"/>
      <c r="D6" s="371"/>
      <c r="E6" s="692"/>
      <c r="F6" s="693"/>
      <c r="G6" s="692"/>
      <c r="H6" s="694"/>
      <c r="I6" s="692"/>
      <c r="J6" s="693"/>
      <c r="K6" s="692"/>
      <c r="L6" s="693"/>
      <c r="M6" s="695"/>
      <c r="N6" s="696"/>
      <c r="O6" s="697"/>
      <c r="P6" s="698"/>
      <c r="Q6" s="697"/>
      <c r="R6" s="697"/>
      <c r="S6" s="697"/>
      <c r="T6" s="697"/>
      <c r="U6" s="697"/>
      <c r="V6" s="697"/>
      <c r="W6" s="697"/>
      <c r="X6" s="697"/>
      <c r="Y6" s="697"/>
      <c r="Z6" s="697"/>
      <c r="AA6" s="697"/>
      <c r="AB6" s="697"/>
      <c r="AC6" s="697"/>
      <c r="AD6" s="697"/>
      <c r="AE6" s="697"/>
      <c r="AF6" s="697"/>
      <c r="AG6" s="697"/>
      <c r="AH6" s="697"/>
      <c r="AI6" s="697"/>
      <c r="AJ6" s="697"/>
      <c r="AK6" s="697"/>
      <c r="AL6" s="697"/>
      <c r="AM6" s="697"/>
      <c r="AN6" s="697"/>
      <c r="AO6" s="697"/>
      <c r="AP6" s="697"/>
      <c r="AQ6" s="697"/>
      <c r="AR6" s="697"/>
      <c r="AS6" s="697"/>
      <c r="AT6" s="697"/>
      <c r="AU6" s="697"/>
      <c r="AV6" s="697"/>
      <c r="AW6" s="697"/>
      <c r="AX6" s="697"/>
      <c r="AY6" s="697"/>
      <c r="AZ6" s="697"/>
      <c r="BA6" s="697"/>
      <c r="BB6" s="697"/>
      <c r="BC6" s="697"/>
      <c r="BD6" s="697"/>
      <c r="BE6" s="697"/>
      <c r="BF6" s="697"/>
      <c r="BG6" s="697"/>
      <c r="BH6" s="697"/>
      <c r="BI6" s="697"/>
      <c r="BJ6" s="697"/>
      <c r="BK6" s="697"/>
      <c r="BL6" s="697"/>
      <c r="BM6" s="697"/>
      <c r="BN6" s="697"/>
      <c r="BO6" s="697"/>
      <c r="BP6" s="697"/>
      <c r="BQ6" s="697"/>
      <c r="BR6" s="697"/>
      <c r="BS6" s="697"/>
      <c r="BT6" s="697"/>
      <c r="BU6" s="697"/>
      <c r="BV6" s="697"/>
      <c r="BW6" s="697"/>
      <c r="BX6" s="697"/>
      <c r="BY6" s="697"/>
      <c r="BZ6" s="697"/>
      <c r="CA6" s="697"/>
      <c r="CB6" s="697"/>
      <c r="CC6" s="697"/>
      <c r="CD6" s="697"/>
      <c r="CE6" s="697"/>
      <c r="CF6" s="697"/>
      <c r="CG6" s="697"/>
      <c r="CH6" s="697"/>
      <c r="CI6" s="697"/>
      <c r="CJ6" s="697"/>
      <c r="CK6" s="697"/>
      <c r="CL6" s="697"/>
      <c r="CM6" s="697"/>
      <c r="CN6" s="697"/>
      <c r="CO6" s="697"/>
      <c r="CP6" s="697"/>
      <c r="CQ6" s="697"/>
      <c r="CR6" s="697"/>
      <c r="CS6" s="697"/>
      <c r="CT6" s="697"/>
      <c r="CU6" s="697"/>
      <c r="CV6" s="697"/>
      <c r="CW6" s="697"/>
      <c r="CX6" s="697"/>
      <c r="CY6" s="697"/>
      <c r="CZ6" s="697"/>
      <c r="DA6" s="697"/>
      <c r="DB6" s="697"/>
      <c r="DC6" s="697"/>
      <c r="DD6" s="697"/>
      <c r="DE6" s="697"/>
      <c r="DF6" s="697"/>
      <c r="DG6" s="697"/>
      <c r="DH6" s="697"/>
      <c r="DI6" s="697"/>
      <c r="DJ6" s="697"/>
      <c r="DK6" s="697"/>
      <c r="DL6" s="697"/>
      <c r="DM6" s="697"/>
      <c r="DN6" s="697"/>
      <c r="DO6" s="697"/>
      <c r="DP6" s="697"/>
      <c r="DQ6" s="697"/>
      <c r="DR6" s="697"/>
      <c r="DS6" s="697"/>
      <c r="DT6" s="697"/>
      <c r="DU6" s="697"/>
      <c r="DV6" s="697"/>
      <c r="DW6" s="697"/>
      <c r="DX6" s="697"/>
      <c r="DY6" s="697"/>
      <c r="DZ6" s="697"/>
      <c r="EA6" s="697"/>
      <c r="EB6" s="697"/>
      <c r="EC6" s="697"/>
      <c r="ED6" s="697"/>
      <c r="EE6" s="697"/>
      <c r="EF6" s="697"/>
      <c r="EG6" s="697"/>
      <c r="EH6" s="697"/>
      <c r="EI6" s="697"/>
    </row>
    <row r="7" spans="1:139" s="384" customFormat="1" ht="27.95" customHeight="1">
      <c r="A7" s="700" t="s">
        <v>273</v>
      </c>
      <c r="B7" s="381"/>
      <c r="C7" s="701"/>
      <c r="D7" s="381"/>
      <c r="E7" s="702"/>
      <c r="F7" s="703"/>
      <c r="G7" s="702"/>
      <c r="H7" s="703"/>
      <c r="I7" s="702"/>
      <c r="J7" s="703"/>
      <c r="K7" s="702"/>
      <c r="L7" s="703"/>
      <c r="M7" s="704"/>
      <c r="N7" s="705"/>
      <c r="P7" s="706"/>
      <c r="Q7" s="706"/>
    </row>
    <row r="8" spans="1:139" s="384" customFormat="1" ht="27.95" customHeight="1">
      <c r="A8" s="707" t="s">
        <v>688</v>
      </c>
      <c r="B8" s="381"/>
      <c r="C8" s="708">
        <f>설계제원!B5</f>
        <v>0</v>
      </c>
      <c r="D8" s="709" t="s">
        <v>287</v>
      </c>
      <c r="E8" s="702">
        <f>G8+I8+K8</f>
        <v>1875843</v>
      </c>
      <c r="F8" s="710">
        <f>H8+J8+L8</f>
        <v>0</v>
      </c>
      <c r="G8" s="702">
        <f>일위대가!H22</f>
        <v>1875843</v>
      </c>
      <c r="H8" s="710">
        <f>INT(G8*C8)</f>
        <v>0</v>
      </c>
      <c r="I8" s="710">
        <f>일위대가!J22</f>
        <v>0</v>
      </c>
      <c r="J8" s="710">
        <f>INT(I8*C8)</f>
        <v>0</v>
      </c>
      <c r="K8" s="711">
        <f>일위대가!L22</f>
        <v>0</v>
      </c>
      <c r="L8" s="711">
        <f>INT(K8*C8)</f>
        <v>0</v>
      </c>
      <c r="M8" s="712" t="s">
        <v>396</v>
      </c>
      <c r="N8" s="713"/>
      <c r="O8" s="706"/>
      <c r="P8" s="706"/>
      <c r="Q8" s="706"/>
    </row>
    <row r="9" spans="1:139" s="384" customFormat="1" ht="27.95" customHeight="1">
      <c r="A9" s="707" t="s">
        <v>689</v>
      </c>
      <c r="B9" s="381"/>
      <c r="C9" s="714">
        <f>설계제원!B10</f>
        <v>17</v>
      </c>
      <c r="D9" s="709" t="s">
        <v>269</v>
      </c>
      <c r="E9" s="715">
        <f>G9+I9+K9</f>
        <v>362552</v>
      </c>
      <c r="F9" s="710">
        <f>H9+J9+L9</f>
        <v>6163384</v>
      </c>
      <c r="G9" s="702">
        <f>일위대가!H37</f>
        <v>226552</v>
      </c>
      <c r="H9" s="710">
        <f>INT(G9*C9)</f>
        <v>3851384</v>
      </c>
      <c r="I9" s="710">
        <f>일위대가!J37</f>
        <v>136000</v>
      </c>
      <c r="J9" s="710">
        <f>INT(I9*C9)</f>
        <v>2312000</v>
      </c>
      <c r="K9" s="711">
        <f>일위대가!L37</f>
        <v>0</v>
      </c>
      <c r="L9" s="711">
        <f>INT(K9*C9)</f>
        <v>0</v>
      </c>
      <c r="M9" s="712" t="s">
        <v>397</v>
      </c>
      <c r="N9" s="713"/>
      <c r="O9" s="706"/>
      <c r="P9" s="706"/>
      <c r="Q9" s="706"/>
    </row>
    <row r="10" spans="1:139" s="384" customFormat="1" ht="27.95" customHeight="1">
      <c r="A10" s="700" t="s">
        <v>586</v>
      </c>
      <c r="B10" s="381"/>
      <c r="C10" s="716"/>
      <c r="D10" s="381"/>
      <c r="E10" s="702"/>
      <c r="F10" s="703"/>
      <c r="G10" s="702"/>
      <c r="H10" s="710"/>
      <c r="I10" s="702"/>
      <c r="J10" s="703"/>
      <c r="K10" s="702"/>
      <c r="L10" s="703"/>
      <c r="M10" s="717"/>
      <c r="N10" s="718"/>
      <c r="O10" s="706"/>
      <c r="P10" s="706"/>
    </row>
    <row r="11" spans="1:139" s="384" customFormat="1" ht="27.95" customHeight="1">
      <c r="A11" s="719" t="s">
        <v>690</v>
      </c>
      <c r="B11" s="381"/>
      <c r="C11" s="720">
        <f>설계제원!B34</f>
        <v>0</v>
      </c>
      <c r="D11" s="381" t="s">
        <v>268</v>
      </c>
      <c r="E11" s="702">
        <f>G11+I11+K11</f>
        <v>3469420</v>
      </c>
      <c r="F11" s="710">
        <f>H11+J11+L11</f>
        <v>0</v>
      </c>
      <c r="G11" s="702">
        <f>일위대가!H53</f>
        <v>3469420</v>
      </c>
      <c r="H11" s="710">
        <f t="shared" ref="H11:H17" si="0">INT(G11*C11)</f>
        <v>0</v>
      </c>
      <c r="I11" s="711">
        <f>일위대가!J53</f>
        <v>0</v>
      </c>
      <c r="J11" s="711">
        <f t="shared" ref="J11:J17" si="1">INT(I11*C11)</f>
        <v>0</v>
      </c>
      <c r="K11" s="710">
        <f>일위대가!L53</f>
        <v>0</v>
      </c>
      <c r="L11" s="710">
        <f t="shared" ref="L11:L17" si="2">INT(K11*C11)</f>
        <v>0</v>
      </c>
      <c r="M11" s="721" t="s">
        <v>603</v>
      </c>
      <c r="N11" s="718"/>
      <c r="O11" s="706"/>
      <c r="P11" s="706"/>
    </row>
    <row r="12" spans="1:139" s="384" customFormat="1" ht="27.95" customHeight="1">
      <c r="A12" s="719" t="s">
        <v>691</v>
      </c>
      <c r="B12" s="381"/>
      <c r="C12" s="720">
        <f>설계제원!D34</f>
        <v>0</v>
      </c>
      <c r="D12" s="381" t="s">
        <v>268</v>
      </c>
      <c r="E12" s="702">
        <f>G12+I12+K12</f>
        <v>9724755</v>
      </c>
      <c r="F12" s="710">
        <f>H12+J12+L12</f>
        <v>0</v>
      </c>
      <c r="G12" s="702">
        <f>일위대가!H69</f>
        <v>9724755</v>
      </c>
      <c r="H12" s="710">
        <f t="shared" si="0"/>
        <v>0</v>
      </c>
      <c r="I12" s="711">
        <f>일위대가!J69</f>
        <v>0</v>
      </c>
      <c r="J12" s="711">
        <f t="shared" si="1"/>
        <v>0</v>
      </c>
      <c r="K12" s="710">
        <f>일위대가!L69</f>
        <v>0</v>
      </c>
      <c r="L12" s="710">
        <f t="shared" si="2"/>
        <v>0</v>
      </c>
      <c r="M12" s="721" t="s">
        <v>604</v>
      </c>
      <c r="N12" s="718"/>
      <c r="O12" s="706"/>
      <c r="P12" s="706"/>
    </row>
    <row r="13" spans="1:139" s="384" customFormat="1" ht="27.95" customHeight="1">
      <c r="A13" s="719" t="s">
        <v>692</v>
      </c>
      <c r="B13" s="381"/>
      <c r="C13" s="720">
        <f>설계제원!D35</f>
        <v>0</v>
      </c>
      <c r="D13" s="381" t="s">
        <v>268</v>
      </c>
      <c r="E13" s="702">
        <f t="shared" ref="E13:F17" si="3">G13+I13+K13</f>
        <v>7727318</v>
      </c>
      <c r="F13" s="710">
        <f t="shared" si="3"/>
        <v>0</v>
      </c>
      <c r="G13" s="702">
        <f>일위대가!H85</f>
        <v>7713537</v>
      </c>
      <c r="H13" s="710">
        <f t="shared" si="0"/>
        <v>0</v>
      </c>
      <c r="I13" s="711">
        <f>일위대가!J85</f>
        <v>0</v>
      </c>
      <c r="J13" s="711">
        <f t="shared" si="1"/>
        <v>0</v>
      </c>
      <c r="K13" s="702">
        <f>일위대가!L85</f>
        <v>13781</v>
      </c>
      <c r="L13" s="710">
        <f t="shared" si="2"/>
        <v>0</v>
      </c>
      <c r="M13" s="721" t="s">
        <v>605</v>
      </c>
      <c r="N13" s="713"/>
      <c r="O13" s="706"/>
      <c r="P13" s="706"/>
    </row>
    <row r="14" spans="1:139" s="384" customFormat="1" ht="27.95" customHeight="1">
      <c r="A14" s="719" t="s">
        <v>693</v>
      </c>
      <c r="B14" s="381"/>
      <c r="C14" s="720">
        <f>설계제원!D36</f>
        <v>0</v>
      </c>
      <c r="D14" s="381" t="s">
        <v>268</v>
      </c>
      <c r="E14" s="702">
        <f t="shared" si="3"/>
        <v>4488191</v>
      </c>
      <c r="F14" s="710">
        <f t="shared" si="3"/>
        <v>0</v>
      </c>
      <c r="G14" s="702">
        <f>일위대가!H100</f>
        <v>4488191</v>
      </c>
      <c r="H14" s="710">
        <f t="shared" si="0"/>
        <v>0</v>
      </c>
      <c r="I14" s="710">
        <f>일위대가!J100</f>
        <v>0</v>
      </c>
      <c r="J14" s="710">
        <f t="shared" si="1"/>
        <v>0</v>
      </c>
      <c r="K14" s="710">
        <f>일위대가!L100</f>
        <v>0</v>
      </c>
      <c r="L14" s="710">
        <f t="shared" si="2"/>
        <v>0</v>
      </c>
      <c r="M14" s="721" t="s">
        <v>606</v>
      </c>
      <c r="N14" s="713"/>
      <c r="O14" s="706"/>
      <c r="P14" s="706"/>
    </row>
    <row r="15" spans="1:139" s="384" customFormat="1" ht="27.95" customHeight="1">
      <c r="A15" s="722" t="s">
        <v>694</v>
      </c>
      <c r="B15" s="381"/>
      <c r="C15" s="720">
        <f>설계제원!F34</f>
        <v>7.5460000000000003</v>
      </c>
      <c r="D15" s="381" t="s">
        <v>268</v>
      </c>
      <c r="E15" s="702">
        <f>G15+I15+K15</f>
        <v>6442004</v>
      </c>
      <c r="F15" s="710">
        <f>H15+J15+L15</f>
        <v>48611362</v>
      </c>
      <c r="G15" s="702">
        <f>일위대가!H117</f>
        <v>6442004</v>
      </c>
      <c r="H15" s="710">
        <f t="shared" si="0"/>
        <v>48611362</v>
      </c>
      <c r="I15" s="710">
        <f>일위대가!J117</f>
        <v>0</v>
      </c>
      <c r="J15" s="710">
        <f t="shared" si="1"/>
        <v>0</v>
      </c>
      <c r="K15" s="710">
        <f>일위대가!L117</f>
        <v>0</v>
      </c>
      <c r="L15" s="710">
        <f t="shared" si="2"/>
        <v>0</v>
      </c>
      <c r="M15" s="721" t="s">
        <v>607</v>
      </c>
      <c r="N15" s="713"/>
      <c r="O15" s="706"/>
      <c r="P15" s="706"/>
    </row>
    <row r="16" spans="1:139" s="384" customFormat="1" ht="27.95" customHeight="1">
      <c r="A16" s="722" t="s">
        <v>695</v>
      </c>
      <c r="B16" s="381"/>
      <c r="C16" s="720">
        <f>설계제원!F35</f>
        <v>0</v>
      </c>
      <c r="D16" s="381" t="s">
        <v>268</v>
      </c>
      <c r="E16" s="702">
        <f t="shared" si="3"/>
        <v>5115981</v>
      </c>
      <c r="F16" s="710">
        <f t="shared" si="3"/>
        <v>0</v>
      </c>
      <c r="G16" s="702">
        <f>일위대가!H134</f>
        <v>5106844</v>
      </c>
      <c r="H16" s="710">
        <f t="shared" si="0"/>
        <v>0</v>
      </c>
      <c r="I16" s="710">
        <f>일위대가!J134</f>
        <v>0</v>
      </c>
      <c r="J16" s="710">
        <f t="shared" si="1"/>
        <v>0</v>
      </c>
      <c r="K16" s="702">
        <f>일위대가!L134</f>
        <v>9137</v>
      </c>
      <c r="L16" s="710">
        <f t="shared" si="2"/>
        <v>0</v>
      </c>
      <c r="M16" s="721" t="s">
        <v>608</v>
      </c>
      <c r="N16" s="713"/>
      <c r="O16" s="706"/>
      <c r="P16" s="706"/>
    </row>
    <row r="17" spans="1:139" s="384" customFormat="1" ht="27.95" customHeight="1">
      <c r="A17" s="719" t="s">
        <v>696</v>
      </c>
      <c r="B17" s="381"/>
      <c r="C17" s="720">
        <f>설계제원!F36</f>
        <v>0.88359999999999994</v>
      </c>
      <c r="D17" s="381" t="s">
        <v>268</v>
      </c>
      <c r="E17" s="702">
        <f t="shared" si="3"/>
        <v>2971948</v>
      </c>
      <c r="F17" s="710">
        <f t="shared" si="3"/>
        <v>2626013</v>
      </c>
      <c r="G17" s="702">
        <f>일위대가!H149</f>
        <v>2971948</v>
      </c>
      <c r="H17" s="710">
        <f t="shared" si="0"/>
        <v>2626013</v>
      </c>
      <c r="I17" s="710">
        <f>일위대가!J149</f>
        <v>0</v>
      </c>
      <c r="J17" s="710">
        <f t="shared" si="1"/>
        <v>0</v>
      </c>
      <c r="K17" s="710">
        <f>일위대가!L149</f>
        <v>0</v>
      </c>
      <c r="L17" s="710">
        <f t="shared" si="2"/>
        <v>0</v>
      </c>
      <c r="M17" s="721" t="s">
        <v>609</v>
      </c>
      <c r="N17" s="713"/>
      <c r="O17" s="706"/>
      <c r="P17" s="706"/>
    </row>
    <row r="18" spans="1:139" s="699" customFormat="1" ht="27.95" customHeight="1">
      <c r="A18" s="700" t="s">
        <v>587</v>
      </c>
      <c r="B18" s="381"/>
      <c r="C18" s="716"/>
      <c r="D18" s="381"/>
      <c r="E18" s="702"/>
      <c r="F18" s="703"/>
      <c r="G18" s="702"/>
      <c r="H18" s="710"/>
      <c r="I18" s="710"/>
      <c r="J18" s="710"/>
      <c r="K18" s="702"/>
      <c r="L18" s="703"/>
      <c r="M18" s="704"/>
      <c r="N18" s="705"/>
      <c r="O18" s="706"/>
      <c r="P18" s="706"/>
      <c r="Q18" s="697"/>
      <c r="R18" s="697"/>
      <c r="S18" s="697"/>
      <c r="T18" s="697"/>
      <c r="U18" s="697"/>
      <c r="V18" s="697"/>
      <c r="W18" s="697"/>
      <c r="X18" s="697"/>
      <c r="Y18" s="697"/>
      <c r="Z18" s="697"/>
      <c r="AA18" s="697"/>
      <c r="AB18" s="697"/>
      <c r="AC18" s="697"/>
      <c r="AD18" s="697"/>
      <c r="AE18" s="697"/>
      <c r="AF18" s="697"/>
      <c r="AG18" s="697"/>
      <c r="AH18" s="697"/>
      <c r="AI18" s="697"/>
      <c r="AJ18" s="697"/>
      <c r="AK18" s="697"/>
      <c r="AL18" s="697"/>
      <c r="AM18" s="697"/>
      <c r="AN18" s="697"/>
      <c r="AO18" s="697"/>
      <c r="AP18" s="697"/>
      <c r="AQ18" s="697"/>
      <c r="AR18" s="697"/>
      <c r="AS18" s="697"/>
      <c r="AT18" s="697"/>
      <c r="AU18" s="697"/>
      <c r="AV18" s="697"/>
      <c r="AW18" s="697"/>
      <c r="AX18" s="697"/>
      <c r="AY18" s="697"/>
      <c r="AZ18" s="697"/>
      <c r="BA18" s="697"/>
      <c r="BB18" s="697"/>
      <c r="BC18" s="697"/>
      <c r="BD18" s="697"/>
      <c r="BE18" s="697"/>
      <c r="BF18" s="697"/>
      <c r="BG18" s="697"/>
      <c r="BH18" s="697"/>
      <c r="BI18" s="697"/>
      <c r="BJ18" s="697"/>
      <c r="BK18" s="697"/>
      <c r="BL18" s="697"/>
      <c r="BM18" s="697"/>
      <c r="BN18" s="697"/>
      <c r="BO18" s="697"/>
      <c r="BP18" s="697"/>
      <c r="BQ18" s="697"/>
      <c r="BR18" s="697"/>
      <c r="BS18" s="697"/>
      <c r="BT18" s="697"/>
      <c r="BU18" s="697"/>
      <c r="BV18" s="697"/>
      <c r="BW18" s="697"/>
      <c r="BX18" s="697"/>
      <c r="BY18" s="697"/>
      <c r="BZ18" s="697"/>
      <c r="CA18" s="697"/>
      <c r="CB18" s="697"/>
      <c r="CC18" s="697"/>
      <c r="CD18" s="697"/>
      <c r="CE18" s="697"/>
      <c r="CF18" s="697"/>
      <c r="CG18" s="697"/>
      <c r="CH18" s="697"/>
      <c r="CI18" s="697"/>
      <c r="CJ18" s="697"/>
      <c r="CK18" s="697"/>
      <c r="CL18" s="697"/>
      <c r="CM18" s="697"/>
      <c r="CN18" s="697"/>
      <c r="CO18" s="697"/>
      <c r="CP18" s="697"/>
      <c r="CQ18" s="697"/>
      <c r="CR18" s="697"/>
      <c r="CS18" s="697"/>
      <c r="CT18" s="697"/>
      <c r="CU18" s="697"/>
      <c r="CV18" s="697"/>
      <c r="CW18" s="697"/>
      <c r="CX18" s="697"/>
      <c r="CY18" s="697"/>
      <c r="CZ18" s="697"/>
      <c r="DA18" s="697"/>
      <c r="DB18" s="697"/>
      <c r="DC18" s="697"/>
      <c r="DD18" s="697"/>
      <c r="DE18" s="697"/>
      <c r="DF18" s="697"/>
      <c r="DG18" s="697"/>
      <c r="DH18" s="697"/>
      <c r="DI18" s="697"/>
      <c r="DJ18" s="697"/>
      <c r="DK18" s="697"/>
      <c r="DL18" s="697"/>
      <c r="DM18" s="697"/>
      <c r="DN18" s="697"/>
      <c r="DO18" s="697"/>
      <c r="DP18" s="697"/>
      <c r="DQ18" s="697"/>
      <c r="DR18" s="697"/>
      <c r="DS18" s="697"/>
      <c r="DT18" s="697"/>
      <c r="DU18" s="697"/>
      <c r="DV18" s="697"/>
      <c r="DW18" s="697"/>
      <c r="DX18" s="697"/>
      <c r="DY18" s="697"/>
      <c r="DZ18" s="697"/>
      <c r="EA18" s="697"/>
      <c r="EB18" s="697"/>
      <c r="EC18" s="697"/>
      <c r="ED18" s="697"/>
      <c r="EE18" s="697"/>
      <c r="EF18" s="697"/>
      <c r="EG18" s="697"/>
      <c r="EH18" s="697"/>
      <c r="EI18" s="697"/>
    </row>
    <row r="19" spans="1:139" s="699" customFormat="1" ht="27.95" customHeight="1">
      <c r="A19" s="719" t="s">
        <v>697</v>
      </c>
      <c r="B19" s="381"/>
      <c r="C19" s="720">
        <f>C11</f>
        <v>0</v>
      </c>
      <c r="D19" s="381" t="s">
        <v>268</v>
      </c>
      <c r="E19" s="702">
        <f t="shared" ref="E19:F21" si="4">G19+I19+K19</f>
        <v>268165</v>
      </c>
      <c r="F19" s="710">
        <f t="shared" si="4"/>
        <v>0</v>
      </c>
      <c r="G19" s="702">
        <f>일위대가!H164</f>
        <v>263922</v>
      </c>
      <c r="H19" s="710">
        <f>INT(G19*C19)</f>
        <v>0</v>
      </c>
      <c r="I19" s="710">
        <f>일위대가!J164</f>
        <v>0</v>
      </c>
      <c r="J19" s="710">
        <f>INT(I19*C19)</f>
        <v>0</v>
      </c>
      <c r="K19" s="702">
        <f>일위대가!L164</f>
        <v>4243</v>
      </c>
      <c r="L19" s="710">
        <f>INT(K19*C19)</f>
        <v>0</v>
      </c>
      <c r="M19" s="712" t="s">
        <v>610</v>
      </c>
      <c r="N19" s="705"/>
      <c r="O19" s="706"/>
      <c r="P19" s="706"/>
      <c r="Q19" s="697"/>
      <c r="R19" s="697"/>
      <c r="S19" s="697"/>
      <c r="T19" s="697"/>
      <c r="U19" s="697"/>
      <c r="V19" s="697"/>
      <c r="W19" s="697"/>
      <c r="X19" s="697"/>
      <c r="Y19" s="697"/>
      <c r="Z19" s="697"/>
      <c r="AA19" s="697"/>
      <c r="AB19" s="697"/>
      <c r="AC19" s="697"/>
      <c r="AD19" s="697"/>
      <c r="AE19" s="697"/>
      <c r="AF19" s="697"/>
      <c r="AG19" s="697"/>
      <c r="AH19" s="697"/>
      <c r="AI19" s="697"/>
      <c r="AJ19" s="697"/>
      <c r="AK19" s="697"/>
      <c r="AL19" s="697"/>
      <c r="AM19" s="697"/>
      <c r="AN19" s="697"/>
      <c r="AO19" s="697"/>
      <c r="AP19" s="697"/>
      <c r="AQ19" s="697"/>
      <c r="AR19" s="697"/>
      <c r="AS19" s="697"/>
      <c r="AT19" s="697"/>
      <c r="AU19" s="697"/>
      <c r="AV19" s="697"/>
      <c r="AW19" s="697"/>
      <c r="AX19" s="697"/>
      <c r="AY19" s="697"/>
      <c r="AZ19" s="697"/>
      <c r="BA19" s="697"/>
      <c r="BB19" s="697"/>
      <c r="BC19" s="697"/>
      <c r="BD19" s="697"/>
      <c r="BE19" s="697"/>
      <c r="BF19" s="697"/>
      <c r="BG19" s="697"/>
      <c r="BH19" s="697"/>
      <c r="BI19" s="697"/>
      <c r="BJ19" s="697"/>
      <c r="BK19" s="697"/>
      <c r="BL19" s="697"/>
      <c r="BM19" s="697"/>
      <c r="BN19" s="697"/>
      <c r="BO19" s="697"/>
      <c r="BP19" s="697"/>
      <c r="BQ19" s="697"/>
      <c r="BR19" s="697"/>
      <c r="BS19" s="697"/>
      <c r="BT19" s="697"/>
      <c r="BU19" s="697"/>
      <c r="BV19" s="697"/>
      <c r="BW19" s="697"/>
      <c r="BX19" s="697"/>
      <c r="BY19" s="697"/>
      <c r="BZ19" s="697"/>
      <c r="CA19" s="697"/>
      <c r="CB19" s="697"/>
      <c r="CC19" s="697"/>
      <c r="CD19" s="697"/>
      <c r="CE19" s="697"/>
      <c r="CF19" s="697"/>
      <c r="CG19" s="697"/>
      <c r="CH19" s="697"/>
      <c r="CI19" s="697"/>
      <c r="CJ19" s="697"/>
      <c r="CK19" s="697"/>
      <c r="CL19" s="697"/>
      <c r="CM19" s="697"/>
      <c r="CN19" s="697"/>
      <c r="CO19" s="697"/>
      <c r="CP19" s="697"/>
      <c r="CQ19" s="697"/>
      <c r="CR19" s="697"/>
      <c r="CS19" s="697"/>
      <c r="CT19" s="697"/>
      <c r="CU19" s="697"/>
      <c r="CV19" s="697"/>
      <c r="CW19" s="697"/>
      <c r="CX19" s="697"/>
      <c r="CY19" s="697"/>
      <c r="CZ19" s="697"/>
      <c r="DA19" s="697"/>
      <c r="DB19" s="697"/>
      <c r="DC19" s="697"/>
      <c r="DD19" s="697"/>
      <c r="DE19" s="697"/>
      <c r="DF19" s="697"/>
      <c r="DG19" s="697"/>
      <c r="DH19" s="697"/>
      <c r="DI19" s="697"/>
      <c r="DJ19" s="697"/>
      <c r="DK19" s="697"/>
      <c r="DL19" s="697"/>
      <c r="DM19" s="697"/>
      <c r="DN19" s="697"/>
      <c r="DO19" s="697"/>
      <c r="DP19" s="697"/>
      <c r="DQ19" s="697"/>
      <c r="DR19" s="697"/>
      <c r="DS19" s="697"/>
      <c r="DT19" s="697"/>
      <c r="DU19" s="697"/>
      <c r="DV19" s="697"/>
      <c r="DW19" s="697"/>
      <c r="DX19" s="697"/>
      <c r="DY19" s="697"/>
      <c r="DZ19" s="697"/>
      <c r="EA19" s="697"/>
      <c r="EB19" s="697"/>
      <c r="EC19" s="697"/>
      <c r="ED19" s="697"/>
      <c r="EE19" s="697"/>
      <c r="EF19" s="697"/>
      <c r="EG19" s="697"/>
      <c r="EH19" s="697"/>
      <c r="EI19" s="697"/>
    </row>
    <row r="20" spans="1:139" s="384" customFormat="1" ht="27.95" customHeight="1">
      <c r="A20" s="719" t="s">
        <v>698</v>
      </c>
      <c r="B20" s="381"/>
      <c r="C20" s="720">
        <f>C12+C13+C14</f>
        <v>0</v>
      </c>
      <c r="D20" s="381" t="s">
        <v>268</v>
      </c>
      <c r="E20" s="702">
        <f t="shared" si="4"/>
        <v>346372</v>
      </c>
      <c r="F20" s="710">
        <f t="shared" si="4"/>
        <v>0</v>
      </c>
      <c r="G20" s="702">
        <f>일위대가!H179</f>
        <v>340835</v>
      </c>
      <c r="H20" s="710">
        <f>INT(G20*C20)</f>
        <v>0</v>
      </c>
      <c r="I20" s="710">
        <f>일위대가!J179</f>
        <v>0</v>
      </c>
      <c r="J20" s="710">
        <f>INT(I20*C20)</f>
        <v>0</v>
      </c>
      <c r="K20" s="702">
        <f>일위대가!L179</f>
        <v>5537</v>
      </c>
      <c r="L20" s="710">
        <f>INT(K20*C20)</f>
        <v>0</v>
      </c>
      <c r="M20" s="712" t="s">
        <v>611</v>
      </c>
      <c r="N20" s="713"/>
      <c r="O20" s="706"/>
      <c r="P20" s="706"/>
    </row>
    <row r="21" spans="1:139" s="384" customFormat="1" ht="27" customHeight="1">
      <c r="A21" s="719" t="s">
        <v>759</v>
      </c>
      <c r="B21" s="381"/>
      <c r="C21" s="720">
        <f>C15+C16+C17</f>
        <v>8.4296000000000006</v>
      </c>
      <c r="D21" s="381" t="s">
        <v>268</v>
      </c>
      <c r="E21" s="702">
        <f t="shared" si="4"/>
        <v>232783</v>
      </c>
      <c r="F21" s="710">
        <f t="shared" si="4"/>
        <v>1962267</v>
      </c>
      <c r="G21" s="702">
        <f>일위대가!H194</f>
        <v>229109</v>
      </c>
      <c r="H21" s="710">
        <f>INT(G21*C21)</f>
        <v>1931297</v>
      </c>
      <c r="I21" s="710">
        <f>일위대가!J194</f>
        <v>0</v>
      </c>
      <c r="J21" s="710">
        <f>INT(I21*C21)</f>
        <v>0</v>
      </c>
      <c r="K21" s="702">
        <f>일위대가!L194</f>
        <v>3674</v>
      </c>
      <c r="L21" s="710">
        <f>INT(K21*C21)</f>
        <v>30970</v>
      </c>
      <c r="M21" s="712" t="s">
        <v>612</v>
      </c>
      <c r="N21" s="713"/>
      <c r="O21" s="706"/>
      <c r="P21" s="706"/>
    </row>
    <row r="22" spans="1:139" s="384" customFormat="1" ht="27.95" customHeight="1">
      <c r="A22" s="723" t="s">
        <v>588</v>
      </c>
      <c r="B22" s="491"/>
      <c r="C22" s="724"/>
      <c r="D22" s="491"/>
      <c r="E22" s="725"/>
      <c r="F22" s="726"/>
      <c r="G22" s="725"/>
      <c r="H22" s="727"/>
      <c r="I22" s="727"/>
      <c r="J22" s="727"/>
      <c r="K22" s="725"/>
      <c r="L22" s="726"/>
      <c r="M22" s="728"/>
      <c r="N22" s="718"/>
      <c r="O22" s="706"/>
      <c r="P22" s="706"/>
    </row>
    <row r="23" spans="1:139" s="384" customFormat="1" ht="27.95" customHeight="1">
      <c r="A23" s="719" t="s">
        <v>699</v>
      </c>
      <c r="B23" s="381"/>
      <c r="C23" s="720">
        <f>C19</f>
        <v>0</v>
      </c>
      <c r="D23" s="381" t="s">
        <v>268</v>
      </c>
      <c r="E23" s="702">
        <f t="shared" ref="E23:F25" si="5">G23+I23+K23</f>
        <v>240631</v>
      </c>
      <c r="F23" s="710">
        <f t="shared" si="5"/>
        <v>0</v>
      </c>
      <c r="G23" s="702">
        <f>일위대가!H209</f>
        <v>237578</v>
      </c>
      <c r="H23" s="710">
        <f>INT(G23*C23)</f>
        <v>0</v>
      </c>
      <c r="I23" s="710">
        <f>일위대가!J209</f>
        <v>0</v>
      </c>
      <c r="J23" s="710">
        <f>INT(I23*C23)</f>
        <v>0</v>
      </c>
      <c r="K23" s="702">
        <f>일위대가!L209</f>
        <v>3053</v>
      </c>
      <c r="L23" s="703">
        <f>INT(K23*C23)</f>
        <v>0</v>
      </c>
      <c r="M23" s="712" t="s">
        <v>462</v>
      </c>
      <c r="N23" s="718"/>
      <c r="O23" s="706"/>
      <c r="P23" s="706"/>
    </row>
    <row r="24" spans="1:139" s="384" customFormat="1" ht="27.95" customHeight="1">
      <c r="A24" s="719" t="s">
        <v>700</v>
      </c>
      <c r="B24" s="381"/>
      <c r="C24" s="720">
        <f>C20</f>
        <v>0</v>
      </c>
      <c r="D24" s="381" t="s">
        <v>268</v>
      </c>
      <c r="E24" s="702">
        <f t="shared" si="5"/>
        <v>311391</v>
      </c>
      <c r="F24" s="710">
        <f t="shared" si="5"/>
        <v>0</v>
      </c>
      <c r="G24" s="702">
        <f>일위대가!H224</f>
        <v>307458</v>
      </c>
      <c r="H24" s="710">
        <f>INT(G24*C24)</f>
        <v>0</v>
      </c>
      <c r="I24" s="710">
        <f>일위대가!J224</f>
        <v>0</v>
      </c>
      <c r="J24" s="710">
        <f>INT(I24*C24)</f>
        <v>0</v>
      </c>
      <c r="K24" s="702">
        <f>일위대가!L224</f>
        <v>3933</v>
      </c>
      <c r="L24" s="703">
        <f>INT(K24*C24)</f>
        <v>0</v>
      </c>
      <c r="M24" s="712" t="s">
        <v>613</v>
      </c>
      <c r="N24" s="713"/>
      <c r="O24" s="706"/>
      <c r="P24" s="706"/>
    </row>
    <row r="25" spans="1:139" s="384" customFormat="1" ht="27.95" customHeight="1">
      <c r="A25" s="719" t="s">
        <v>701</v>
      </c>
      <c r="B25" s="381"/>
      <c r="C25" s="720">
        <f>C21</f>
        <v>8.4296000000000006</v>
      </c>
      <c r="D25" s="381" t="s">
        <v>268</v>
      </c>
      <c r="E25" s="702">
        <f t="shared" si="5"/>
        <v>209333</v>
      </c>
      <c r="F25" s="710">
        <f t="shared" si="5"/>
        <v>1764593</v>
      </c>
      <c r="G25" s="702">
        <f>일위대가!H239</f>
        <v>206746</v>
      </c>
      <c r="H25" s="710">
        <f>INT(G25*C25)</f>
        <v>1742786</v>
      </c>
      <c r="I25" s="710">
        <f>일위대가!J239</f>
        <v>0</v>
      </c>
      <c r="J25" s="710">
        <f>INT(I25*C25)</f>
        <v>0</v>
      </c>
      <c r="K25" s="702">
        <f>일위대가!L239</f>
        <v>2587</v>
      </c>
      <c r="L25" s="703">
        <f>INT(K25*C25)</f>
        <v>21807</v>
      </c>
      <c r="M25" s="712" t="s">
        <v>614</v>
      </c>
      <c r="N25" s="713"/>
      <c r="O25" s="706"/>
      <c r="P25" s="706"/>
    </row>
    <row r="26" spans="1:139" s="384" customFormat="1" ht="27.95" customHeight="1">
      <c r="A26" s="729" t="s">
        <v>308</v>
      </c>
      <c r="B26" s="491"/>
      <c r="C26" s="730"/>
      <c r="D26" s="491"/>
      <c r="E26" s="725"/>
      <c r="F26" s="731">
        <f>H26+J26+L26</f>
        <v>61127619</v>
      </c>
      <c r="G26" s="725"/>
      <c r="H26" s="732">
        <f>SUM(H8:H25)</f>
        <v>58762842</v>
      </c>
      <c r="I26" s="731"/>
      <c r="J26" s="732">
        <f>SUM(J8:J25)</f>
        <v>2312000</v>
      </c>
      <c r="K26" s="731"/>
      <c r="L26" s="732">
        <f>SUM(L8:L25)</f>
        <v>52777</v>
      </c>
      <c r="M26" s="733"/>
      <c r="N26" s="705"/>
    </row>
    <row r="27" spans="1:139" s="384" customFormat="1" ht="27.95" customHeight="1">
      <c r="A27" s="734" t="s">
        <v>270</v>
      </c>
      <c r="B27" s="381"/>
      <c r="C27" s="735">
        <v>1.1000000000000001</v>
      </c>
      <c r="D27" s="736"/>
      <c r="E27" s="702"/>
      <c r="F27" s="703">
        <f>TRUNC(H26*C27)</f>
        <v>64639126</v>
      </c>
      <c r="G27" s="737"/>
      <c r="H27" s="703"/>
      <c r="I27" s="702"/>
      <c r="J27" s="703"/>
      <c r="K27" s="702"/>
      <c r="L27" s="703"/>
      <c r="M27" s="704"/>
      <c r="N27" s="705"/>
    </row>
    <row r="28" spans="1:139" s="384" customFormat="1" ht="27.95" customHeight="1">
      <c r="A28" s="734" t="s">
        <v>271</v>
      </c>
      <c r="B28" s="381"/>
      <c r="C28" s="735">
        <v>0.2</v>
      </c>
      <c r="D28" s="738" t="s">
        <v>359</v>
      </c>
      <c r="E28" s="702"/>
      <c r="F28" s="703">
        <f>TRUNC((H26+F27)*C28,0)</f>
        <v>24680393</v>
      </c>
      <c r="G28" s="737"/>
      <c r="H28" s="703"/>
      <c r="I28" s="702"/>
      <c r="J28" s="703"/>
      <c r="K28" s="702"/>
      <c r="L28" s="703"/>
      <c r="M28" s="704"/>
      <c r="N28" s="705"/>
    </row>
    <row r="29" spans="1:139" s="384" customFormat="1" ht="27.95" customHeight="1">
      <c r="A29" s="734" t="s">
        <v>538</v>
      </c>
      <c r="B29" s="381"/>
      <c r="C29" s="739">
        <v>1</v>
      </c>
      <c r="D29" s="740" t="s">
        <v>539</v>
      </c>
      <c r="E29" s="702"/>
      <c r="F29" s="703">
        <f>'손해배상공제료(상수도)'!H15</f>
        <v>1221000</v>
      </c>
      <c r="G29" s="737"/>
      <c r="H29" s="703"/>
      <c r="I29" s="702"/>
      <c r="J29" s="703"/>
      <c r="K29" s="702"/>
      <c r="L29" s="703"/>
      <c r="M29" s="704"/>
      <c r="N29" s="705"/>
    </row>
    <row r="30" spans="1:139" s="750" customFormat="1" ht="27.95" customHeight="1">
      <c r="A30" s="734" t="s">
        <v>47</v>
      </c>
      <c r="B30" s="741"/>
      <c r="C30" s="742"/>
      <c r="D30" s="743"/>
      <c r="E30" s="744"/>
      <c r="F30" s="703">
        <f>SUM(F26:F29)</f>
        <v>151668138</v>
      </c>
      <c r="G30" s="745"/>
      <c r="H30" s="746"/>
      <c r="I30" s="747"/>
      <c r="J30" s="747"/>
      <c r="K30" s="747"/>
      <c r="L30" s="744"/>
      <c r="M30" s="748"/>
      <c r="N30" s="749"/>
    </row>
    <row r="31" spans="1:139" s="750" customFormat="1" ht="27.95" customHeight="1">
      <c r="A31" s="734" t="s">
        <v>272</v>
      </c>
      <c r="B31" s="741"/>
      <c r="C31" s="742"/>
      <c r="D31" s="743"/>
      <c r="E31" s="744"/>
      <c r="F31" s="703">
        <f>TRUNC((F30*10%),0)</f>
        <v>15166813</v>
      </c>
      <c r="G31" s="745"/>
      <c r="H31" s="746"/>
      <c r="I31" s="747"/>
      <c r="J31" s="744"/>
      <c r="K31" s="747"/>
      <c r="L31" s="744"/>
      <c r="M31" s="748"/>
      <c r="N31" s="749"/>
    </row>
    <row r="32" spans="1:139" s="750" customFormat="1" ht="27.95" customHeight="1">
      <c r="A32" s="734" t="s">
        <v>307</v>
      </c>
      <c r="B32" s="741"/>
      <c r="C32" s="742"/>
      <c r="D32" s="743"/>
      <c r="E32" s="744"/>
      <c r="F32" s="703">
        <f>SUM(F30:F31)</f>
        <v>166834951</v>
      </c>
      <c r="G32" s="745"/>
      <c r="H32" s="746"/>
      <c r="I32" s="747"/>
      <c r="J32" s="744"/>
      <c r="K32" s="747"/>
      <c r="L32" s="744"/>
      <c r="M32" s="748"/>
      <c r="N32" s="749"/>
    </row>
    <row r="33" spans="1:14" s="750" customFormat="1" ht="27.95" customHeight="1">
      <c r="A33" s="751" t="s">
        <v>484</v>
      </c>
      <c r="B33" s="752"/>
      <c r="C33" s="753"/>
      <c r="D33" s="754"/>
      <c r="E33" s="755"/>
      <c r="F33" s="756">
        <f>'성과심사비(지하시설물)'!H29</f>
        <v>5075270</v>
      </c>
      <c r="G33" s="757"/>
      <c r="H33" s="758"/>
      <c r="I33" s="759"/>
      <c r="J33" s="759"/>
      <c r="K33" s="759"/>
      <c r="L33" s="755"/>
      <c r="M33" s="760"/>
      <c r="N33" s="761"/>
    </row>
    <row r="34" spans="1:14" ht="27.95" customHeight="1" thickBot="1">
      <c r="A34" s="762" t="s">
        <v>200</v>
      </c>
      <c r="B34" s="763"/>
      <c r="C34" s="764"/>
      <c r="D34" s="765"/>
      <c r="E34" s="766"/>
      <c r="F34" s="767">
        <f>ROUNDDOWN(F32+F33,-3)</f>
        <v>171910000</v>
      </c>
      <c r="G34" s="766" t="s">
        <v>537</v>
      </c>
      <c r="H34" s="768"/>
      <c r="I34" s="766"/>
      <c r="J34" s="768"/>
      <c r="K34" s="766"/>
      <c r="L34" s="763"/>
      <c r="M34" s="769"/>
      <c r="N34" s="770"/>
    </row>
    <row r="35" spans="1:14" ht="27.95" customHeight="1">
      <c r="C35" s="772"/>
      <c r="E35" s="774"/>
      <c r="F35" s="775"/>
      <c r="G35" s="774"/>
      <c r="H35" s="774"/>
      <c r="I35" s="774"/>
      <c r="J35" s="378"/>
      <c r="K35" s="774"/>
      <c r="L35" s="378"/>
    </row>
    <row r="36" spans="1:14" ht="30" customHeight="1">
      <c r="B36" s="1032"/>
      <c r="C36" s="1032"/>
      <c r="D36" s="1032"/>
      <c r="E36" s="1032"/>
      <c r="F36" s="776"/>
      <c r="G36" s="777"/>
      <c r="H36" s="1029"/>
      <c r="I36" s="1029"/>
      <c r="J36" s="1026"/>
      <c r="K36" s="1026"/>
      <c r="L36" s="378"/>
    </row>
    <row r="37" spans="1:14" ht="30" customHeight="1">
      <c r="B37" s="1033"/>
      <c r="C37" s="1034"/>
      <c r="D37" s="1034"/>
      <c r="E37" s="1034"/>
      <c r="F37" s="778"/>
      <c r="G37" s="779"/>
      <c r="H37" s="1030"/>
      <c r="I37" s="1030"/>
      <c r="J37" s="1027"/>
      <c r="K37" s="1028"/>
      <c r="L37" s="378"/>
    </row>
    <row r="38" spans="1:14" ht="30" customHeight="1">
      <c r="B38" s="1033"/>
      <c r="C38" s="1034"/>
      <c r="D38" s="1034"/>
      <c r="E38" s="1034"/>
      <c r="F38" s="778"/>
      <c r="G38" s="779"/>
      <c r="H38" s="1030"/>
      <c r="I38" s="1030"/>
      <c r="J38" s="1027"/>
      <c r="K38" s="1028"/>
      <c r="L38" s="378"/>
    </row>
    <row r="39" spans="1:14" ht="30" customHeight="1">
      <c r="B39" s="1033"/>
      <c r="C39" s="1034"/>
      <c r="D39" s="1034"/>
      <c r="E39" s="1034"/>
      <c r="F39" s="778"/>
      <c r="G39" s="779"/>
      <c r="H39" s="1030"/>
      <c r="I39" s="1030"/>
      <c r="J39" s="1027"/>
      <c r="K39" s="1028"/>
      <c r="L39" s="378"/>
    </row>
    <row r="40" spans="1:14" ht="30" customHeight="1">
      <c r="B40" s="1033"/>
      <c r="C40" s="1034"/>
      <c r="D40" s="1034"/>
      <c r="E40" s="1034"/>
      <c r="F40" s="778"/>
      <c r="G40" s="779"/>
      <c r="H40" s="1030"/>
      <c r="I40" s="1030"/>
      <c r="J40" s="1027"/>
      <c r="K40" s="1028"/>
      <c r="L40" s="378"/>
    </row>
    <row r="41" spans="1:14" ht="30" customHeight="1">
      <c r="B41" s="1026"/>
      <c r="C41" s="1026"/>
      <c r="D41" s="1026"/>
      <c r="E41" s="1026"/>
      <c r="F41" s="780"/>
      <c r="G41" s="781"/>
      <c r="H41" s="1031"/>
      <c r="I41" s="1031"/>
      <c r="J41" s="1025"/>
      <c r="K41" s="1026"/>
      <c r="L41" s="378"/>
    </row>
    <row r="42" spans="1:14" ht="30" customHeight="1">
      <c r="C42" s="772"/>
      <c r="E42" s="774"/>
      <c r="F42" s="775"/>
      <c r="G42" s="774"/>
      <c r="H42" s="774"/>
      <c r="I42" s="774"/>
      <c r="J42" s="378"/>
      <c r="K42" s="774"/>
      <c r="L42" s="378"/>
    </row>
    <row r="43" spans="1:14" ht="30" customHeight="1">
      <c r="C43" s="772"/>
      <c r="E43" s="774"/>
      <c r="F43" s="782"/>
      <c r="G43" s="774"/>
      <c r="H43" s="774"/>
      <c r="I43" s="774"/>
      <c r="J43" s="378"/>
      <c r="K43" s="774"/>
      <c r="L43" s="378"/>
    </row>
    <row r="44" spans="1:14" ht="30" customHeight="1">
      <c r="C44" s="772"/>
      <c r="E44" s="774"/>
      <c r="F44" s="378"/>
      <c r="G44" s="774"/>
      <c r="H44" s="774"/>
      <c r="I44" s="774"/>
      <c r="J44" s="378"/>
      <c r="K44" s="774"/>
      <c r="L44" s="378"/>
    </row>
    <row r="45" spans="1:14" ht="30" customHeight="1">
      <c r="C45" s="772"/>
      <c r="E45" s="774"/>
      <c r="F45" s="378"/>
      <c r="G45" s="774"/>
      <c r="H45" s="774"/>
      <c r="I45" s="774"/>
      <c r="J45" s="378"/>
      <c r="K45" s="774"/>
      <c r="L45" s="378"/>
    </row>
    <row r="46" spans="1:14" ht="30" customHeight="1">
      <c r="C46" s="772"/>
      <c r="E46" s="774"/>
      <c r="F46" s="378"/>
      <c r="G46" s="774"/>
      <c r="H46" s="774"/>
      <c r="I46" s="774"/>
      <c r="J46" s="378"/>
      <c r="K46" s="774"/>
      <c r="L46" s="378"/>
    </row>
    <row r="47" spans="1:14" ht="30" customHeight="1">
      <c r="C47" s="772"/>
      <c r="E47" s="774"/>
      <c r="F47" s="378"/>
      <c r="G47" s="774"/>
      <c r="H47" s="774"/>
      <c r="I47" s="774"/>
      <c r="J47" s="378"/>
      <c r="K47" s="774"/>
      <c r="L47" s="378"/>
    </row>
    <row r="48" spans="1:14" ht="30" customHeight="1">
      <c r="C48" s="772"/>
      <c r="E48" s="774"/>
      <c r="F48" s="378"/>
      <c r="G48" s="774"/>
      <c r="H48" s="774"/>
      <c r="I48" s="774"/>
      <c r="J48" s="378"/>
      <c r="K48" s="774"/>
      <c r="L48" s="378"/>
    </row>
    <row r="49" spans="3:12" ht="30" customHeight="1">
      <c r="C49" s="772"/>
      <c r="E49" s="774"/>
      <c r="F49" s="378"/>
      <c r="G49" s="774"/>
      <c r="H49" s="774"/>
      <c r="I49" s="774"/>
      <c r="J49" s="378"/>
      <c r="K49" s="774"/>
      <c r="L49" s="378"/>
    </row>
    <row r="50" spans="3:12" ht="30" customHeight="1">
      <c r="C50" s="772"/>
      <c r="E50" s="774"/>
      <c r="F50" s="378"/>
      <c r="G50" s="774"/>
      <c r="H50" s="774"/>
      <c r="I50" s="774"/>
      <c r="J50" s="378"/>
      <c r="K50" s="774"/>
      <c r="L50" s="378"/>
    </row>
    <row r="51" spans="3:12" ht="30" customHeight="1">
      <c r="C51" s="772"/>
      <c r="E51" s="774"/>
      <c r="F51" s="378"/>
      <c r="G51" s="774"/>
      <c r="H51" s="774"/>
      <c r="I51" s="774"/>
      <c r="J51" s="378"/>
      <c r="K51" s="774"/>
      <c r="L51" s="378"/>
    </row>
    <row r="52" spans="3:12" ht="30" customHeight="1">
      <c r="C52" s="772"/>
      <c r="E52" s="774"/>
      <c r="F52" s="378"/>
      <c r="G52" s="774"/>
      <c r="H52" s="774"/>
      <c r="I52" s="774"/>
      <c r="J52" s="378"/>
      <c r="K52" s="774"/>
      <c r="L52" s="378"/>
    </row>
    <row r="53" spans="3:12" ht="30" customHeight="1">
      <c r="C53" s="772"/>
      <c r="E53" s="774"/>
      <c r="F53" s="378"/>
      <c r="G53" s="774"/>
      <c r="H53" s="774"/>
      <c r="I53" s="774"/>
      <c r="J53" s="378"/>
      <c r="K53" s="774"/>
      <c r="L53" s="378"/>
    </row>
    <row r="54" spans="3:12" ht="30" customHeight="1">
      <c r="C54" s="772"/>
      <c r="E54" s="774"/>
      <c r="F54" s="378"/>
      <c r="G54" s="774"/>
      <c r="H54" s="774"/>
      <c r="I54" s="774"/>
      <c r="J54" s="378"/>
      <c r="K54" s="774"/>
      <c r="L54" s="378"/>
    </row>
    <row r="55" spans="3:12" ht="30" customHeight="1">
      <c r="C55" s="772"/>
      <c r="E55" s="774"/>
      <c r="F55" s="378"/>
      <c r="G55" s="774"/>
      <c r="H55" s="774"/>
      <c r="I55" s="774"/>
      <c r="J55" s="378"/>
      <c r="K55" s="774"/>
      <c r="L55" s="378"/>
    </row>
    <row r="56" spans="3:12" ht="30" customHeight="1">
      <c r="C56" s="772"/>
      <c r="E56" s="774"/>
      <c r="F56" s="378"/>
      <c r="G56" s="774"/>
      <c r="H56" s="774"/>
      <c r="I56" s="774"/>
      <c r="J56" s="378"/>
      <c r="K56" s="774"/>
      <c r="L56" s="378"/>
    </row>
    <row r="57" spans="3:12" ht="30" customHeight="1">
      <c r="C57" s="772"/>
      <c r="E57" s="774"/>
      <c r="F57" s="378"/>
      <c r="G57" s="774"/>
      <c r="H57" s="774"/>
      <c r="I57" s="774"/>
      <c r="J57" s="378"/>
      <c r="K57" s="774"/>
      <c r="L57" s="378"/>
    </row>
    <row r="58" spans="3:12" ht="30" customHeight="1">
      <c r="C58" s="772"/>
      <c r="E58" s="774"/>
      <c r="F58" s="378"/>
      <c r="G58" s="774"/>
      <c r="H58" s="774"/>
      <c r="I58" s="774"/>
      <c r="J58" s="378"/>
      <c r="K58" s="774"/>
      <c r="L58" s="378"/>
    </row>
    <row r="59" spans="3:12" ht="30" customHeight="1">
      <c r="C59" s="772"/>
      <c r="E59" s="774"/>
      <c r="F59" s="378"/>
      <c r="G59" s="774"/>
      <c r="H59" s="774"/>
      <c r="I59" s="774"/>
      <c r="J59" s="378"/>
      <c r="K59" s="774"/>
      <c r="L59" s="378"/>
    </row>
    <row r="60" spans="3:12" ht="30" customHeight="1">
      <c r="C60" s="772"/>
      <c r="E60" s="774"/>
      <c r="F60" s="378"/>
      <c r="G60" s="774"/>
      <c r="H60" s="774"/>
      <c r="I60" s="774"/>
      <c r="J60" s="378"/>
      <c r="K60" s="774"/>
      <c r="L60" s="378"/>
    </row>
    <row r="61" spans="3:12" ht="30" customHeight="1">
      <c r="C61" s="772"/>
      <c r="E61" s="774"/>
      <c r="F61" s="378"/>
      <c r="G61" s="774"/>
      <c r="H61" s="774"/>
      <c r="I61" s="774"/>
      <c r="J61" s="378"/>
      <c r="K61" s="774"/>
      <c r="L61" s="378"/>
    </row>
    <row r="62" spans="3:12" ht="30" customHeight="1">
      <c r="C62" s="772"/>
      <c r="E62" s="774"/>
      <c r="F62" s="378"/>
      <c r="G62" s="774"/>
      <c r="H62" s="774"/>
      <c r="I62" s="774"/>
      <c r="J62" s="378"/>
      <c r="K62" s="774"/>
      <c r="L62" s="378"/>
    </row>
    <row r="63" spans="3:12" ht="23.1" customHeight="1">
      <c r="C63" s="772"/>
      <c r="E63" s="774"/>
      <c r="F63" s="378"/>
      <c r="G63" s="774"/>
      <c r="H63" s="774"/>
      <c r="I63" s="774"/>
      <c r="J63" s="378"/>
      <c r="K63" s="774"/>
      <c r="L63" s="378"/>
    </row>
    <row r="64" spans="3:12" ht="23.1" customHeight="1">
      <c r="C64" s="772"/>
      <c r="E64" s="774"/>
      <c r="F64" s="378"/>
      <c r="G64" s="774"/>
      <c r="H64" s="774"/>
      <c r="I64" s="774"/>
      <c r="J64" s="378"/>
      <c r="K64" s="774"/>
      <c r="L64" s="378"/>
    </row>
    <row r="65" spans="3:12" ht="23.1" customHeight="1">
      <c r="C65" s="772"/>
      <c r="E65" s="774"/>
      <c r="F65" s="378"/>
      <c r="G65" s="774"/>
      <c r="H65" s="774"/>
      <c r="I65" s="774"/>
      <c r="J65" s="378"/>
      <c r="K65" s="774"/>
      <c r="L65" s="378"/>
    </row>
    <row r="66" spans="3:12" ht="23.1" customHeight="1">
      <c r="C66" s="772"/>
      <c r="E66" s="774"/>
      <c r="F66" s="378"/>
      <c r="G66" s="774"/>
      <c r="H66" s="774"/>
      <c r="I66" s="774"/>
      <c r="J66" s="378"/>
      <c r="K66" s="774"/>
      <c r="L66" s="378"/>
    </row>
    <row r="67" spans="3:12" ht="23.1" customHeight="1">
      <c r="C67" s="772"/>
      <c r="E67" s="774"/>
      <c r="F67" s="378"/>
      <c r="G67" s="774"/>
      <c r="H67" s="774"/>
      <c r="I67" s="774"/>
      <c r="J67" s="378"/>
      <c r="K67" s="774"/>
      <c r="L67" s="378"/>
    </row>
    <row r="68" spans="3:12" ht="23.1" customHeight="1">
      <c r="C68" s="772"/>
      <c r="E68" s="774"/>
      <c r="F68" s="378"/>
      <c r="G68" s="774"/>
      <c r="H68" s="774"/>
      <c r="I68" s="774"/>
      <c r="J68" s="378"/>
      <c r="K68" s="774"/>
      <c r="L68" s="378"/>
    </row>
    <row r="69" spans="3:12" ht="23.1" customHeight="1">
      <c r="C69" s="772"/>
      <c r="E69" s="774"/>
      <c r="F69" s="378"/>
      <c r="G69" s="774"/>
      <c r="H69" s="774"/>
      <c r="I69" s="774"/>
      <c r="J69" s="378"/>
      <c r="K69" s="774"/>
      <c r="L69" s="378"/>
    </row>
    <row r="70" spans="3:12" ht="23.1" customHeight="1">
      <c r="C70" s="772"/>
      <c r="E70" s="774"/>
      <c r="F70" s="378"/>
      <c r="G70" s="774"/>
      <c r="H70" s="774"/>
      <c r="I70" s="774"/>
      <c r="J70" s="378"/>
      <c r="K70" s="774"/>
      <c r="L70" s="378"/>
    </row>
    <row r="71" spans="3:12" ht="23.1" customHeight="1">
      <c r="C71" s="772"/>
      <c r="E71" s="774"/>
      <c r="F71" s="378"/>
      <c r="G71" s="774"/>
      <c r="H71" s="774"/>
      <c r="I71" s="774"/>
      <c r="J71" s="378"/>
      <c r="K71" s="774"/>
      <c r="L71" s="378"/>
    </row>
    <row r="72" spans="3:12" ht="23.1" customHeight="1">
      <c r="C72" s="772"/>
      <c r="E72" s="774"/>
      <c r="F72" s="378"/>
      <c r="G72" s="774"/>
      <c r="H72" s="774"/>
      <c r="I72" s="774"/>
      <c r="J72" s="378"/>
      <c r="K72" s="774"/>
      <c r="L72" s="378"/>
    </row>
    <row r="73" spans="3:12" ht="23.1" customHeight="1">
      <c r="C73" s="772"/>
      <c r="E73" s="774"/>
      <c r="F73" s="378"/>
      <c r="G73" s="774"/>
      <c r="H73" s="774"/>
      <c r="I73" s="774"/>
      <c r="J73" s="378"/>
      <c r="K73" s="774"/>
      <c r="L73" s="378"/>
    </row>
    <row r="74" spans="3:12" ht="23.1" customHeight="1">
      <c r="C74" s="772"/>
      <c r="E74" s="774"/>
      <c r="F74" s="378"/>
      <c r="G74" s="774"/>
      <c r="H74" s="774"/>
      <c r="I74" s="774"/>
      <c r="J74" s="378"/>
      <c r="K74" s="774"/>
      <c r="L74" s="378"/>
    </row>
    <row r="75" spans="3:12" ht="23.1" customHeight="1">
      <c r="C75" s="772"/>
      <c r="E75" s="774"/>
      <c r="F75" s="378"/>
      <c r="G75" s="774"/>
      <c r="H75" s="774"/>
      <c r="I75" s="774"/>
      <c r="J75" s="378"/>
      <c r="K75" s="774"/>
      <c r="L75" s="378"/>
    </row>
    <row r="76" spans="3:12" ht="23.1" customHeight="1">
      <c r="C76" s="772"/>
      <c r="E76" s="774"/>
      <c r="F76" s="378"/>
      <c r="G76" s="774"/>
      <c r="H76" s="774"/>
      <c r="I76" s="774"/>
      <c r="J76" s="378"/>
      <c r="K76" s="774"/>
      <c r="L76" s="378"/>
    </row>
    <row r="77" spans="3:12" ht="23.1" customHeight="1">
      <c r="C77" s="772"/>
      <c r="E77" s="774"/>
      <c r="F77" s="378"/>
      <c r="G77" s="774"/>
      <c r="H77" s="774"/>
      <c r="I77" s="774"/>
      <c r="J77" s="378"/>
      <c r="K77" s="774"/>
      <c r="L77" s="378"/>
    </row>
    <row r="78" spans="3:12" ht="23.1" customHeight="1">
      <c r="C78" s="772"/>
      <c r="E78" s="774"/>
      <c r="F78" s="378"/>
      <c r="G78" s="774"/>
      <c r="H78" s="774"/>
      <c r="I78" s="774"/>
      <c r="J78" s="378"/>
      <c r="K78" s="774"/>
      <c r="L78" s="378"/>
    </row>
    <row r="79" spans="3:12" ht="23.1" customHeight="1">
      <c r="C79" s="772"/>
      <c r="E79" s="774"/>
      <c r="F79" s="378"/>
      <c r="G79" s="774"/>
      <c r="H79" s="774"/>
      <c r="I79" s="774"/>
      <c r="J79" s="378"/>
      <c r="K79" s="774"/>
      <c r="L79" s="378"/>
    </row>
    <row r="80" spans="3:12" ht="23.1" customHeight="1">
      <c r="C80" s="772"/>
      <c r="E80" s="774"/>
      <c r="F80" s="378"/>
      <c r="G80" s="774"/>
      <c r="H80" s="774"/>
      <c r="I80" s="774"/>
      <c r="J80" s="378"/>
      <c r="K80" s="774"/>
      <c r="L80" s="378"/>
    </row>
    <row r="81" spans="3:12" ht="23.1" customHeight="1">
      <c r="C81" s="772"/>
      <c r="E81" s="774"/>
      <c r="F81" s="378"/>
      <c r="G81" s="774"/>
      <c r="H81" s="774"/>
      <c r="I81" s="774"/>
      <c r="J81" s="378"/>
      <c r="K81" s="774"/>
      <c r="L81" s="378"/>
    </row>
    <row r="82" spans="3:12" ht="23.1" customHeight="1">
      <c r="C82" s="772"/>
      <c r="E82" s="774"/>
      <c r="F82" s="378"/>
      <c r="G82" s="774"/>
      <c r="H82" s="774"/>
      <c r="I82" s="774"/>
      <c r="J82" s="378"/>
      <c r="K82" s="774"/>
      <c r="L82" s="378"/>
    </row>
    <row r="83" spans="3:12" ht="23.1" customHeight="1">
      <c r="C83" s="772"/>
      <c r="E83" s="774"/>
      <c r="F83" s="378"/>
      <c r="G83" s="774"/>
      <c r="H83" s="774"/>
      <c r="I83" s="774"/>
      <c r="J83" s="378"/>
      <c r="K83" s="774"/>
      <c r="L83" s="378"/>
    </row>
    <row r="84" spans="3:12" ht="23.1" customHeight="1">
      <c r="C84" s="772"/>
      <c r="E84" s="774"/>
      <c r="F84" s="378"/>
      <c r="G84" s="774"/>
      <c r="H84" s="774"/>
      <c r="I84" s="774"/>
      <c r="J84" s="378"/>
      <c r="K84" s="774"/>
      <c r="L84" s="378"/>
    </row>
    <row r="85" spans="3:12" ht="23.1" customHeight="1">
      <c r="C85" s="772"/>
      <c r="E85" s="774"/>
      <c r="F85" s="378"/>
      <c r="G85" s="774"/>
      <c r="H85" s="774"/>
      <c r="I85" s="774"/>
      <c r="J85" s="378"/>
      <c r="K85" s="774"/>
      <c r="L85" s="378"/>
    </row>
    <row r="86" spans="3:12" ht="23.1" customHeight="1">
      <c r="C86" s="772"/>
      <c r="E86" s="774"/>
      <c r="F86" s="378"/>
      <c r="G86" s="774"/>
      <c r="H86" s="774"/>
      <c r="I86" s="774"/>
      <c r="J86" s="378"/>
      <c r="K86" s="774"/>
      <c r="L86" s="378"/>
    </row>
    <row r="87" spans="3:12" ht="23.1" customHeight="1">
      <c r="C87" s="772"/>
      <c r="E87" s="774"/>
      <c r="F87" s="378"/>
      <c r="G87" s="774"/>
      <c r="H87" s="774"/>
      <c r="I87" s="774"/>
      <c r="J87" s="378"/>
      <c r="K87" s="774"/>
      <c r="L87" s="378"/>
    </row>
  </sheetData>
  <mergeCells count="25">
    <mergeCell ref="B39:E39"/>
    <mergeCell ref="B40:E40"/>
    <mergeCell ref="A1:M1"/>
    <mergeCell ref="A3:M3"/>
    <mergeCell ref="M4:M5"/>
    <mergeCell ref="A4:A5"/>
    <mergeCell ref="B4:B5"/>
    <mergeCell ref="C4:C5"/>
    <mergeCell ref="D4:D5"/>
    <mergeCell ref="B41:E41"/>
    <mergeCell ref="H36:I36"/>
    <mergeCell ref="H37:I37"/>
    <mergeCell ref="H38:I38"/>
    <mergeCell ref="H39:I39"/>
    <mergeCell ref="H40:I40"/>
    <mergeCell ref="H41:I41"/>
    <mergeCell ref="B36:E36"/>
    <mergeCell ref="B37:E37"/>
    <mergeCell ref="B38:E38"/>
    <mergeCell ref="J41:K41"/>
    <mergeCell ref="J36:K36"/>
    <mergeCell ref="J37:K37"/>
    <mergeCell ref="J38:K38"/>
    <mergeCell ref="J39:K39"/>
    <mergeCell ref="J40:K40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79" fitToHeight="0" orientation="landscape" r:id="rId1"/>
  <headerFooter alignWithMargins="0">
    <oddHeader xml:space="preserve">&amp;R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53"/>
  <sheetViews>
    <sheetView showGridLines="0" view="pageBreakPreview" zoomScaleNormal="50" zoomScaleSheetLayoutView="100" workbookViewId="0">
      <pane xSplit="4" ySplit="5" topLeftCell="E6" activePane="bottomRight" state="frozen"/>
      <selection activeCell="E32" sqref="E32"/>
      <selection pane="topRight" activeCell="E32" sqref="E32"/>
      <selection pane="bottomLeft" activeCell="E32" sqref="E32"/>
      <selection pane="bottomRight" activeCell="A2" sqref="A2"/>
    </sheetView>
  </sheetViews>
  <sheetFormatPr defaultRowHeight="24.95" customHeight="1"/>
  <cols>
    <col min="1" max="1" width="17.77734375" style="509" customWidth="1"/>
    <col min="2" max="2" width="4.77734375" style="595" customWidth="1"/>
    <col min="3" max="3" width="6.109375" style="677" customWidth="1"/>
    <col min="4" max="4" width="3.77734375" style="345" customWidth="1"/>
    <col min="5" max="5" width="5.109375" style="387" customWidth="1"/>
    <col min="6" max="6" width="11.21875" style="387" customWidth="1"/>
    <col min="7" max="7" width="9.33203125" style="387" customWidth="1"/>
    <col min="8" max="8" width="10.88671875" style="425" customWidth="1"/>
    <col min="9" max="9" width="11" style="387" customWidth="1"/>
    <col min="10" max="10" width="11.21875" style="387" customWidth="1"/>
    <col min="11" max="11" width="11.33203125" style="387" customWidth="1"/>
    <col min="12" max="12" width="10.88671875" style="387" customWidth="1"/>
    <col min="13" max="13" width="3.6640625" style="346" customWidth="1"/>
    <col min="14" max="16384" width="8.88671875" style="346"/>
  </cols>
  <sheetData>
    <row r="1" spans="1:256" s="324" customFormat="1" ht="9.9499999999999993" customHeight="1">
      <c r="A1" s="600"/>
      <c r="B1" s="601"/>
      <c r="C1" s="602"/>
      <c r="D1" s="435"/>
      <c r="E1" s="603"/>
      <c r="F1" s="603"/>
      <c r="G1" s="603"/>
      <c r="H1" s="604"/>
      <c r="I1" s="603"/>
      <c r="J1" s="603"/>
      <c r="K1" s="603"/>
      <c r="L1" s="603"/>
      <c r="M1" s="556"/>
      <c r="N1" s="605"/>
      <c r="O1" s="605"/>
    </row>
    <row r="2" spans="1:256" s="324" customFormat="1" ht="24.95" customHeight="1">
      <c r="A2" s="325" t="s">
        <v>246</v>
      </c>
      <c r="B2" s="606"/>
      <c r="C2" s="607"/>
      <c r="D2" s="608"/>
      <c r="E2" s="609"/>
      <c r="F2" s="609"/>
      <c r="G2" s="609"/>
      <c r="H2" s="610"/>
      <c r="I2" s="609"/>
      <c r="J2" s="609"/>
      <c r="K2" s="609"/>
      <c r="L2" s="609"/>
      <c r="M2" s="611"/>
      <c r="N2" s="605"/>
      <c r="O2" s="605"/>
    </row>
    <row r="3" spans="1:256" s="324" customFormat="1" ht="9.9499999999999993" customHeight="1" thickBot="1">
      <c r="A3" s="612"/>
      <c r="B3" s="613"/>
      <c r="C3" s="614"/>
      <c r="D3" s="427"/>
      <c r="E3" s="615"/>
      <c r="F3" s="615"/>
      <c r="G3" s="615"/>
      <c r="H3" s="402"/>
      <c r="I3" s="615"/>
      <c r="J3" s="615"/>
      <c r="K3" s="615"/>
      <c r="L3" s="615"/>
      <c r="M3" s="592"/>
      <c r="N3" s="605"/>
      <c r="O3" s="605"/>
    </row>
    <row r="4" spans="1:256" s="345" customFormat="1" ht="24" customHeight="1">
      <c r="A4" s="1049" t="s">
        <v>277</v>
      </c>
      <c r="B4" s="1051" t="s">
        <v>278</v>
      </c>
      <c r="C4" s="1053" t="s">
        <v>279</v>
      </c>
      <c r="D4" s="1051" t="s">
        <v>280</v>
      </c>
      <c r="E4" s="616" t="s">
        <v>288</v>
      </c>
      <c r="F4" s="616"/>
      <c r="G4" s="616" t="s">
        <v>282</v>
      </c>
      <c r="H4" s="617"/>
      <c r="I4" s="616" t="s">
        <v>283</v>
      </c>
      <c r="J4" s="616"/>
      <c r="K4" s="616" t="s">
        <v>284</v>
      </c>
      <c r="L4" s="616"/>
      <c r="M4" s="1047" t="s">
        <v>285</v>
      </c>
    </row>
    <row r="5" spans="1:256" s="345" customFormat="1" ht="24" customHeight="1" thickBot="1">
      <c r="A5" s="1050"/>
      <c r="B5" s="1052"/>
      <c r="C5" s="1054"/>
      <c r="D5" s="1052"/>
      <c r="E5" s="618" t="s">
        <v>289</v>
      </c>
      <c r="F5" s="618" t="s">
        <v>286</v>
      </c>
      <c r="G5" s="618" t="s">
        <v>289</v>
      </c>
      <c r="H5" s="619" t="s">
        <v>286</v>
      </c>
      <c r="I5" s="618" t="s">
        <v>289</v>
      </c>
      <c r="J5" s="618" t="s">
        <v>286</v>
      </c>
      <c r="K5" s="618" t="s">
        <v>289</v>
      </c>
      <c r="L5" s="618" t="s">
        <v>286</v>
      </c>
      <c r="M5" s="1048"/>
    </row>
    <row r="6" spans="1:256" s="345" customFormat="1" ht="24" customHeight="1">
      <c r="A6" s="620" t="s">
        <v>220</v>
      </c>
      <c r="B6" s="621"/>
      <c r="C6" s="621"/>
      <c r="D6" s="621"/>
      <c r="E6" s="621"/>
      <c r="F6" s="621"/>
      <c r="G6" s="621"/>
      <c r="H6" s="622"/>
      <c r="I6" s="621"/>
      <c r="J6" s="621"/>
      <c r="K6" s="621"/>
      <c r="L6" s="621"/>
      <c r="M6" s="623"/>
      <c r="N6" s="509"/>
      <c r="O6" s="509"/>
      <c r="P6" s="509"/>
      <c r="Q6" s="509"/>
      <c r="R6" s="509"/>
      <c r="S6" s="509"/>
      <c r="T6" s="509"/>
      <c r="U6" s="509"/>
      <c r="V6" s="509"/>
      <c r="W6" s="509"/>
      <c r="X6" s="509"/>
      <c r="Y6" s="509"/>
      <c r="Z6" s="509"/>
      <c r="AA6" s="509"/>
      <c r="AB6" s="509"/>
      <c r="AC6" s="509"/>
      <c r="AD6" s="509"/>
      <c r="AE6" s="509"/>
      <c r="AF6" s="509"/>
      <c r="AG6" s="509"/>
      <c r="AH6" s="509"/>
      <c r="AI6" s="509"/>
      <c r="AJ6" s="509"/>
      <c r="AK6" s="509"/>
      <c r="AL6" s="509"/>
      <c r="AM6" s="509"/>
      <c r="AN6" s="509"/>
      <c r="AO6" s="509"/>
      <c r="AP6" s="509"/>
      <c r="AQ6" s="509"/>
      <c r="AR6" s="509"/>
      <c r="AS6" s="509"/>
      <c r="AT6" s="509"/>
      <c r="AU6" s="509"/>
      <c r="AV6" s="509"/>
      <c r="AW6" s="509"/>
      <c r="AX6" s="509"/>
      <c r="AY6" s="509"/>
      <c r="AZ6" s="509"/>
      <c r="BA6" s="509"/>
      <c r="BB6" s="509"/>
      <c r="BC6" s="509"/>
      <c r="BD6" s="509"/>
      <c r="BE6" s="509"/>
      <c r="BF6" s="509"/>
      <c r="BG6" s="509"/>
      <c r="BH6" s="509"/>
      <c r="BI6" s="509"/>
      <c r="BJ6" s="509"/>
      <c r="BK6" s="509"/>
      <c r="BL6" s="509"/>
      <c r="BM6" s="509"/>
      <c r="BN6" s="509"/>
      <c r="BO6" s="509"/>
      <c r="BP6" s="509"/>
      <c r="BQ6" s="509"/>
      <c r="BR6" s="509"/>
      <c r="BS6" s="509"/>
      <c r="BT6" s="509"/>
      <c r="BU6" s="509"/>
      <c r="BV6" s="509"/>
      <c r="BW6" s="509"/>
      <c r="BX6" s="509"/>
      <c r="BY6" s="509"/>
      <c r="BZ6" s="509"/>
      <c r="CA6" s="509"/>
      <c r="CB6" s="509"/>
      <c r="CC6" s="509"/>
      <c r="CD6" s="509"/>
      <c r="CE6" s="509"/>
      <c r="CF6" s="509"/>
      <c r="CG6" s="509"/>
      <c r="CH6" s="509"/>
      <c r="CI6" s="509"/>
      <c r="CJ6" s="509"/>
      <c r="CK6" s="509"/>
      <c r="CL6" s="509"/>
      <c r="CM6" s="509"/>
      <c r="CN6" s="509"/>
      <c r="CO6" s="509"/>
      <c r="CP6" s="509"/>
      <c r="CQ6" s="509"/>
      <c r="CR6" s="509"/>
      <c r="CS6" s="509"/>
      <c r="CT6" s="509"/>
      <c r="CU6" s="509"/>
      <c r="CV6" s="509"/>
      <c r="CW6" s="509"/>
      <c r="CX6" s="509"/>
      <c r="CY6" s="509"/>
      <c r="CZ6" s="509"/>
      <c r="DA6" s="509"/>
      <c r="DB6" s="509"/>
      <c r="DC6" s="509"/>
      <c r="DD6" s="509"/>
      <c r="DE6" s="509"/>
      <c r="DF6" s="509"/>
      <c r="DG6" s="509"/>
      <c r="DH6" s="509"/>
      <c r="DI6" s="509"/>
      <c r="DJ6" s="509"/>
      <c r="DK6" s="509"/>
      <c r="DL6" s="509"/>
      <c r="DM6" s="509"/>
      <c r="DN6" s="509"/>
      <c r="DO6" s="509"/>
      <c r="DP6" s="509"/>
      <c r="DQ6" s="509"/>
      <c r="DR6" s="509"/>
      <c r="DS6" s="509"/>
      <c r="DT6" s="509"/>
      <c r="DU6" s="509"/>
      <c r="DV6" s="509"/>
      <c r="DW6" s="509"/>
      <c r="DX6" s="509"/>
      <c r="DY6" s="509"/>
      <c r="DZ6" s="509"/>
      <c r="EA6" s="509"/>
      <c r="EB6" s="509"/>
      <c r="EC6" s="509"/>
      <c r="ED6" s="509"/>
      <c r="EE6" s="509"/>
      <c r="EF6" s="509"/>
      <c r="EG6" s="509"/>
      <c r="EH6" s="509"/>
      <c r="EI6" s="509"/>
      <c r="EJ6" s="509"/>
      <c r="EK6" s="509"/>
      <c r="EL6" s="509"/>
      <c r="EM6" s="509"/>
      <c r="EN6" s="509"/>
      <c r="EO6" s="509"/>
      <c r="EP6" s="509"/>
      <c r="EQ6" s="509"/>
      <c r="ER6" s="509"/>
      <c r="ES6" s="509"/>
      <c r="ET6" s="509"/>
      <c r="EU6" s="509"/>
      <c r="EV6" s="509"/>
      <c r="EW6" s="509"/>
      <c r="EX6" s="509"/>
      <c r="EY6" s="509"/>
      <c r="EZ6" s="509"/>
      <c r="FA6" s="509"/>
      <c r="FB6" s="509"/>
      <c r="FC6" s="509"/>
      <c r="FD6" s="509"/>
      <c r="FE6" s="509"/>
      <c r="FF6" s="509"/>
      <c r="FG6" s="509"/>
      <c r="FH6" s="509"/>
      <c r="FI6" s="509"/>
      <c r="FJ6" s="509"/>
      <c r="FK6" s="509"/>
      <c r="FL6" s="509"/>
      <c r="FM6" s="509"/>
      <c r="FN6" s="509"/>
      <c r="FO6" s="509"/>
      <c r="FP6" s="509"/>
      <c r="FQ6" s="509"/>
      <c r="FR6" s="509"/>
      <c r="FS6" s="509"/>
      <c r="FT6" s="509"/>
      <c r="FU6" s="509"/>
      <c r="FV6" s="509"/>
      <c r="FW6" s="509"/>
      <c r="FX6" s="509"/>
      <c r="FY6" s="509"/>
      <c r="FZ6" s="509"/>
      <c r="GA6" s="509"/>
      <c r="GB6" s="509"/>
      <c r="GC6" s="509"/>
      <c r="GD6" s="509"/>
      <c r="GE6" s="509"/>
      <c r="GF6" s="509"/>
      <c r="GG6" s="509"/>
      <c r="GH6" s="509"/>
      <c r="GI6" s="509"/>
      <c r="GJ6" s="509"/>
      <c r="GK6" s="509"/>
      <c r="GL6" s="509"/>
      <c r="GM6" s="509"/>
      <c r="GN6" s="509"/>
      <c r="GO6" s="509"/>
      <c r="GP6" s="509"/>
      <c r="GQ6" s="509"/>
      <c r="GR6" s="509"/>
      <c r="GS6" s="509"/>
      <c r="GT6" s="509"/>
      <c r="GU6" s="509"/>
      <c r="GV6" s="509"/>
      <c r="GW6" s="509"/>
      <c r="GX6" s="509"/>
      <c r="GY6" s="509"/>
      <c r="GZ6" s="509"/>
      <c r="HA6" s="509"/>
      <c r="HB6" s="509"/>
      <c r="HC6" s="509"/>
      <c r="HD6" s="509"/>
      <c r="HE6" s="509"/>
      <c r="HF6" s="509"/>
      <c r="HG6" s="509"/>
      <c r="HH6" s="509"/>
      <c r="HI6" s="509"/>
      <c r="HJ6" s="509"/>
      <c r="HK6" s="509"/>
      <c r="HL6" s="509"/>
      <c r="HM6" s="509"/>
      <c r="HN6" s="509"/>
      <c r="HO6" s="509"/>
      <c r="HP6" s="509"/>
      <c r="HQ6" s="509"/>
      <c r="HR6" s="509"/>
      <c r="HS6" s="509"/>
      <c r="HT6" s="509"/>
      <c r="HU6" s="509"/>
      <c r="HV6" s="509"/>
      <c r="HW6" s="509"/>
      <c r="HX6" s="509"/>
      <c r="HY6" s="509"/>
      <c r="HZ6" s="509"/>
      <c r="IA6" s="509"/>
      <c r="IB6" s="509"/>
      <c r="IC6" s="509"/>
      <c r="ID6" s="509"/>
      <c r="IE6" s="509"/>
      <c r="IF6" s="509"/>
      <c r="IG6" s="509"/>
      <c r="IH6" s="509"/>
      <c r="II6" s="509"/>
      <c r="IJ6" s="509"/>
      <c r="IK6" s="509"/>
      <c r="IL6" s="509"/>
      <c r="IM6" s="509"/>
      <c r="IN6" s="509"/>
      <c r="IO6" s="509"/>
      <c r="IP6" s="509"/>
      <c r="IQ6" s="509"/>
      <c r="IR6" s="509"/>
      <c r="IS6" s="509"/>
      <c r="IT6" s="509"/>
      <c r="IU6" s="509"/>
      <c r="IV6" s="509"/>
    </row>
    <row r="7" spans="1:256" s="345" customFormat="1" ht="23.1" customHeight="1">
      <c r="A7" s="624" t="s">
        <v>290</v>
      </c>
      <c r="B7" s="625"/>
      <c r="C7" s="626"/>
      <c r="D7" s="365"/>
      <c r="E7" s="627"/>
      <c r="F7" s="627"/>
      <c r="G7" s="627"/>
      <c r="H7" s="628"/>
      <c r="I7" s="627"/>
      <c r="J7" s="627"/>
      <c r="K7" s="627"/>
      <c r="L7" s="627"/>
      <c r="M7" s="629"/>
    </row>
    <row r="8" spans="1:256" s="345" customFormat="1" ht="23.1" customHeight="1">
      <c r="A8" s="630" t="s">
        <v>443</v>
      </c>
      <c r="B8" s="625"/>
      <c r="C8" s="626">
        <f>기준점_산출근거!Q49</f>
        <v>0.15</v>
      </c>
      <c r="D8" s="365" t="s">
        <v>0</v>
      </c>
      <c r="E8" s="627"/>
      <c r="F8" s="627">
        <f t="shared" ref="F8:F13" si="0">H8+J8+L8</f>
        <v>49016</v>
      </c>
      <c r="G8" s="627">
        <f>노임단가!F6</f>
        <v>326774</v>
      </c>
      <c r="H8" s="628">
        <f t="shared" ref="H8:H13" si="1">INT(G8*C8)</f>
        <v>49016</v>
      </c>
      <c r="I8" s="627"/>
      <c r="J8" s="627"/>
      <c r="K8" s="627"/>
      <c r="L8" s="627"/>
      <c r="M8" s="629"/>
    </row>
    <row r="9" spans="1:256" s="345" customFormat="1" ht="23.1" customHeight="1">
      <c r="A9" s="630" t="s">
        <v>444</v>
      </c>
      <c r="B9" s="625"/>
      <c r="C9" s="626">
        <f>기준점_산출근거!Q50</f>
        <v>1.3</v>
      </c>
      <c r="D9" s="365" t="s">
        <v>291</v>
      </c>
      <c r="E9" s="627"/>
      <c r="F9" s="627">
        <f t="shared" si="0"/>
        <v>376044</v>
      </c>
      <c r="G9" s="627">
        <f>노임단가!F7</f>
        <v>289265</v>
      </c>
      <c r="H9" s="628">
        <f t="shared" si="1"/>
        <v>376044</v>
      </c>
      <c r="I9" s="627"/>
      <c r="J9" s="627"/>
      <c r="K9" s="627"/>
      <c r="L9" s="631"/>
      <c r="M9" s="632"/>
    </row>
    <row r="10" spans="1:256" s="345" customFormat="1" ht="23.1" customHeight="1">
      <c r="A10" s="630" t="s">
        <v>445</v>
      </c>
      <c r="B10" s="625"/>
      <c r="C10" s="626">
        <f>기준점_산출근거!Q51</f>
        <v>1.92</v>
      </c>
      <c r="D10" s="365" t="s">
        <v>291</v>
      </c>
      <c r="E10" s="627"/>
      <c r="F10" s="627">
        <f t="shared" si="0"/>
        <v>483064</v>
      </c>
      <c r="G10" s="627">
        <f>노임단가!F8</f>
        <v>251596</v>
      </c>
      <c r="H10" s="628">
        <f t="shared" si="1"/>
        <v>483064</v>
      </c>
      <c r="I10" s="627"/>
      <c r="J10" s="627"/>
      <c r="K10" s="627"/>
      <c r="L10" s="627"/>
      <c r="M10" s="632"/>
    </row>
    <row r="11" spans="1:256" s="345" customFormat="1" ht="23.1" customHeight="1">
      <c r="A11" s="630" t="s">
        <v>446</v>
      </c>
      <c r="B11" s="625"/>
      <c r="C11" s="626">
        <f>기준점_산출근거!Q52</f>
        <v>1.9899999999999998</v>
      </c>
      <c r="D11" s="365" t="s">
        <v>291</v>
      </c>
      <c r="E11" s="627"/>
      <c r="F11" s="627">
        <f t="shared" si="0"/>
        <v>429061</v>
      </c>
      <c r="G11" s="627">
        <f>노임단가!F9</f>
        <v>215609</v>
      </c>
      <c r="H11" s="628">
        <f t="shared" si="1"/>
        <v>429061</v>
      </c>
      <c r="I11" s="627"/>
      <c r="J11" s="627"/>
      <c r="K11" s="627"/>
      <c r="L11" s="627"/>
      <c r="M11" s="632"/>
    </row>
    <row r="12" spans="1:256" s="345" customFormat="1" ht="23.1" customHeight="1">
      <c r="A12" s="630" t="s">
        <v>447</v>
      </c>
      <c r="B12" s="625"/>
      <c r="C12" s="626">
        <f>기준점_산출근거!Q53</f>
        <v>2.16</v>
      </c>
      <c r="D12" s="365" t="s">
        <v>291</v>
      </c>
      <c r="E12" s="627"/>
      <c r="F12" s="627">
        <f t="shared" si="0"/>
        <v>433697</v>
      </c>
      <c r="G12" s="627">
        <f>노임단가!F12</f>
        <v>200786</v>
      </c>
      <c r="H12" s="628">
        <f t="shared" si="1"/>
        <v>433697</v>
      </c>
      <c r="I12" s="627"/>
      <c r="J12" s="627"/>
      <c r="K12" s="627"/>
      <c r="L12" s="627"/>
      <c r="M12" s="632"/>
    </row>
    <row r="13" spans="1:256" s="345" customFormat="1" ht="23.1" customHeight="1">
      <c r="A13" s="630" t="s">
        <v>448</v>
      </c>
      <c r="B13" s="625"/>
      <c r="C13" s="626">
        <f>기준점_산출근거!Q54</f>
        <v>0.61</v>
      </c>
      <c r="D13" s="365" t="s">
        <v>291</v>
      </c>
      <c r="E13" s="627"/>
      <c r="F13" s="627">
        <f t="shared" si="0"/>
        <v>104961</v>
      </c>
      <c r="G13" s="627">
        <f>노임단가!F26</f>
        <v>172068</v>
      </c>
      <c r="H13" s="628">
        <f t="shared" si="1"/>
        <v>104961</v>
      </c>
      <c r="I13" s="627"/>
      <c r="J13" s="627"/>
      <c r="K13" s="627"/>
      <c r="L13" s="627"/>
      <c r="M13" s="632"/>
    </row>
    <row r="14" spans="1:256" s="345" customFormat="1" ht="23.1" customHeight="1">
      <c r="A14" s="624" t="s">
        <v>579</v>
      </c>
      <c r="B14" s="625"/>
      <c r="C14" s="626"/>
      <c r="D14" s="365"/>
      <c r="E14" s="627"/>
      <c r="F14" s="627"/>
      <c r="G14" s="627"/>
      <c r="H14" s="628"/>
      <c r="I14" s="627"/>
      <c r="J14" s="627"/>
      <c r="K14" s="627"/>
      <c r="L14" s="627"/>
      <c r="M14" s="633"/>
    </row>
    <row r="15" spans="1:256" s="345" customFormat="1" ht="23.1" customHeight="1">
      <c r="A15" s="634" t="s">
        <v>580</v>
      </c>
      <c r="B15" s="625"/>
      <c r="C15" s="626">
        <f>설계제원!B5</f>
        <v>0</v>
      </c>
      <c r="D15" s="365" t="s">
        <v>581</v>
      </c>
      <c r="E15" s="627"/>
      <c r="F15" s="627"/>
      <c r="G15" s="627"/>
      <c r="H15" s="628"/>
      <c r="I15" s="628">
        <f>재료비!F5+재료비!F6</f>
        <v>130000</v>
      </c>
      <c r="J15" s="628">
        <f>INT(I15*C15)</f>
        <v>0</v>
      </c>
      <c r="K15" s="627"/>
      <c r="L15" s="627"/>
      <c r="M15" s="633"/>
    </row>
    <row r="16" spans="1:256" s="345" customFormat="1" ht="23.1" customHeight="1">
      <c r="A16" s="624"/>
      <c r="B16" s="625"/>
      <c r="C16" s="626"/>
      <c r="D16" s="365"/>
      <c r="E16" s="627"/>
      <c r="F16" s="627"/>
      <c r="G16" s="627"/>
      <c r="H16" s="628"/>
      <c r="I16" s="627"/>
      <c r="J16" s="627"/>
      <c r="K16" s="627"/>
      <c r="L16" s="627"/>
      <c r="M16" s="633"/>
    </row>
    <row r="17" spans="1:256" s="345" customFormat="1" ht="23.1" customHeight="1">
      <c r="A17" s="630"/>
      <c r="B17" s="625"/>
      <c r="C17" s="626"/>
      <c r="D17" s="365"/>
      <c r="E17" s="627"/>
      <c r="F17" s="627"/>
      <c r="G17" s="627"/>
      <c r="H17" s="628"/>
      <c r="I17" s="627"/>
      <c r="J17" s="627"/>
      <c r="K17" s="627"/>
      <c r="L17" s="627"/>
      <c r="M17" s="632"/>
    </row>
    <row r="18" spans="1:256" s="345" customFormat="1" ht="23.1" customHeight="1">
      <c r="A18" s="630"/>
      <c r="B18" s="625"/>
      <c r="C18" s="626"/>
      <c r="D18" s="365"/>
      <c r="E18" s="627"/>
      <c r="F18" s="627"/>
      <c r="G18" s="627"/>
      <c r="H18" s="628"/>
      <c r="I18" s="627"/>
      <c r="J18" s="627"/>
      <c r="K18" s="627"/>
      <c r="L18" s="627"/>
      <c r="M18" s="632"/>
    </row>
    <row r="19" spans="1:256" s="345" customFormat="1" ht="23.1" customHeight="1">
      <c r="A19" s="630"/>
      <c r="B19" s="625"/>
      <c r="C19" s="626"/>
      <c r="D19" s="365"/>
      <c r="E19" s="627"/>
      <c r="F19" s="627"/>
      <c r="G19" s="627"/>
      <c r="H19" s="628"/>
      <c r="I19" s="627"/>
      <c r="J19" s="627"/>
      <c r="K19" s="627"/>
      <c r="L19" s="627"/>
      <c r="M19" s="632"/>
    </row>
    <row r="20" spans="1:256" s="345" customFormat="1" ht="23.1" customHeight="1">
      <c r="A20" s="630"/>
      <c r="B20" s="625"/>
      <c r="C20" s="626"/>
      <c r="D20" s="365"/>
      <c r="E20" s="627"/>
      <c r="F20" s="627"/>
      <c r="G20" s="627"/>
      <c r="H20" s="628"/>
      <c r="I20" s="627"/>
      <c r="J20" s="627"/>
      <c r="K20" s="627"/>
      <c r="L20" s="627"/>
      <c r="M20" s="632"/>
    </row>
    <row r="21" spans="1:256" s="345" customFormat="1" ht="23.1" customHeight="1">
      <c r="A21" s="635"/>
      <c r="B21" s="636"/>
      <c r="C21" s="637"/>
      <c r="D21" s="638"/>
      <c r="E21" s="639"/>
      <c r="F21" s="639"/>
      <c r="G21" s="639"/>
      <c r="H21" s="640"/>
      <c r="I21" s="639"/>
      <c r="J21" s="639"/>
      <c r="K21" s="639"/>
      <c r="L21" s="639"/>
      <c r="M21" s="641"/>
    </row>
    <row r="22" spans="1:256" s="345" customFormat="1" ht="23.1" customHeight="1" thickBot="1">
      <c r="A22" s="642" t="s">
        <v>27</v>
      </c>
      <c r="B22" s="643"/>
      <c r="C22" s="644"/>
      <c r="D22" s="645"/>
      <c r="E22" s="646"/>
      <c r="F22" s="646">
        <f>H22+J22+L22</f>
        <v>1875843</v>
      </c>
      <c r="G22" s="646"/>
      <c r="H22" s="647">
        <f>SUM(H6:H21)</f>
        <v>1875843</v>
      </c>
      <c r="I22" s="647"/>
      <c r="J22" s="647">
        <f>SUM(J6:J21)</f>
        <v>0</v>
      </c>
      <c r="K22" s="646"/>
      <c r="L22" s="646">
        <f>SUM(L6:L21)</f>
        <v>0</v>
      </c>
      <c r="M22" s="648"/>
    </row>
    <row r="23" spans="1:256" s="345" customFormat="1" ht="24" customHeight="1">
      <c r="A23" s="620" t="s">
        <v>221</v>
      </c>
      <c r="B23" s="621"/>
      <c r="C23" s="621"/>
      <c r="D23" s="621"/>
      <c r="E23" s="621"/>
      <c r="F23" s="621"/>
      <c r="G23" s="621"/>
      <c r="H23" s="622"/>
      <c r="I23" s="621"/>
      <c r="J23" s="621"/>
      <c r="K23" s="621"/>
      <c r="L23" s="621"/>
      <c r="M23" s="623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  <c r="AG23" s="509"/>
      <c r="AH23" s="509"/>
      <c r="AI23" s="509"/>
      <c r="AJ23" s="509"/>
      <c r="AK23" s="509"/>
      <c r="AL23" s="509"/>
      <c r="AM23" s="509"/>
      <c r="AN23" s="509"/>
      <c r="AO23" s="509"/>
      <c r="AP23" s="509"/>
      <c r="AQ23" s="509"/>
      <c r="AR23" s="509"/>
      <c r="AS23" s="509"/>
      <c r="AT23" s="509"/>
      <c r="AU23" s="509"/>
      <c r="AV23" s="509"/>
      <c r="AW23" s="509"/>
      <c r="AX23" s="509"/>
      <c r="AY23" s="509"/>
      <c r="AZ23" s="509"/>
      <c r="BA23" s="509"/>
      <c r="BB23" s="509"/>
      <c r="BC23" s="509"/>
      <c r="BD23" s="509"/>
      <c r="BE23" s="509"/>
      <c r="BF23" s="509"/>
      <c r="BG23" s="509"/>
      <c r="BH23" s="509"/>
      <c r="BI23" s="509"/>
      <c r="BJ23" s="509"/>
      <c r="BK23" s="509"/>
      <c r="BL23" s="509"/>
      <c r="BM23" s="509"/>
      <c r="BN23" s="509"/>
      <c r="BO23" s="509"/>
      <c r="BP23" s="509"/>
      <c r="BQ23" s="509"/>
      <c r="BR23" s="509"/>
      <c r="BS23" s="509"/>
      <c r="BT23" s="509"/>
      <c r="BU23" s="509"/>
      <c r="BV23" s="509"/>
      <c r="BW23" s="509"/>
      <c r="BX23" s="509"/>
      <c r="BY23" s="509"/>
      <c r="BZ23" s="509"/>
      <c r="CA23" s="509"/>
      <c r="CB23" s="509"/>
      <c r="CC23" s="509"/>
      <c r="CD23" s="509"/>
      <c r="CE23" s="509"/>
      <c r="CF23" s="509"/>
      <c r="CG23" s="509"/>
      <c r="CH23" s="509"/>
      <c r="CI23" s="509"/>
      <c r="CJ23" s="509"/>
      <c r="CK23" s="509"/>
      <c r="CL23" s="509"/>
      <c r="CM23" s="509"/>
      <c r="CN23" s="509"/>
      <c r="CO23" s="509"/>
      <c r="CP23" s="509"/>
      <c r="CQ23" s="509"/>
      <c r="CR23" s="509"/>
      <c r="CS23" s="509"/>
      <c r="CT23" s="509"/>
      <c r="CU23" s="509"/>
      <c r="CV23" s="509"/>
      <c r="CW23" s="509"/>
      <c r="CX23" s="509"/>
      <c r="CY23" s="509"/>
      <c r="CZ23" s="509"/>
      <c r="DA23" s="509"/>
      <c r="DB23" s="509"/>
      <c r="DC23" s="509"/>
      <c r="DD23" s="509"/>
      <c r="DE23" s="509"/>
      <c r="DF23" s="509"/>
      <c r="DG23" s="509"/>
      <c r="DH23" s="509"/>
      <c r="DI23" s="509"/>
      <c r="DJ23" s="509"/>
      <c r="DK23" s="509"/>
      <c r="DL23" s="509"/>
      <c r="DM23" s="509"/>
      <c r="DN23" s="509"/>
      <c r="DO23" s="509"/>
      <c r="DP23" s="509"/>
      <c r="DQ23" s="509"/>
      <c r="DR23" s="509"/>
      <c r="DS23" s="509"/>
      <c r="DT23" s="509"/>
      <c r="DU23" s="509"/>
      <c r="DV23" s="509"/>
      <c r="DW23" s="509"/>
      <c r="DX23" s="509"/>
      <c r="DY23" s="509"/>
      <c r="DZ23" s="509"/>
      <c r="EA23" s="509"/>
      <c r="EB23" s="509"/>
      <c r="EC23" s="509"/>
      <c r="ED23" s="509"/>
      <c r="EE23" s="509"/>
      <c r="EF23" s="509"/>
      <c r="EG23" s="509"/>
      <c r="EH23" s="509"/>
      <c r="EI23" s="509"/>
      <c r="EJ23" s="509"/>
      <c r="EK23" s="509"/>
      <c r="EL23" s="509"/>
      <c r="EM23" s="509"/>
      <c r="EN23" s="509"/>
      <c r="EO23" s="509"/>
      <c r="EP23" s="509"/>
      <c r="EQ23" s="509"/>
      <c r="ER23" s="509"/>
      <c r="ES23" s="509"/>
      <c r="ET23" s="509"/>
      <c r="EU23" s="509"/>
      <c r="EV23" s="509"/>
      <c r="EW23" s="509"/>
      <c r="EX23" s="509"/>
      <c r="EY23" s="509"/>
      <c r="EZ23" s="509"/>
      <c r="FA23" s="509"/>
      <c r="FB23" s="509"/>
      <c r="FC23" s="509"/>
      <c r="FD23" s="509"/>
      <c r="FE23" s="509"/>
      <c r="FF23" s="509"/>
      <c r="FG23" s="509"/>
      <c r="FH23" s="509"/>
      <c r="FI23" s="509"/>
      <c r="FJ23" s="509"/>
      <c r="FK23" s="509"/>
      <c r="FL23" s="509"/>
      <c r="FM23" s="509"/>
      <c r="FN23" s="509"/>
      <c r="FO23" s="509"/>
      <c r="FP23" s="509"/>
      <c r="FQ23" s="509"/>
      <c r="FR23" s="509"/>
      <c r="FS23" s="509"/>
      <c r="FT23" s="509"/>
      <c r="FU23" s="509"/>
      <c r="FV23" s="509"/>
      <c r="FW23" s="509"/>
      <c r="FX23" s="509"/>
      <c r="FY23" s="509"/>
      <c r="FZ23" s="509"/>
      <c r="GA23" s="509"/>
      <c r="GB23" s="509"/>
      <c r="GC23" s="509"/>
      <c r="GD23" s="509"/>
      <c r="GE23" s="509"/>
      <c r="GF23" s="509"/>
      <c r="GG23" s="509"/>
      <c r="GH23" s="509"/>
      <c r="GI23" s="509"/>
      <c r="GJ23" s="509"/>
      <c r="GK23" s="509"/>
      <c r="GL23" s="509"/>
      <c r="GM23" s="509"/>
      <c r="GN23" s="509"/>
      <c r="GO23" s="509"/>
      <c r="GP23" s="509"/>
      <c r="GQ23" s="509"/>
      <c r="GR23" s="509"/>
      <c r="GS23" s="509"/>
      <c r="GT23" s="509"/>
      <c r="GU23" s="509"/>
      <c r="GV23" s="509"/>
      <c r="GW23" s="509"/>
      <c r="GX23" s="509"/>
      <c r="GY23" s="509"/>
      <c r="GZ23" s="509"/>
      <c r="HA23" s="509"/>
      <c r="HB23" s="509"/>
      <c r="HC23" s="509"/>
      <c r="HD23" s="509"/>
      <c r="HE23" s="509"/>
      <c r="HF23" s="509"/>
      <c r="HG23" s="509"/>
      <c r="HH23" s="509"/>
      <c r="HI23" s="509"/>
      <c r="HJ23" s="509"/>
      <c r="HK23" s="509"/>
      <c r="HL23" s="509"/>
      <c r="HM23" s="509"/>
      <c r="HN23" s="509"/>
      <c r="HO23" s="509"/>
      <c r="HP23" s="509"/>
      <c r="HQ23" s="509"/>
      <c r="HR23" s="509"/>
      <c r="HS23" s="509"/>
      <c r="HT23" s="509"/>
      <c r="HU23" s="509"/>
      <c r="HV23" s="509"/>
      <c r="HW23" s="509"/>
      <c r="HX23" s="509"/>
      <c r="HY23" s="509"/>
      <c r="HZ23" s="509"/>
      <c r="IA23" s="509"/>
      <c r="IB23" s="509"/>
      <c r="IC23" s="509"/>
      <c r="ID23" s="509"/>
      <c r="IE23" s="509"/>
      <c r="IF23" s="509"/>
      <c r="IG23" s="509"/>
      <c r="IH23" s="509"/>
      <c r="II23" s="509"/>
      <c r="IJ23" s="509"/>
      <c r="IK23" s="509"/>
      <c r="IL23" s="509"/>
      <c r="IM23" s="509"/>
      <c r="IN23" s="509"/>
      <c r="IO23" s="509"/>
      <c r="IP23" s="509"/>
      <c r="IQ23" s="509"/>
      <c r="IR23" s="509"/>
      <c r="IS23" s="509"/>
      <c r="IT23" s="509"/>
      <c r="IU23" s="509"/>
      <c r="IV23" s="509"/>
    </row>
    <row r="24" spans="1:256" s="345" customFormat="1" ht="24" customHeight="1">
      <c r="A24" s="624" t="s">
        <v>290</v>
      </c>
      <c r="B24" s="625"/>
      <c r="C24" s="626"/>
      <c r="D24" s="365"/>
      <c r="E24" s="627"/>
      <c r="F24" s="627"/>
      <c r="G24" s="627"/>
      <c r="H24" s="628"/>
      <c r="I24" s="627"/>
      <c r="J24" s="627"/>
      <c r="K24" s="627"/>
      <c r="L24" s="627"/>
      <c r="M24" s="629"/>
    </row>
    <row r="25" spans="1:256" s="345" customFormat="1" ht="24" customHeight="1">
      <c r="A25" s="630" t="s">
        <v>444</v>
      </c>
      <c r="B25" s="625"/>
      <c r="C25" s="626">
        <f>기준점_산출근거!Q101</f>
        <v>0.2</v>
      </c>
      <c r="D25" s="365" t="s">
        <v>291</v>
      </c>
      <c r="E25" s="627"/>
      <c r="F25" s="627">
        <f>H25+J25+L25</f>
        <v>57853</v>
      </c>
      <c r="G25" s="627">
        <f>노임단가!F7</f>
        <v>289265</v>
      </c>
      <c r="H25" s="628">
        <f>INT(G25*C25)</f>
        <v>57853</v>
      </c>
      <c r="I25" s="627"/>
      <c r="J25" s="627"/>
      <c r="K25" s="627"/>
      <c r="L25" s="631"/>
      <c r="M25" s="632"/>
    </row>
    <row r="26" spans="1:256" s="345" customFormat="1" ht="24" customHeight="1">
      <c r="A26" s="630" t="s">
        <v>445</v>
      </c>
      <c r="B26" s="625"/>
      <c r="C26" s="626">
        <f>기준점_산출근거!Q102</f>
        <v>0.22999999999999998</v>
      </c>
      <c r="D26" s="365" t="s">
        <v>291</v>
      </c>
      <c r="E26" s="627"/>
      <c r="F26" s="628">
        <f>H26+J26+L26</f>
        <v>57867</v>
      </c>
      <c r="G26" s="628">
        <f>노임단가!F8</f>
        <v>251596</v>
      </c>
      <c r="H26" s="628">
        <f>INT(G26*C26)</f>
        <v>57867</v>
      </c>
      <c r="I26" s="627"/>
      <c r="J26" s="627"/>
      <c r="K26" s="627"/>
      <c r="L26" s="627"/>
      <c r="M26" s="632"/>
    </row>
    <row r="27" spans="1:256" s="345" customFormat="1" ht="24" customHeight="1">
      <c r="A27" s="630" t="s">
        <v>446</v>
      </c>
      <c r="B27" s="625"/>
      <c r="C27" s="626">
        <f>기준점_산출근거!Q103</f>
        <v>0.24</v>
      </c>
      <c r="D27" s="365" t="s">
        <v>291</v>
      </c>
      <c r="E27" s="627"/>
      <c r="F27" s="627">
        <f>H27+J27+L27</f>
        <v>51746</v>
      </c>
      <c r="G27" s="627">
        <f>노임단가!F9</f>
        <v>215609</v>
      </c>
      <c r="H27" s="628">
        <f>INT(G27*C27)</f>
        <v>51746</v>
      </c>
      <c r="I27" s="627"/>
      <c r="J27" s="627"/>
      <c r="K27" s="627"/>
      <c r="L27" s="627"/>
      <c r="M27" s="632"/>
    </row>
    <row r="28" spans="1:256" s="345" customFormat="1" ht="24" customHeight="1">
      <c r="A28" s="630" t="s">
        <v>447</v>
      </c>
      <c r="B28" s="625"/>
      <c r="C28" s="626">
        <f>기준점_산출근거!Q104</f>
        <v>0.26</v>
      </c>
      <c r="D28" s="365" t="s">
        <v>291</v>
      </c>
      <c r="E28" s="627"/>
      <c r="F28" s="627">
        <f>H28+J28+L28</f>
        <v>52204</v>
      </c>
      <c r="G28" s="627">
        <f>노임단가!F12</f>
        <v>200786</v>
      </c>
      <c r="H28" s="628">
        <f>INT(G28*C28)</f>
        <v>52204</v>
      </c>
      <c r="I28" s="627"/>
      <c r="J28" s="627"/>
      <c r="K28" s="627"/>
      <c r="L28" s="627"/>
      <c r="M28" s="632"/>
    </row>
    <row r="29" spans="1:256" s="345" customFormat="1" ht="24" customHeight="1">
      <c r="A29" s="630" t="s">
        <v>448</v>
      </c>
      <c r="B29" s="625"/>
      <c r="C29" s="626">
        <f>기준점_산출근거!Q105</f>
        <v>0.04</v>
      </c>
      <c r="D29" s="365" t="s">
        <v>291</v>
      </c>
      <c r="E29" s="627"/>
      <c r="F29" s="627">
        <f>H29+J29+L29</f>
        <v>6882</v>
      </c>
      <c r="G29" s="627">
        <f>노임단가!F26</f>
        <v>172068</v>
      </c>
      <c r="H29" s="628">
        <f>INT(G29*C29)</f>
        <v>6882</v>
      </c>
      <c r="I29" s="627"/>
      <c r="J29" s="627"/>
      <c r="K29" s="627"/>
      <c r="L29" s="627"/>
      <c r="M29" s="632"/>
    </row>
    <row r="30" spans="1:256" s="345" customFormat="1" ht="24" customHeight="1">
      <c r="A30" s="624" t="s">
        <v>579</v>
      </c>
      <c r="B30" s="625"/>
      <c r="C30" s="626"/>
      <c r="D30" s="365"/>
      <c r="E30" s="627"/>
      <c r="F30" s="627"/>
      <c r="G30" s="627"/>
      <c r="H30" s="628"/>
      <c r="I30" s="628"/>
      <c r="J30" s="628"/>
      <c r="K30" s="627"/>
      <c r="L30" s="627"/>
      <c r="M30" s="633"/>
    </row>
    <row r="31" spans="1:256" s="345" customFormat="1" ht="24" customHeight="1">
      <c r="A31" s="624" t="s">
        <v>582</v>
      </c>
      <c r="B31" s="625"/>
      <c r="C31" s="626">
        <f>설계제원!B10</f>
        <v>17</v>
      </c>
      <c r="D31" s="365" t="s">
        <v>581</v>
      </c>
      <c r="E31" s="627"/>
      <c r="F31" s="627"/>
      <c r="G31" s="627"/>
      <c r="H31" s="628"/>
      <c r="I31" s="627">
        <f>재료비!F12</f>
        <v>8000</v>
      </c>
      <c r="J31" s="628">
        <f>INT(I31*C31)</f>
        <v>136000</v>
      </c>
      <c r="K31" s="627"/>
      <c r="L31" s="627"/>
      <c r="M31" s="633"/>
    </row>
    <row r="32" spans="1:256" s="345" customFormat="1" ht="24" customHeight="1">
      <c r="A32" s="630"/>
      <c r="B32" s="625"/>
      <c r="C32" s="626"/>
      <c r="D32" s="365"/>
      <c r="E32" s="627"/>
      <c r="F32" s="627"/>
      <c r="G32" s="627"/>
      <c r="H32" s="628"/>
      <c r="I32" s="627"/>
      <c r="J32" s="627"/>
      <c r="K32" s="627"/>
      <c r="L32" s="627"/>
      <c r="M32" s="633"/>
    </row>
    <row r="33" spans="1:13" s="345" customFormat="1" ht="24" customHeight="1">
      <c r="A33" s="630"/>
      <c r="B33" s="625"/>
      <c r="C33" s="626"/>
      <c r="D33" s="365"/>
      <c r="E33" s="627"/>
      <c r="F33" s="627"/>
      <c r="G33" s="627"/>
      <c r="H33" s="628"/>
      <c r="I33" s="627"/>
      <c r="J33" s="627"/>
      <c r="K33" s="627"/>
      <c r="L33" s="627"/>
      <c r="M33" s="633"/>
    </row>
    <row r="34" spans="1:13" s="345" customFormat="1" ht="24" customHeight="1">
      <c r="A34" s="630"/>
      <c r="B34" s="625"/>
      <c r="C34" s="626"/>
      <c r="D34" s="365"/>
      <c r="E34" s="627"/>
      <c r="F34" s="627"/>
      <c r="G34" s="627"/>
      <c r="H34" s="628"/>
      <c r="I34" s="627"/>
      <c r="J34" s="627"/>
      <c r="K34" s="627"/>
      <c r="L34" s="627"/>
      <c r="M34" s="633"/>
    </row>
    <row r="35" spans="1:13" s="345" customFormat="1" ht="24" customHeight="1">
      <c r="A35" s="630"/>
      <c r="B35" s="625"/>
      <c r="C35" s="626"/>
      <c r="D35" s="365"/>
      <c r="E35" s="627"/>
      <c r="F35" s="627"/>
      <c r="G35" s="627"/>
      <c r="H35" s="628"/>
      <c r="I35" s="627"/>
      <c r="J35" s="627"/>
      <c r="K35" s="627"/>
      <c r="L35" s="627"/>
      <c r="M35" s="633"/>
    </row>
    <row r="36" spans="1:13" s="345" customFormat="1" ht="24" customHeight="1">
      <c r="A36" s="649"/>
      <c r="B36" s="625"/>
      <c r="C36" s="626"/>
      <c r="D36" s="365"/>
      <c r="E36" s="627"/>
      <c r="F36" s="627"/>
      <c r="G36" s="627"/>
      <c r="H36" s="628"/>
      <c r="I36" s="627"/>
      <c r="J36" s="627"/>
      <c r="K36" s="627"/>
      <c r="L36" s="627"/>
      <c r="M36" s="633"/>
    </row>
    <row r="37" spans="1:13" s="345" customFormat="1" ht="24" customHeight="1" thickBot="1">
      <c r="A37" s="642" t="s">
        <v>27</v>
      </c>
      <c r="B37" s="643"/>
      <c r="C37" s="644"/>
      <c r="D37" s="645"/>
      <c r="E37" s="646"/>
      <c r="F37" s="646">
        <f>H37+J37+L37</f>
        <v>362552</v>
      </c>
      <c r="G37" s="646"/>
      <c r="H37" s="647">
        <f>SUM(H23:H36)</f>
        <v>226552</v>
      </c>
      <c r="I37" s="647"/>
      <c r="J37" s="647">
        <f>SUM(J23:J36)</f>
        <v>136000</v>
      </c>
      <c r="K37" s="646"/>
      <c r="L37" s="646">
        <f>SUM(L23:L36)</f>
        <v>0</v>
      </c>
      <c r="M37" s="648"/>
    </row>
    <row r="38" spans="1:13" s="345" customFormat="1" ht="24" customHeight="1">
      <c r="A38" s="650" t="s">
        <v>589</v>
      </c>
      <c r="B38" s="651"/>
      <c r="C38" s="652"/>
      <c r="D38" s="653"/>
      <c r="E38" s="654"/>
      <c r="F38" s="654"/>
      <c r="G38" s="654"/>
      <c r="H38" s="655"/>
      <c r="I38" s="654"/>
      <c r="J38" s="654"/>
      <c r="K38" s="654"/>
      <c r="L38" s="654"/>
      <c r="M38" s="656"/>
    </row>
    <row r="39" spans="1:13" s="345" customFormat="1" ht="24" customHeight="1">
      <c r="A39" s="657" t="s">
        <v>26</v>
      </c>
      <c r="B39" s="658"/>
      <c r="C39" s="659"/>
      <c r="D39" s="365"/>
      <c r="E39" s="368"/>
      <c r="F39" s="368"/>
      <c r="G39" s="368"/>
      <c r="H39" s="660"/>
      <c r="I39" s="368"/>
      <c r="J39" s="368"/>
      <c r="K39" s="368"/>
      <c r="L39" s="368"/>
      <c r="M39" s="661"/>
    </row>
    <row r="40" spans="1:13" s="345" customFormat="1" ht="24" customHeight="1">
      <c r="A40" s="630" t="s">
        <v>444</v>
      </c>
      <c r="B40" s="625"/>
      <c r="C40" s="626">
        <f>DB_산출근거!G36</f>
        <v>1.34</v>
      </c>
      <c r="D40" s="365" t="s">
        <v>291</v>
      </c>
      <c r="E40" s="627"/>
      <c r="F40" s="627">
        <f>H40+J40+L40</f>
        <v>387615</v>
      </c>
      <c r="G40" s="627">
        <f>노임단가!F7</f>
        <v>289265</v>
      </c>
      <c r="H40" s="628">
        <f>INT(G40*C40)</f>
        <v>387615</v>
      </c>
      <c r="I40" s="627"/>
      <c r="J40" s="627"/>
      <c r="K40" s="627"/>
      <c r="L40" s="627"/>
      <c r="M40" s="633"/>
    </row>
    <row r="41" spans="1:13" s="345" customFormat="1" ht="24" customHeight="1">
      <c r="A41" s="630" t="s">
        <v>445</v>
      </c>
      <c r="B41" s="625"/>
      <c r="C41" s="626">
        <f>DB_산출근거!H36</f>
        <v>3.0500000000000003</v>
      </c>
      <c r="D41" s="365" t="s">
        <v>291</v>
      </c>
      <c r="E41" s="627"/>
      <c r="F41" s="627">
        <f>H41+J41+L41</f>
        <v>767367</v>
      </c>
      <c r="G41" s="627">
        <f>노임단가!F8</f>
        <v>251596</v>
      </c>
      <c r="H41" s="628">
        <f>INT(G41*C41)</f>
        <v>767367</v>
      </c>
      <c r="I41" s="627"/>
      <c r="J41" s="627"/>
      <c r="K41" s="627"/>
      <c r="L41" s="627"/>
      <c r="M41" s="633"/>
    </row>
    <row r="42" spans="1:13" s="345" customFormat="1" ht="24" customHeight="1">
      <c r="A42" s="630" t="s">
        <v>446</v>
      </c>
      <c r="B42" s="625"/>
      <c r="C42" s="626">
        <f>DB_산출근거!I36</f>
        <v>6.7299999999999995</v>
      </c>
      <c r="D42" s="365" t="s">
        <v>291</v>
      </c>
      <c r="E42" s="627"/>
      <c r="F42" s="628">
        <f>H42+J42+L42</f>
        <v>1451048</v>
      </c>
      <c r="G42" s="628">
        <f>노임단가!F9</f>
        <v>215609</v>
      </c>
      <c r="H42" s="628">
        <f>INT(G42*C42)</f>
        <v>1451048</v>
      </c>
      <c r="I42" s="627"/>
      <c r="J42" s="627"/>
      <c r="K42" s="627"/>
      <c r="L42" s="627"/>
      <c r="M42" s="633"/>
    </row>
    <row r="43" spans="1:13" s="345" customFormat="1" ht="24" customHeight="1">
      <c r="A43" s="630" t="s">
        <v>442</v>
      </c>
      <c r="B43" s="625"/>
      <c r="C43" s="626">
        <f>DB_산출근거!J36</f>
        <v>3.66</v>
      </c>
      <c r="D43" s="365" t="s">
        <v>291</v>
      </c>
      <c r="E43" s="627"/>
      <c r="F43" s="628">
        <f>H43+J43+L43</f>
        <v>863390</v>
      </c>
      <c r="G43" s="628">
        <f>노임단가!F11</f>
        <v>235899</v>
      </c>
      <c r="H43" s="628">
        <f>INT(G43*C43)</f>
        <v>863390</v>
      </c>
      <c r="I43" s="627"/>
      <c r="J43" s="627"/>
      <c r="K43" s="627"/>
      <c r="L43" s="627"/>
      <c r="M43" s="633"/>
    </row>
    <row r="44" spans="1:13" s="345" customFormat="1" ht="24" customHeight="1">
      <c r="A44" s="630" t="s">
        <v>447</v>
      </c>
      <c r="B44" s="625"/>
      <c r="C44" s="626">
        <f>DB_산출근거!K36</f>
        <v>0</v>
      </c>
      <c r="D44" s="365" t="s">
        <v>291</v>
      </c>
      <c r="E44" s="627"/>
      <c r="F44" s="628">
        <f>H44+J44+L44</f>
        <v>0</v>
      </c>
      <c r="G44" s="628">
        <f>노임단가!F12</f>
        <v>200786</v>
      </c>
      <c r="H44" s="628">
        <f>INT(G44*C44)</f>
        <v>0</v>
      </c>
      <c r="I44" s="627"/>
      <c r="J44" s="627"/>
      <c r="K44" s="627"/>
      <c r="L44" s="627"/>
      <c r="M44" s="633"/>
    </row>
    <row r="45" spans="1:13" s="345" customFormat="1" ht="24" customHeight="1">
      <c r="A45" s="624" t="s">
        <v>28</v>
      </c>
      <c r="B45" s="625"/>
      <c r="C45" s="626"/>
      <c r="D45" s="365"/>
      <c r="E45" s="368"/>
      <c r="F45" s="660"/>
      <c r="G45" s="660"/>
      <c r="H45" s="660"/>
      <c r="I45" s="368"/>
      <c r="J45" s="368"/>
      <c r="K45" s="368"/>
      <c r="L45" s="368"/>
      <c r="M45" s="633"/>
    </row>
    <row r="46" spans="1:13" s="345" customFormat="1" ht="24" customHeight="1">
      <c r="A46" s="630" t="s">
        <v>451</v>
      </c>
      <c r="B46" s="625"/>
      <c r="C46" s="626">
        <f>DB_산출근거!L38</f>
        <v>0</v>
      </c>
      <c r="D46" s="365" t="s">
        <v>29</v>
      </c>
      <c r="E46" s="368"/>
      <c r="F46" s="368">
        <f>H46+J46+L46</f>
        <v>0</v>
      </c>
      <c r="G46" s="368"/>
      <c r="H46" s="660"/>
      <c r="I46" s="660"/>
      <c r="J46" s="628">
        <f>INT(I46*C46)</f>
        <v>0</v>
      </c>
      <c r="K46" s="368"/>
      <c r="L46" s="368"/>
      <c r="M46" s="633"/>
    </row>
    <row r="47" spans="1:13" s="345" customFormat="1" ht="24" customHeight="1">
      <c r="A47" s="624" t="s">
        <v>30</v>
      </c>
      <c r="B47" s="625"/>
      <c r="C47" s="626"/>
      <c r="D47" s="365"/>
      <c r="E47" s="368"/>
      <c r="F47" s="368"/>
      <c r="G47" s="368"/>
      <c r="H47" s="660"/>
      <c r="I47" s="368"/>
      <c r="J47" s="368"/>
      <c r="K47" s="368"/>
      <c r="L47" s="368"/>
      <c r="M47" s="661"/>
    </row>
    <row r="48" spans="1:13" s="345" customFormat="1" ht="24" customHeight="1">
      <c r="A48" s="630" t="s">
        <v>457</v>
      </c>
      <c r="B48" s="625"/>
      <c r="C48" s="626">
        <f>DB_산출근거!L41</f>
        <v>0</v>
      </c>
      <c r="D48" s="365" t="s">
        <v>292</v>
      </c>
      <c r="E48" s="368"/>
      <c r="F48" s="368">
        <f>H48+J48+L48</f>
        <v>0</v>
      </c>
      <c r="G48" s="368"/>
      <c r="H48" s="660"/>
      <c r="I48" s="368"/>
      <c r="J48" s="368"/>
      <c r="K48" s="662">
        <f>DB_산출근거!L44</f>
        <v>0</v>
      </c>
      <c r="L48" s="368">
        <f>INT(K48*C48)</f>
        <v>0</v>
      </c>
      <c r="M48" s="661"/>
    </row>
    <row r="49" spans="1:13" s="345" customFormat="1" ht="24" customHeight="1">
      <c r="A49" s="630" t="s">
        <v>458</v>
      </c>
      <c r="B49" s="625"/>
      <c r="C49" s="626">
        <f>C48</f>
        <v>0</v>
      </c>
      <c r="D49" s="365" t="s">
        <v>292</v>
      </c>
      <c r="E49" s="368"/>
      <c r="F49" s="368">
        <f>H49+J49+L49</f>
        <v>0</v>
      </c>
      <c r="G49" s="368"/>
      <c r="H49" s="660"/>
      <c r="I49" s="368"/>
      <c r="J49" s="368"/>
      <c r="K49" s="662">
        <f>DB_산출근거!L45</f>
        <v>0</v>
      </c>
      <c r="L49" s="368">
        <f>INT(K49*C49)</f>
        <v>0</v>
      </c>
      <c r="M49" s="661"/>
    </row>
    <row r="50" spans="1:13" s="345" customFormat="1" ht="24" customHeight="1">
      <c r="A50" s="624"/>
      <c r="B50" s="625"/>
      <c r="C50" s="626"/>
      <c r="D50" s="365"/>
      <c r="E50" s="368"/>
      <c r="F50" s="368"/>
      <c r="G50" s="368"/>
      <c r="H50" s="660"/>
      <c r="I50" s="368"/>
      <c r="J50" s="368"/>
      <c r="K50" s="368"/>
      <c r="L50" s="368"/>
      <c r="M50" s="633"/>
    </row>
    <row r="51" spans="1:13" s="345" customFormat="1" ht="24" customHeight="1">
      <c r="A51" s="624"/>
      <c r="B51" s="625"/>
      <c r="C51" s="626"/>
      <c r="D51" s="365"/>
      <c r="E51" s="627"/>
      <c r="F51" s="627"/>
      <c r="G51" s="627"/>
      <c r="H51" s="628"/>
      <c r="I51" s="627"/>
      <c r="J51" s="627"/>
      <c r="K51" s="627"/>
      <c r="L51" s="627"/>
      <c r="M51" s="633"/>
    </row>
    <row r="52" spans="1:13" s="345" customFormat="1" ht="24" customHeight="1">
      <c r="A52" s="663"/>
      <c r="B52" s="664"/>
      <c r="C52" s="665"/>
      <c r="D52" s="370"/>
      <c r="E52" s="666"/>
      <c r="F52" s="667"/>
      <c r="G52" s="368"/>
      <c r="H52" s="660"/>
      <c r="I52" s="368"/>
      <c r="J52" s="368"/>
      <c r="K52" s="368"/>
      <c r="L52" s="368"/>
      <c r="M52" s="661"/>
    </row>
    <row r="53" spans="1:13" s="345" customFormat="1" ht="24" customHeight="1" thickBot="1">
      <c r="A53" s="642" t="s">
        <v>27</v>
      </c>
      <c r="B53" s="643"/>
      <c r="C53" s="644"/>
      <c r="D53" s="645"/>
      <c r="E53" s="646"/>
      <c r="F53" s="647">
        <f>H53+J53+L53</f>
        <v>3469420</v>
      </c>
      <c r="G53" s="647"/>
      <c r="H53" s="647">
        <f>SUM(H38:H52)</f>
        <v>3469420</v>
      </c>
      <c r="I53" s="647"/>
      <c r="J53" s="647">
        <f>SUM(J38:J52)</f>
        <v>0</v>
      </c>
      <c r="K53" s="646"/>
      <c r="L53" s="646">
        <f>SUM(L38:L52)</f>
        <v>0</v>
      </c>
      <c r="M53" s="668"/>
    </row>
    <row r="54" spans="1:13" s="345" customFormat="1" ht="24" customHeight="1">
      <c r="A54" s="650" t="s">
        <v>594</v>
      </c>
      <c r="B54" s="651"/>
      <c r="C54" s="652"/>
      <c r="D54" s="653"/>
      <c r="E54" s="654"/>
      <c r="F54" s="654"/>
      <c r="G54" s="654"/>
      <c r="H54" s="655"/>
      <c r="I54" s="654"/>
      <c r="J54" s="654"/>
      <c r="K54" s="654"/>
      <c r="L54" s="654"/>
      <c r="M54" s="656"/>
    </row>
    <row r="55" spans="1:13" s="345" customFormat="1" ht="24" customHeight="1">
      <c r="A55" s="657" t="s">
        <v>26</v>
      </c>
      <c r="B55" s="658"/>
      <c r="C55" s="659"/>
      <c r="D55" s="365"/>
      <c r="E55" s="368"/>
      <c r="F55" s="368"/>
      <c r="G55" s="368"/>
      <c r="H55" s="660"/>
      <c r="I55" s="368"/>
      <c r="J55" s="368"/>
      <c r="K55" s="368"/>
      <c r="L55" s="368"/>
      <c r="M55" s="661"/>
    </row>
    <row r="56" spans="1:13" s="345" customFormat="1" ht="24" customHeight="1">
      <c r="A56" s="630" t="s">
        <v>444</v>
      </c>
      <c r="B56" s="625"/>
      <c r="C56" s="626">
        <f>DB_산출근거!G82</f>
        <v>3.73</v>
      </c>
      <c r="D56" s="365" t="s">
        <v>291</v>
      </c>
      <c r="E56" s="627"/>
      <c r="F56" s="627">
        <f>H56+J56+L56</f>
        <v>1078958</v>
      </c>
      <c r="G56" s="627">
        <f>노임단가!F7</f>
        <v>289265</v>
      </c>
      <c r="H56" s="628">
        <f>INT(G56*C56)</f>
        <v>1078958</v>
      </c>
      <c r="I56" s="627"/>
      <c r="J56" s="627"/>
      <c r="K56" s="627"/>
      <c r="L56" s="627"/>
      <c r="M56" s="633"/>
    </row>
    <row r="57" spans="1:13" s="345" customFormat="1" ht="24" customHeight="1">
      <c r="A57" s="630" t="s">
        <v>445</v>
      </c>
      <c r="B57" s="625"/>
      <c r="C57" s="626">
        <f>DB_산출근거!H82</f>
        <v>13.92</v>
      </c>
      <c r="D57" s="365" t="s">
        <v>291</v>
      </c>
      <c r="E57" s="627"/>
      <c r="F57" s="627">
        <f>H57+J57+L57</f>
        <v>3502216</v>
      </c>
      <c r="G57" s="627">
        <f>노임단가!F8</f>
        <v>251596</v>
      </c>
      <c r="H57" s="628">
        <f>INT(G57*C57)</f>
        <v>3502216</v>
      </c>
      <c r="I57" s="627"/>
      <c r="J57" s="627"/>
      <c r="K57" s="627"/>
      <c r="L57" s="627"/>
      <c r="M57" s="633"/>
    </row>
    <row r="58" spans="1:13" s="345" customFormat="1" ht="24" customHeight="1">
      <c r="A58" s="630" t="s">
        <v>446</v>
      </c>
      <c r="B58" s="625"/>
      <c r="C58" s="626">
        <f>DB_산출근거!I82</f>
        <v>18.670000000000002</v>
      </c>
      <c r="D58" s="365" t="s">
        <v>291</v>
      </c>
      <c r="E58" s="627"/>
      <c r="F58" s="628">
        <f>H58+J58+L58</f>
        <v>4025420</v>
      </c>
      <c r="G58" s="628">
        <f>노임단가!F9</f>
        <v>215609</v>
      </c>
      <c r="H58" s="628">
        <f>INT(G58*C58)</f>
        <v>4025420</v>
      </c>
      <c r="I58" s="627"/>
      <c r="J58" s="627"/>
      <c r="K58" s="627"/>
      <c r="L58" s="627"/>
      <c r="M58" s="633"/>
    </row>
    <row r="59" spans="1:13" s="345" customFormat="1" ht="24" customHeight="1">
      <c r="A59" s="630" t="s">
        <v>442</v>
      </c>
      <c r="B59" s="625"/>
      <c r="C59" s="626">
        <f>DB_산출근거!J82</f>
        <v>4.7399999999999993</v>
      </c>
      <c r="D59" s="365" t="s">
        <v>291</v>
      </c>
      <c r="E59" s="627"/>
      <c r="F59" s="628">
        <f>H59+J59+L59</f>
        <v>1118161</v>
      </c>
      <c r="G59" s="628">
        <f>노임단가!F11</f>
        <v>235899</v>
      </c>
      <c r="H59" s="628">
        <f>INT(G59*C59)</f>
        <v>1118161</v>
      </c>
      <c r="I59" s="627"/>
      <c r="J59" s="627"/>
      <c r="K59" s="627"/>
      <c r="L59" s="627"/>
      <c r="M59" s="633"/>
    </row>
    <row r="60" spans="1:13" s="345" customFormat="1" ht="24" customHeight="1">
      <c r="A60" s="630" t="s">
        <v>447</v>
      </c>
      <c r="B60" s="625"/>
      <c r="C60" s="626">
        <f>DB_산출근거!K82</f>
        <v>0</v>
      </c>
      <c r="D60" s="365" t="s">
        <v>291</v>
      </c>
      <c r="E60" s="627"/>
      <c r="F60" s="628">
        <f>H60+J60+L60</f>
        <v>0</v>
      </c>
      <c r="G60" s="628">
        <f>노임단가!F12</f>
        <v>200786</v>
      </c>
      <c r="H60" s="628">
        <f>INT(G60*C60)</f>
        <v>0</v>
      </c>
      <c r="I60" s="627"/>
      <c r="J60" s="627"/>
      <c r="K60" s="627"/>
      <c r="L60" s="627"/>
      <c r="M60" s="633"/>
    </row>
    <row r="61" spans="1:13" s="345" customFormat="1" ht="24" customHeight="1">
      <c r="A61" s="624" t="s">
        <v>28</v>
      </c>
      <c r="B61" s="625"/>
      <c r="C61" s="626"/>
      <c r="D61" s="365"/>
      <c r="E61" s="368"/>
      <c r="F61" s="660"/>
      <c r="G61" s="660"/>
      <c r="H61" s="660"/>
      <c r="I61" s="368"/>
      <c r="J61" s="368"/>
      <c r="K61" s="368"/>
      <c r="L61" s="368"/>
      <c r="M61" s="633"/>
    </row>
    <row r="62" spans="1:13" s="345" customFormat="1" ht="24" customHeight="1">
      <c r="A62" s="630" t="s">
        <v>451</v>
      </c>
      <c r="B62" s="625"/>
      <c r="C62" s="626">
        <f>DB_산출근거!L84</f>
        <v>0</v>
      </c>
      <c r="D62" s="365" t="s">
        <v>29</v>
      </c>
      <c r="E62" s="368"/>
      <c r="F62" s="368">
        <f>H62+J62+L62</f>
        <v>0</v>
      </c>
      <c r="G62" s="368"/>
      <c r="H62" s="660"/>
      <c r="I62" s="660"/>
      <c r="J62" s="628">
        <f>INT(I62*C62)</f>
        <v>0</v>
      </c>
      <c r="K62" s="368"/>
      <c r="L62" s="368"/>
      <c r="M62" s="633"/>
    </row>
    <row r="63" spans="1:13" s="345" customFormat="1" ht="24" customHeight="1">
      <c r="A63" s="624" t="s">
        <v>30</v>
      </c>
      <c r="B63" s="625"/>
      <c r="C63" s="626"/>
      <c r="D63" s="365"/>
      <c r="E63" s="368"/>
      <c r="F63" s="368"/>
      <c r="G63" s="368"/>
      <c r="H63" s="660"/>
      <c r="I63" s="368"/>
      <c r="J63" s="368"/>
      <c r="K63" s="368"/>
      <c r="L63" s="368"/>
      <c r="M63" s="661"/>
    </row>
    <row r="64" spans="1:13" s="345" customFormat="1" ht="24" customHeight="1">
      <c r="A64" s="630" t="s">
        <v>457</v>
      </c>
      <c r="B64" s="625"/>
      <c r="C64" s="626">
        <f>DB_산출근거!L87</f>
        <v>9.9700000000000006</v>
      </c>
      <c r="D64" s="365" t="s">
        <v>292</v>
      </c>
      <c r="E64" s="368"/>
      <c r="F64" s="368">
        <f>H64+J64+L64</f>
        <v>0</v>
      </c>
      <c r="G64" s="368"/>
      <c r="H64" s="660"/>
      <c r="I64" s="368"/>
      <c r="J64" s="368"/>
      <c r="K64" s="662">
        <f>DB_산출근거!L90</f>
        <v>0</v>
      </c>
      <c r="L64" s="368">
        <f>INT(K64*C64)</f>
        <v>0</v>
      </c>
      <c r="M64" s="661"/>
    </row>
    <row r="65" spans="1:13" s="345" customFormat="1" ht="24" customHeight="1">
      <c r="A65" s="630" t="s">
        <v>458</v>
      </c>
      <c r="B65" s="625"/>
      <c r="C65" s="626">
        <f>C64</f>
        <v>9.9700000000000006</v>
      </c>
      <c r="D65" s="365" t="s">
        <v>292</v>
      </c>
      <c r="E65" s="368"/>
      <c r="F65" s="368">
        <f>H65+J65+L65</f>
        <v>0</v>
      </c>
      <c r="G65" s="368"/>
      <c r="H65" s="660"/>
      <c r="I65" s="368"/>
      <c r="J65" s="368"/>
      <c r="K65" s="662">
        <f>DB_산출근거!L91</f>
        <v>0</v>
      </c>
      <c r="L65" s="368">
        <f>INT(K65*C65)</f>
        <v>0</v>
      </c>
      <c r="M65" s="661"/>
    </row>
    <row r="66" spans="1:13" s="345" customFormat="1" ht="24" customHeight="1">
      <c r="A66" s="624"/>
      <c r="B66" s="625"/>
      <c r="C66" s="626"/>
      <c r="D66" s="365"/>
      <c r="E66" s="368"/>
      <c r="F66" s="368"/>
      <c r="G66" s="368"/>
      <c r="H66" s="660"/>
      <c r="I66" s="368"/>
      <c r="J66" s="368"/>
      <c r="K66" s="368"/>
      <c r="L66" s="368"/>
      <c r="M66" s="633"/>
    </row>
    <row r="67" spans="1:13" s="345" customFormat="1" ht="24" customHeight="1">
      <c r="A67" s="624"/>
      <c r="B67" s="625"/>
      <c r="C67" s="626"/>
      <c r="D67" s="365"/>
      <c r="E67" s="627"/>
      <c r="F67" s="627"/>
      <c r="G67" s="627"/>
      <c r="H67" s="628"/>
      <c r="I67" s="627"/>
      <c r="J67" s="627"/>
      <c r="K67" s="627"/>
      <c r="L67" s="627"/>
      <c r="M67" s="633"/>
    </row>
    <row r="68" spans="1:13" s="345" customFormat="1" ht="24" customHeight="1">
      <c r="A68" s="663"/>
      <c r="B68" s="664"/>
      <c r="C68" s="665"/>
      <c r="D68" s="370"/>
      <c r="E68" s="666"/>
      <c r="F68" s="667"/>
      <c r="G68" s="368"/>
      <c r="H68" s="660"/>
      <c r="I68" s="368"/>
      <c r="J68" s="368"/>
      <c r="K68" s="368"/>
      <c r="L68" s="368"/>
      <c r="M68" s="661"/>
    </row>
    <row r="69" spans="1:13" s="345" customFormat="1" ht="24" customHeight="1" thickBot="1">
      <c r="A69" s="642" t="s">
        <v>27</v>
      </c>
      <c r="B69" s="643"/>
      <c r="C69" s="644"/>
      <c r="D69" s="645"/>
      <c r="E69" s="646"/>
      <c r="F69" s="647">
        <f>H69+J69+L69</f>
        <v>9724755</v>
      </c>
      <c r="G69" s="647"/>
      <c r="H69" s="647">
        <f>SUM(H54:H68)</f>
        <v>9724755</v>
      </c>
      <c r="I69" s="647"/>
      <c r="J69" s="647">
        <f>SUM(J54:J68)</f>
        <v>0</v>
      </c>
      <c r="K69" s="646"/>
      <c r="L69" s="646">
        <f>SUM(L54:L68)</f>
        <v>0</v>
      </c>
      <c r="M69" s="668"/>
    </row>
    <row r="70" spans="1:13" s="345" customFormat="1" ht="24" customHeight="1">
      <c r="A70" s="650" t="s">
        <v>590</v>
      </c>
      <c r="B70" s="651"/>
      <c r="C70" s="652"/>
      <c r="D70" s="653"/>
      <c r="E70" s="654"/>
      <c r="F70" s="654"/>
      <c r="G70" s="654"/>
      <c r="H70" s="655"/>
      <c r="I70" s="654"/>
      <c r="J70" s="654"/>
      <c r="K70" s="654"/>
      <c r="L70" s="654"/>
      <c r="M70" s="656"/>
    </row>
    <row r="71" spans="1:13" s="345" customFormat="1" ht="24" customHeight="1">
      <c r="A71" s="657" t="s">
        <v>26</v>
      </c>
      <c r="B71" s="658"/>
      <c r="C71" s="659"/>
      <c r="D71" s="365"/>
      <c r="E71" s="368"/>
      <c r="F71" s="368"/>
      <c r="G71" s="368"/>
      <c r="H71" s="660"/>
      <c r="I71" s="368"/>
      <c r="J71" s="368"/>
      <c r="K71" s="368"/>
      <c r="L71" s="368"/>
      <c r="M71" s="661"/>
    </row>
    <row r="72" spans="1:13" s="345" customFormat="1" ht="24" customHeight="1">
      <c r="A72" s="630" t="s">
        <v>444</v>
      </c>
      <c r="B72" s="625"/>
      <c r="C72" s="626">
        <f>DB_산출근거!G128</f>
        <v>3.04</v>
      </c>
      <c r="D72" s="365" t="s">
        <v>291</v>
      </c>
      <c r="E72" s="627"/>
      <c r="F72" s="627">
        <f>H72+J72+L72</f>
        <v>879365</v>
      </c>
      <c r="G72" s="627">
        <f>노임단가!F7</f>
        <v>289265</v>
      </c>
      <c r="H72" s="628">
        <f>INT(G72*C72)</f>
        <v>879365</v>
      </c>
      <c r="I72" s="627"/>
      <c r="J72" s="627"/>
      <c r="K72" s="627"/>
      <c r="L72" s="627"/>
      <c r="M72" s="633"/>
    </row>
    <row r="73" spans="1:13" s="345" customFormat="1" ht="24" customHeight="1">
      <c r="A73" s="630" t="s">
        <v>445</v>
      </c>
      <c r="B73" s="625"/>
      <c r="C73" s="626">
        <f>DB_산출근거!H128</f>
        <v>5.82</v>
      </c>
      <c r="D73" s="365" t="s">
        <v>291</v>
      </c>
      <c r="E73" s="627"/>
      <c r="F73" s="627">
        <f>H73+J73+L73</f>
        <v>1464288</v>
      </c>
      <c r="G73" s="627">
        <f>노임단가!F8</f>
        <v>251596</v>
      </c>
      <c r="H73" s="628">
        <f>INT(G73*C73)</f>
        <v>1464288</v>
      </c>
      <c r="I73" s="627"/>
      <c r="J73" s="627"/>
      <c r="K73" s="627"/>
      <c r="L73" s="627"/>
      <c r="M73" s="633"/>
    </row>
    <row r="74" spans="1:13" s="345" customFormat="1" ht="24" customHeight="1">
      <c r="A74" s="630" t="s">
        <v>446</v>
      </c>
      <c r="B74" s="625"/>
      <c r="C74" s="626">
        <f>DB_산출근거!I128</f>
        <v>12.44</v>
      </c>
      <c r="D74" s="365" t="s">
        <v>291</v>
      </c>
      <c r="E74" s="627"/>
      <c r="F74" s="628">
        <f>H74+J74+L74</f>
        <v>2682175</v>
      </c>
      <c r="G74" s="628">
        <f>노임단가!F9</f>
        <v>215609</v>
      </c>
      <c r="H74" s="628">
        <f>INT(G74*C74)</f>
        <v>2682175</v>
      </c>
      <c r="I74" s="627"/>
      <c r="J74" s="627"/>
      <c r="K74" s="627"/>
      <c r="L74" s="627"/>
      <c r="M74" s="633"/>
    </row>
    <row r="75" spans="1:13" s="345" customFormat="1" ht="24" customHeight="1">
      <c r="A75" s="630" t="s">
        <v>442</v>
      </c>
      <c r="B75" s="625"/>
      <c r="C75" s="626">
        <f>DB_산출근거!J128</f>
        <v>6.6099999999999994</v>
      </c>
      <c r="D75" s="365" t="s">
        <v>291</v>
      </c>
      <c r="E75" s="627"/>
      <c r="F75" s="628">
        <f>H75+J75+L75</f>
        <v>1559292</v>
      </c>
      <c r="G75" s="628">
        <f>노임단가!F11</f>
        <v>235899</v>
      </c>
      <c r="H75" s="628">
        <f>INT(G75*C75)</f>
        <v>1559292</v>
      </c>
      <c r="I75" s="627"/>
      <c r="J75" s="627"/>
      <c r="K75" s="627"/>
      <c r="L75" s="627"/>
      <c r="M75" s="633"/>
    </row>
    <row r="76" spans="1:13" s="345" customFormat="1" ht="24" customHeight="1">
      <c r="A76" s="630" t="s">
        <v>447</v>
      </c>
      <c r="B76" s="625"/>
      <c r="C76" s="626">
        <f>DB_산출근거!K128</f>
        <v>5.62</v>
      </c>
      <c r="D76" s="365" t="s">
        <v>291</v>
      </c>
      <c r="E76" s="627"/>
      <c r="F76" s="628">
        <f>H76+J76+L76</f>
        <v>1128417</v>
      </c>
      <c r="G76" s="628">
        <f>노임단가!F12</f>
        <v>200786</v>
      </c>
      <c r="H76" s="628">
        <f>INT(G76*C76)</f>
        <v>1128417</v>
      </c>
      <c r="I76" s="627"/>
      <c r="J76" s="627"/>
      <c r="K76" s="627"/>
      <c r="L76" s="627"/>
      <c r="M76" s="633"/>
    </row>
    <row r="77" spans="1:13" s="345" customFormat="1" ht="24" customHeight="1">
      <c r="A77" s="624" t="s">
        <v>28</v>
      </c>
      <c r="B77" s="625"/>
      <c r="C77" s="626"/>
      <c r="D77" s="365"/>
      <c r="E77" s="368"/>
      <c r="F77" s="660"/>
      <c r="G77" s="660"/>
      <c r="H77" s="660"/>
      <c r="I77" s="368"/>
      <c r="J77" s="368"/>
      <c r="K77" s="368"/>
      <c r="L77" s="368"/>
      <c r="M77" s="633"/>
    </row>
    <row r="78" spans="1:13" s="345" customFormat="1" ht="24" customHeight="1">
      <c r="A78" s="630" t="s">
        <v>451</v>
      </c>
      <c r="B78" s="625"/>
      <c r="C78" s="626">
        <f>DB_산출근거!L130</f>
        <v>0</v>
      </c>
      <c r="D78" s="365" t="s">
        <v>29</v>
      </c>
      <c r="E78" s="368"/>
      <c r="F78" s="368">
        <f>H78+J78+L78</f>
        <v>0</v>
      </c>
      <c r="G78" s="368"/>
      <c r="H78" s="660"/>
      <c r="I78" s="660"/>
      <c r="J78" s="628">
        <f>INT(I78*C78)</f>
        <v>0</v>
      </c>
      <c r="K78" s="368"/>
      <c r="L78" s="368"/>
      <c r="M78" s="633"/>
    </row>
    <row r="79" spans="1:13" s="345" customFormat="1" ht="24" customHeight="1">
      <c r="A79" s="624" t="s">
        <v>30</v>
      </c>
      <c r="B79" s="625"/>
      <c r="C79" s="626"/>
      <c r="D79" s="365"/>
      <c r="E79" s="368"/>
      <c r="F79" s="368"/>
      <c r="G79" s="368"/>
      <c r="H79" s="660"/>
      <c r="I79" s="368"/>
      <c r="J79" s="368"/>
      <c r="K79" s="368"/>
      <c r="L79" s="368"/>
      <c r="M79" s="661"/>
    </row>
    <row r="80" spans="1:13" s="345" customFormat="1" ht="24" customHeight="1">
      <c r="A80" s="630" t="s">
        <v>457</v>
      </c>
      <c r="B80" s="625"/>
      <c r="C80" s="626">
        <f>DB_산출근거!L133</f>
        <v>1.87</v>
      </c>
      <c r="D80" s="365" t="s">
        <v>292</v>
      </c>
      <c r="E80" s="368"/>
      <c r="F80" s="368">
        <f>H80+J80+L80</f>
        <v>9684</v>
      </c>
      <c r="G80" s="368"/>
      <c r="H80" s="660"/>
      <c r="I80" s="368"/>
      <c r="J80" s="368"/>
      <c r="K80" s="662" t="str">
        <f>DB_산출근거!L136</f>
        <v xml:space="preserve">   5,179 </v>
      </c>
      <c r="L80" s="368">
        <f>INT(K80*C80)</f>
        <v>9684</v>
      </c>
      <c r="M80" s="661"/>
    </row>
    <row r="81" spans="1:13" s="345" customFormat="1" ht="24" customHeight="1">
      <c r="A81" s="630" t="s">
        <v>458</v>
      </c>
      <c r="B81" s="625"/>
      <c r="C81" s="626">
        <f>C80</f>
        <v>1.87</v>
      </c>
      <c r="D81" s="365" t="s">
        <v>292</v>
      </c>
      <c r="E81" s="368"/>
      <c r="F81" s="368">
        <f>H81+J81+L81</f>
        <v>4097</v>
      </c>
      <c r="G81" s="368"/>
      <c r="H81" s="660"/>
      <c r="I81" s="368"/>
      <c r="J81" s="368"/>
      <c r="K81" s="662" t="str">
        <f>DB_산출근거!L137</f>
        <v xml:space="preserve">   2,191 </v>
      </c>
      <c r="L81" s="368">
        <f>INT(K81*C81)</f>
        <v>4097</v>
      </c>
      <c r="M81" s="661"/>
    </row>
    <row r="82" spans="1:13" s="345" customFormat="1" ht="24" customHeight="1">
      <c r="A82" s="624"/>
      <c r="B82" s="625"/>
      <c r="C82" s="626"/>
      <c r="D82" s="365"/>
      <c r="E82" s="368"/>
      <c r="F82" s="368"/>
      <c r="G82" s="368"/>
      <c r="H82" s="660"/>
      <c r="I82" s="368"/>
      <c r="J82" s="368"/>
      <c r="K82" s="368"/>
      <c r="L82" s="368"/>
      <c r="M82" s="633"/>
    </row>
    <row r="83" spans="1:13" s="345" customFormat="1" ht="24" customHeight="1">
      <c r="A83" s="624"/>
      <c r="B83" s="625"/>
      <c r="C83" s="626"/>
      <c r="D83" s="365"/>
      <c r="E83" s="627"/>
      <c r="F83" s="627"/>
      <c r="G83" s="627"/>
      <c r="H83" s="628"/>
      <c r="I83" s="627"/>
      <c r="J83" s="627"/>
      <c r="K83" s="627"/>
      <c r="L83" s="627"/>
      <c r="M83" s="633"/>
    </row>
    <row r="84" spans="1:13" s="345" customFormat="1" ht="24" customHeight="1">
      <c r="A84" s="663"/>
      <c r="B84" s="664"/>
      <c r="C84" s="665"/>
      <c r="D84" s="370"/>
      <c r="E84" s="666"/>
      <c r="F84" s="667"/>
      <c r="G84" s="368"/>
      <c r="H84" s="660"/>
      <c r="I84" s="368"/>
      <c r="J84" s="368"/>
      <c r="K84" s="368"/>
      <c r="L84" s="368"/>
      <c r="M84" s="661"/>
    </row>
    <row r="85" spans="1:13" s="345" customFormat="1" ht="24" customHeight="1" thickBot="1">
      <c r="A85" s="642" t="s">
        <v>27</v>
      </c>
      <c r="B85" s="643"/>
      <c r="C85" s="644"/>
      <c r="D85" s="645"/>
      <c r="E85" s="646"/>
      <c r="F85" s="647">
        <f>H85+J85+L85</f>
        <v>7727318</v>
      </c>
      <c r="G85" s="647"/>
      <c r="H85" s="647">
        <f>SUM(H70:H84)</f>
        <v>7713537</v>
      </c>
      <c r="I85" s="647"/>
      <c r="J85" s="647">
        <f>SUM(J70:J84)</f>
        <v>0</v>
      </c>
      <c r="K85" s="646"/>
      <c r="L85" s="646">
        <f>SUM(L70:L84)</f>
        <v>13781</v>
      </c>
      <c r="M85" s="668"/>
    </row>
    <row r="86" spans="1:13" s="345" customFormat="1" ht="24" customHeight="1">
      <c r="A86" s="650" t="s">
        <v>591</v>
      </c>
      <c r="B86" s="651"/>
      <c r="C86" s="652"/>
      <c r="D86" s="653"/>
      <c r="E86" s="654"/>
      <c r="F86" s="654"/>
      <c r="G86" s="654"/>
      <c r="H86" s="655"/>
      <c r="I86" s="654"/>
      <c r="J86" s="654"/>
      <c r="K86" s="654"/>
      <c r="L86" s="654"/>
      <c r="M86" s="656"/>
    </row>
    <row r="87" spans="1:13" s="345" customFormat="1" ht="24" customHeight="1">
      <c r="A87" s="657" t="s">
        <v>26</v>
      </c>
      <c r="B87" s="658"/>
      <c r="C87" s="659"/>
      <c r="D87" s="365"/>
      <c r="E87" s="368"/>
      <c r="F87" s="368"/>
      <c r="G87" s="368"/>
      <c r="H87" s="660"/>
      <c r="I87" s="368"/>
      <c r="J87" s="368"/>
      <c r="K87" s="368"/>
      <c r="L87" s="368"/>
      <c r="M87" s="661"/>
    </row>
    <row r="88" spans="1:13" s="345" customFormat="1" ht="24" customHeight="1">
      <c r="A88" s="630" t="s">
        <v>444</v>
      </c>
      <c r="B88" s="625"/>
      <c r="C88" s="626">
        <f>DB_산출근거!G174</f>
        <v>1.73</v>
      </c>
      <c r="D88" s="365" t="s">
        <v>291</v>
      </c>
      <c r="E88" s="627"/>
      <c r="F88" s="627">
        <f>H88+J88+L88</f>
        <v>500428</v>
      </c>
      <c r="G88" s="627">
        <f>노임단가!F7</f>
        <v>289265</v>
      </c>
      <c r="H88" s="628">
        <f>INT(G88*C88)</f>
        <v>500428</v>
      </c>
      <c r="I88" s="627"/>
      <c r="J88" s="627"/>
      <c r="K88" s="627"/>
      <c r="L88" s="627"/>
      <c r="M88" s="633"/>
    </row>
    <row r="89" spans="1:13" s="345" customFormat="1" ht="24" customHeight="1">
      <c r="A89" s="630" t="s">
        <v>445</v>
      </c>
      <c r="B89" s="625"/>
      <c r="C89" s="626">
        <f>DB_산출근거!H174</f>
        <v>3.95</v>
      </c>
      <c r="D89" s="365" t="s">
        <v>291</v>
      </c>
      <c r="E89" s="627"/>
      <c r="F89" s="627">
        <f>H89+J89+L89</f>
        <v>993804</v>
      </c>
      <c r="G89" s="627">
        <f>노임단가!F8</f>
        <v>251596</v>
      </c>
      <c r="H89" s="628">
        <f>INT(G89*C89)</f>
        <v>993804</v>
      </c>
      <c r="I89" s="627"/>
      <c r="J89" s="627"/>
      <c r="K89" s="627"/>
      <c r="L89" s="627"/>
      <c r="M89" s="633"/>
    </row>
    <row r="90" spans="1:13" s="345" customFormat="1" ht="24" customHeight="1">
      <c r="A90" s="630" t="s">
        <v>446</v>
      </c>
      <c r="B90" s="625"/>
      <c r="C90" s="626">
        <f>DB_산출근거!I174</f>
        <v>8.6999999999999993</v>
      </c>
      <c r="D90" s="365" t="s">
        <v>291</v>
      </c>
      <c r="E90" s="627"/>
      <c r="F90" s="627">
        <f>H90+J90+L90</f>
        <v>1875798</v>
      </c>
      <c r="G90" s="627">
        <f>노임단가!F9</f>
        <v>215609</v>
      </c>
      <c r="H90" s="628">
        <f>INT(G90*C90)</f>
        <v>1875798</v>
      </c>
      <c r="I90" s="627"/>
      <c r="J90" s="627"/>
      <c r="K90" s="627"/>
      <c r="L90" s="627"/>
      <c r="M90" s="633"/>
    </row>
    <row r="91" spans="1:13" s="345" customFormat="1" ht="24" customHeight="1">
      <c r="A91" s="630" t="s">
        <v>442</v>
      </c>
      <c r="B91" s="625"/>
      <c r="C91" s="626">
        <f>DB_산출근거!J174</f>
        <v>4.7399999999999993</v>
      </c>
      <c r="D91" s="365" t="s">
        <v>291</v>
      </c>
      <c r="E91" s="627"/>
      <c r="F91" s="627">
        <f>H91+J91+L91</f>
        <v>1118161</v>
      </c>
      <c r="G91" s="627">
        <f>노임단가!F11</f>
        <v>235899</v>
      </c>
      <c r="H91" s="628">
        <f>INT(G91*C91)</f>
        <v>1118161</v>
      </c>
      <c r="I91" s="627"/>
      <c r="J91" s="627"/>
      <c r="K91" s="627"/>
      <c r="L91" s="627"/>
      <c r="M91" s="633"/>
    </row>
    <row r="92" spans="1:13" s="345" customFormat="1" ht="24" customHeight="1">
      <c r="A92" s="624"/>
      <c r="B92" s="625"/>
      <c r="C92" s="626"/>
      <c r="D92" s="365"/>
      <c r="E92" s="368"/>
      <c r="F92" s="368"/>
      <c r="G92" s="368"/>
      <c r="H92" s="660"/>
      <c r="I92" s="368"/>
      <c r="J92" s="368"/>
      <c r="K92" s="368"/>
      <c r="L92" s="368"/>
      <c r="M92" s="633"/>
    </row>
    <row r="93" spans="1:13" s="345" customFormat="1" ht="24" customHeight="1">
      <c r="A93" s="624"/>
      <c r="B93" s="625"/>
      <c r="C93" s="626"/>
      <c r="D93" s="365"/>
      <c r="E93" s="627"/>
      <c r="F93" s="627"/>
      <c r="G93" s="627"/>
      <c r="H93" s="628"/>
      <c r="I93" s="627"/>
      <c r="J93" s="627"/>
      <c r="K93" s="627"/>
      <c r="L93" s="627"/>
      <c r="M93" s="633"/>
    </row>
    <row r="94" spans="1:13" s="345" customFormat="1" ht="24" customHeight="1">
      <c r="A94" s="624"/>
      <c r="B94" s="625"/>
      <c r="C94" s="626"/>
      <c r="D94" s="365"/>
      <c r="E94" s="627"/>
      <c r="F94" s="627"/>
      <c r="G94" s="627"/>
      <c r="H94" s="628"/>
      <c r="I94" s="627"/>
      <c r="J94" s="627"/>
      <c r="K94" s="627"/>
      <c r="L94" s="627"/>
      <c r="M94" s="633"/>
    </row>
    <row r="95" spans="1:13" s="345" customFormat="1" ht="24" customHeight="1">
      <c r="A95" s="624"/>
      <c r="B95" s="625"/>
      <c r="C95" s="626"/>
      <c r="D95" s="365"/>
      <c r="E95" s="627"/>
      <c r="F95" s="627"/>
      <c r="G95" s="627"/>
      <c r="H95" s="628"/>
      <c r="I95" s="627"/>
      <c r="J95" s="627"/>
      <c r="K95" s="627"/>
      <c r="L95" s="627"/>
      <c r="M95" s="633"/>
    </row>
    <row r="96" spans="1:13" s="345" customFormat="1" ht="24" customHeight="1">
      <c r="A96" s="624"/>
      <c r="B96" s="625"/>
      <c r="C96" s="626"/>
      <c r="D96" s="365"/>
      <c r="E96" s="368"/>
      <c r="F96" s="368"/>
      <c r="G96" s="368"/>
      <c r="H96" s="660"/>
      <c r="I96" s="368"/>
      <c r="J96" s="368"/>
      <c r="K96" s="368"/>
      <c r="L96" s="368"/>
      <c r="M96" s="661"/>
    </row>
    <row r="97" spans="1:13" s="345" customFormat="1" ht="24" customHeight="1">
      <c r="A97" s="624"/>
      <c r="B97" s="625"/>
      <c r="C97" s="626"/>
      <c r="D97" s="365"/>
      <c r="E97" s="368"/>
      <c r="F97" s="368"/>
      <c r="G97" s="368"/>
      <c r="H97" s="660"/>
      <c r="I97" s="368"/>
      <c r="J97" s="368"/>
      <c r="K97" s="368"/>
      <c r="L97" s="368"/>
      <c r="M97" s="661"/>
    </row>
    <row r="98" spans="1:13" s="345" customFormat="1" ht="24" customHeight="1">
      <c r="A98" s="669"/>
      <c r="B98" s="664"/>
      <c r="C98" s="665"/>
      <c r="D98" s="370"/>
      <c r="E98" s="666"/>
      <c r="F98" s="666"/>
      <c r="G98" s="368"/>
      <c r="H98" s="660"/>
      <c r="I98" s="368"/>
      <c r="J98" s="368"/>
      <c r="K98" s="368"/>
      <c r="L98" s="368"/>
      <c r="M98" s="661"/>
    </row>
    <row r="99" spans="1:13" s="345" customFormat="1" ht="24" customHeight="1">
      <c r="A99" s="663"/>
      <c r="B99" s="664"/>
      <c r="C99" s="665"/>
      <c r="D99" s="370"/>
      <c r="E99" s="666"/>
      <c r="F99" s="667"/>
      <c r="G99" s="368"/>
      <c r="H99" s="660"/>
      <c r="I99" s="368"/>
      <c r="J99" s="368"/>
      <c r="K99" s="368"/>
      <c r="L99" s="368"/>
      <c r="M99" s="661"/>
    </row>
    <row r="100" spans="1:13" s="345" customFormat="1" ht="24" customHeight="1" thickBot="1">
      <c r="A100" s="642" t="s">
        <v>27</v>
      </c>
      <c r="B100" s="643"/>
      <c r="C100" s="644"/>
      <c r="D100" s="645"/>
      <c r="E100" s="646"/>
      <c r="F100" s="646">
        <f>H100+J100+L100</f>
        <v>4488191</v>
      </c>
      <c r="G100" s="646"/>
      <c r="H100" s="647">
        <f>SUM(H86:H99)</f>
        <v>4488191</v>
      </c>
      <c r="I100" s="646"/>
      <c r="J100" s="646">
        <f>SUM(J86:J99)</f>
        <v>0</v>
      </c>
      <c r="K100" s="646"/>
      <c r="L100" s="646">
        <f>SUM(L86:L99)</f>
        <v>0</v>
      </c>
      <c r="M100" s="668"/>
    </row>
    <row r="101" spans="1:13" s="345" customFormat="1" ht="24" customHeight="1">
      <c r="A101" s="650" t="s">
        <v>595</v>
      </c>
      <c r="B101" s="651"/>
      <c r="C101" s="652"/>
      <c r="D101" s="653"/>
      <c r="E101" s="654"/>
      <c r="F101" s="654"/>
      <c r="G101" s="654"/>
      <c r="H101" s="655"/>
      <c r="I101" s="654"/>
      <c r="J101" s="654"/>
      <c r="K101" s="654"/>
      <c r="L101" s="654"/>
      <c r="M101" s="656"/>
    </row>
    <row r="102" spans="1:13" s="345" customFormat="1" ht="23.1" customHeight="1">
      <c r="A102" s="657" t="s">
        <v>26</v>
      </c>
      <c r="B102" s="658"/>
      <c r="C102" s="659"/>
      <c r="D102" s="365"/>
      <c r="E102" s="368"/>
      <c r="F102" s="368"/>
      <c r="G102" s="368"/>
      <c r="H102" s="660"/>
      <c r="I102" s="368"/>
      <c r="J102" s="368"/>
      <c r="K102" s="368"/>
      <c r="L102" s="368"/>
      <c r="M102" s="661"/>
    </row>
    <row r="103" spans="1:13" s="345" customFormat="1" ht="23.1" customHeight="1">
      <c r="A103" s="630" t="s">
        <v>444</v>
      </c>
      <c r="B103" s="625"/>
      <c r="C103" s="626">
        <f>DB_산출근거!G220</f>
        <v>2.4700000000000002</v>
      </c>
      <c r="D103" s="365" t="s">
        <v>291</v>
      </c>
      <c r="E103" s="627"/>
      <c r="F103" s="627">
        <f>H103+J103+L103</f>
        <v>714484</v>
      </c>
      <c r="G103" s="627">
        <f>노임단가!F7</f>
        <v>289265</v>
      </c>
      <c r="H103" s="628">
        <f>INT(G103*C103)</f>
        <v>714484</v>
      </c>
      <c r="I103" s="627"/>
      <c r="J103" s="627"/>
      <c r="K103" s="627"/>
      <c r="L103" s="627"/>
      <c r="M103" s="633"/>
    </row>
    <row r="104" spans="1:13" s="345" customFormat="1" ht="23.1" customHeight="1">
      <c r="A104" s="630" t="s">
        <v>445</v>
      </c>
      <c r="B104" s="625"/>
      <c r="C104" s="626">
        <f>DB_산출근거!H220</f>
        <v>9.2200000000000006</v>
      </c>
      <c r="D104" s="365" t="s">
        <v>291</v>
      </c>
      <c r="E104" s="627"/>
      <c r="F104" s="627">
        <f>H104+J104+L104</f>
        <v>2319715</v>
      </c>
      <c r="G104" s="627">
        <f>노임단가!F8</f>
        <v>251596</v>
      </c>
      <c r="H104" s="628">
        <f>INT(G104*C104)</f>
        <v>2319715</v>
      </c>
      <c r="I104" s="627"/>
      <c r="J104" s="627"/>
      <c r="K104" s="627"/>
      <c r="L104" s="627"/>
      <c r="M104" s="633"/>
    </row>
    <row r="105" spans="1:13" s="345" customFormat="1" ht="23.1" customHeight="1">
      <c r="A105" s="630" t="s">
        <v>446</v>
      </c>
      <c r="B105" s="625"/>
      <c r="C105" s="626">
        <f>DB_산출근거!I220</f>
        <v>12.370000000000001</v>
      </c>
      <c r="D105" s="365" t="s">
        <v>291</v>
      </c>
      <c r="E105" s="627"/>
      <c r="F105" s="627">
        <f>H105+J105+L105</f>
        <v>2667083</v>
      </c>
      <c r="G105" s="627">
        <f>노임단가!F9</f>
        <v>215609</v>
      </c>
      <c r="H105" s="628">
        <f>INT(G105*C105)</f>
        <v>2667083</v>
      </c>
      <c r="I105" s="627"/>
      <c r="J105" s="627"/>
      <c r="K105" s="627"/>
      <c r="L105" s="627"/>
      <c r="M105" s="633"/>
    </row>
    <row r="106" spans="1:13" s="345" customFormat="1" ht="23.1" customHeight="1">
      <c r="A106" s="630" t="s">
        <v>442</v>
      </c>
      <c r="B106" s="625"/>
      <c r="C106" s="626">
        <f>DB_산출근거!J220</f>
        <v>3.14</v>
      </c>
      <c r="D106" s="365" t="s">
        <v>291</v>
      </c>
      <c r="E106" s="627"/>
      <c r="F106" s="627">
        <f>H106+J106+L106</f>
        <v>740722</v>
      </c>
      <c r="G106" s="627">
        <f>노임단가!F11</f>
        <v>235899</v>
      </c>
      <c r="H106" s="628">
        <f>INT(G106*C106)</f>
        <v>740722</v>
      </c>
      <c r="I106" s="627"/>
      <c r="J106" s="627"/>
      <c r="K106" s="627"/>
      <c r="L106" s="627"/>
      <c r="M106" s="633"/>
    </row>
    <row r="107" spans="1:13" s="345" customFormat="1" ht="23.1" customHeight="1">
      <c r="A107" s="630" t="s">
        <v>447</v>
      </c>
      <c r="B107" s="625"/>
      <c r="C107" s="626">
        <f>DB_산출근거!K220</f>
        <v>0</v>
      </c>
      <c r="D107" s="365" t="s">
        <v>291</v>
      </c>
      <c r="E107" s="627"/>
      <c r="F107" s="627">
        <f>H107+J107+L107</f>
        <v>0</v>
      </c>
      <c r="G107" s="627">
        <f>노임단가!F12</f>
        <v>200786</v>
      </c>
      <c r="H107" s="628">
        <f>INT(G107*C107)</f>
        <v>0</v>
      </c>
      <c r="I107" s="627"/>
      <c r="J107" s="627"/>
      <c r="K107" s="627"/>
      <c r="L107" s="627"/>
      <c r="M107" s="633"/>
    </row>
    <row r="108" spans="1:13" s="345" customFormat="1" ht="23.1" customHeight="1">
      <c r="A108" s="624" t="s">
        <v>31</v>
      </c>
      <c r="B108" s="625"/>
      <c r="C108" s="626"/>
      <c r="D108" s="365"/>
      <c r="E108" s="368"/>
      <c r="F108" s="368"/>
      <c r="G108" s="368"/>
      <c r="H108" s="660"/>
      <c r="I108" s="368"/>
      <c r="J108" s="368"/>
      <c r="K108" s="368"/>
      <c r="L108" s="368"/>
      <c r="M108" s="661"/>
    </row>
    <row r="109" spans="1:13" s="345" customFormat="1" ht="23.1" customHeight="1">
      <c r="A109" s="630" t="s">
        <v>457</v>
      </c>
      <c r="B109" s="625"/>
      <c r="C109" s="626">
        <f>DB_산출근거!L225</f>
        <v>6.61</v>
      </c>
      <c r="D109" s="365" t="s">
        <v>292</v>
      </c>
      <c r="E109" s="368"/>
      <c r="F109" s="368">
        <f>H109+J109+L109</f>
        <v>0</v>
      </c>
      <c r="G109" s="368"/>
      <c r="H109" s="660"/>
      <c r="I109" s="368"/>
      <c r="J109" s="368"/>
      <c r="K109" s="662">
        <f>DB_산출근거!L228</f>
        <v>0</v>
      </c>
      <c r="L109" s="368">
        <f>INT(K109*C109)</f>
        <v>0</v>
      </c>
      <c r="M109" s="661"/>
    </row>
    <row r="110" spans="1:13" s="345" customFormat="1" ht="23.1" customHeight="1">
      <c r="A110" s="630" t="s">
        <v>458</v>
      </c>
      <c r="B110" s="625"/>
      <c r="C110" s="626">
        <f>C109</f>
        <v>6.61</v>
      </c>
      <c r="D110" s="365" t="s">
        <v>292</v>
      </c>
      <c r="E110" s="368"/>
      <c r="F110" s="368">
        <f>H110+J110+L110</f>
        <v>0</v>
      </c>
      <c r="G110" s="368"/>
      <c r="H110" s="660"/>
      <c r="I110" s="368"/>
      <c r="J110" s="368"/>
      <c r="K110" s="662">
        <f>DB_산출근거!L229</f>
        <v>0</v>
      </c>
      <c r="L110" s="368">
        <f>INT(K110*C110)</f>
        <v>0</v>
      </c>
      <c r="M110" s="661"/>
    </row>
    <row r="111" spans="1:13" s="345" customFormat="1" ht="23.1" customHeight="1">
      <c r="A111" s="624"/>
      <c r="B111" s="625"/>
      <c r="C111" s="626"/>
      <c r="D111" s="365"/>
      <c r="E111" s="368"/>
      <c r="F111" s="368"/>
      <c r="G111" s="368"/>
      <c r="H111" s="660"/>
      <c r="I111" s="368"/>
      <c r="J111" s="368"/>
      <c r="K111" s="368"/>
      <c r="L111" s="368"/>
      <c r="M111" s="633"/>
    </row>
    <row r="112" spans="1:13" s="345" customFormat="1" ht="23.1" customHeight="1">
      <c r="A112" s="624"/>
      <c r="B112" s="625"/>
      <c r="C112" s="626"/>
      <c r="D112" s="365"/>
      <c r="E112" s="627"/>
      <c r="F112" s="627"/>
      <c r="G112" s="627"/>
      <c r="H112" s="628"/>
      <c r="I112" s="627"/>
      <c r="J112" s="627"/>
      <c r="K112" s="627"/>
      <c r="L112" s="627"/>
      <c r="M112" s="633"/>
    </row>
    <row r="113" spans="1:13" s="345" customFormat="1" ht="23.1" customHeight="1">
      <c r="A113" s="624"/>
      <c r="B113" s="625"/>
      <c r="C113" s="626"/>
      <c r="D113" s="365"/>
      <c r="E113" s="627"/>
      <c r="F113" s="627"/>
      <c r="G113" s="627"/>
      <c r="H113" s="628"/>
      <c r="I113" s="627"/>
      <c r="J113" s="627"/>
      <c r="K113" s="627"/>
      <c r="L113" s="627"/>
      <c r="M113" s="633"/>
    </row>
    <row r="114" spans="1:13" s="345" customFormat="1" ht="23.1" customHeight="1">
      <c r="A114" s="624"/>
      <c r="B114" s="625"/>
      <c r="C114" s="626"/>
      <c r="D114" s="365"/>
      <c r="E114" s="627"/>
      <c r="F114" s="627"/>
      <c r="G114" s="627"/>
      <c r="H114" s="628"/>
      <c r="I114" s="627"/>
      <c r="J114" s="627"/>
      <c r="K114" s="627"/>
      <c r="L114" s="627"/>
      <c r="M114" s="633"/>
    </row>
    <row r="115" spans="1:13" s="345" customFormat="1" ht="23.1" customHeight="1">
      <c r="A115" s="624"/>
      <c r="B115" s="625"/>
      <c r="C115" s="626"/>
      <c r="D115" s="365"/>
      <c r="E115" s="627"/>
      <c r="F115" s="627"/>
      <c r="G115" s="627"/>
      <c r="H115" s="628"/>
      <c r="I115" s="627"/>
      <c r="J115" s="627"/>
      <c r="K115" s="627"/>
      <c r="L115" s="627"/>
      <c r="M115" s="633"/>
    </row>
    <row r="116" spans="1:13" s="345" customFormat="1" ht="23.1" customHeight="1">
      <c r="A116" s="670"/>
      <c r="B116" s="636"/>
      <c r="C116" s="637"/>
      <c r="D116" s="638"/>
      <c r="E116" s="639"/>
      <c r="F116" s="639"/>
      <c r="G116" s="639"/>
      <c r="H116" s="640"/>
      <c r="I116" s="639"/>
      <c r="J116" s="639"/>
      <c r="K116" s="639"/>
      <c r="L116" s="639"/>
      <c r="M116" s="671"/>
    </row>
    <row r="117" spans="1:13" s="345" customFormat="1" ht="23.1" customHeight="1" thickBot="1">
      <c r="A117" s="642" t="s">
        <v>27</v>
      </c>
      <c r="B117" s="643"/>
      <c r="C117" s="644"/>
      <c r="D117" s="645"/>
      <c r="E117" s="646"/>
      <c r="F117" s="646">
        <f>H117+J117+L117</f>
        <v>6442004</v>
      </c>
      <c r="G117" s="646"/>
      <c r="H117" s="647">
        <f>SUM(H101:H115)</f>
        <v>6442004</v>
      </c>
      <c r="I117" s="646"/>
      <c r="J117" s="646">
        <f>SUM(J101:J115)</f>
        <v>0</v>
      </c>
      <c r="K117" s="646"/>
      <c r="L117" s="646">
        <f>SUM(L101:L115)</f>
        <v>0</v>
      </c>
      <c r="M117" s="668"/>
    </row>
    <row r="118" spans="1:13" s="345" customFormat="1" ht="24" customHeight="1">
      <c r="A118" s="650" t="s">
        <v>592</v>
      </c>
      <c r="B118" s="651"/>
      <c r="C118" s="652"/>
      <c r="D118" s="653"/>
      <c r="E118" s="654"/>
      <c r="F118" s="654"/>
      <c r="G118" s="654"/>
      <c r="H118" s="655"/>
      <c r="I118" s="654"/>
      <c r="J118" s="654"/>
      <c r="K118" s="654"/>
      <c r="L118" s="654"/>
      <c r="M118" s="656"/>
    </row>
    <row r="119" spans="1:13" s="345" customFormat="1" ht="23.1" customHeight="1">
      <c r="A119" s="657" t="s">
        <v>26</v>
      </c>
      <c r="B119" s="658"/>
      <c r="C119" s="659"/>
      <c r="D119" s="365"/>
      <c r="E119" s="368"/>
      <c r="F119" s="368"/>
      <c r="G119" s="368"/>
      <c r="H119" s="660"/>
      <c r="I119" s="368"/>
      <c r="J119" s="368"/>
      <c r="K119" s="368"/>
      <c r="L119" s="368"/>
      <c r="M119" s="661"/>
    </row>
    <row r="120" spans="1:13" s="345" customFormat="1" ht="23.1" customHeight="1">
      <c r="A120" s="630" t="s">
        <v>444</v>
      </c>
      <c r="B120" s="625"/>
      <c r="C120" s="626">
        <f>DB_산출근거!G266</f>
        <v>2.0099999999999998</v>
      </c>
      <c r="D120" s="365" t="s">
        <v>291</v>
      </c>
      <c r="E120" s="627"/>
      <c r="F120" s="627">
        <f>H120+J120+L120</f>
        <v>581422</v>
      </c>
      <c r="G120" s="627">
        <f>노임단가!F7</f>
        <v>289265</v>
      </c>
      <c r="H120" s="628">
        <f>INT(G120*C120)</f>
        <v>581422</v>
      </c>
      <c r="I120" s="627"/>
      <c r="J120" s="627"/>
      <c r="K120" s="627"/>
      <c r="L120" s="627"/>
      <c r="M120" s="633"/>
    </row>
    <row r="121" spans="1:13" s="345" customFormat="1" ht="23.1" customHeight="1">
      <c r="A121" s="630" t="s">
        <v>445</v>
      </c>
      <c r="B121" s="625"/>
      <c r="C121" s="626">
        <f>DB_산출근거!H266</f>
        <v>3.85</v>
      </c>
      <c r="D121" s="365" t="s">
        <v>291</v>
      </c>
      <c r="E121" s="627"/>
      <c r="F121" s="627">
        <f>H121+J121+L121</f>
        <v>968644</v>
      </c>
      <c r="G121" s="627">
        <f>노임단가!F8</f>
        <v>251596</v>
      </c>
      <c r="H121" s="628">
        <f>INT(G121*C121)</f>
        <v>968644</v>
      </c>
      <c r="I121" s="627"/>
      <c r="J121" s="627"/>
      <c r="K121" s="627"/>
      <c r="L121" s="627"/>
      <c r="M121" s="633"/>
    </row>
    <row r="122" spans="1:13" s="345" customFormat="1" ht="23.1" customHeight="1">
      <c r="A122" s="630" t="s">
        <v>446</v>
      </c>
      <c r="B122" s="625"/>
      <c r="C122" s="626">
        <f>DB_산출근거!I266</f>
        <v>8.24</v>
      </c>
      <c r="D122" s="365" t="s">
        <v>291</v>
      </c>
      <c r="E122" s="627"/>
      <c r="F122" s="627">
        <f>H122+J122+L122</f>
        <v>1776618</v>
      </c>
      <c r="G122" s="627">
        <f>노임단가!F9</f>
        <v>215609</v>
      </c>
      <c r="H122" s="628">
        <f>INT(G122*C122)</f>
        <v>1776618</v>
      </c>
      <c r="I122" s="627"/>
      <c r="J122" s="627"/>
      <c r="K122" s="627"/>
      <c r="L122" s="627"/>
      <c r="M122" s="633"/>
    </row>
    <row r="123" spans="1:13" s="345" customFormat="1" ht="23.1" customHeight="1">
      <c r="A123" s="630" t="s">
        <v>442</v>
      </c>
      <c r="B123" s="625"/>
      <c r="C123" s="626">
        <f>DB_산출근거!J266</f>
        <v>4.3800000000000008</v>
      </c>
      <c r="D123" s="365" t="s">
        <v>291</v>
      </c>
      <c r="E123" s="627"/>
      <c r="F123" s="627">
        <f>H123+J123+L123</f>
        <v>1033237</v>
      </c>
      <c r="G123" s="627">
        <f>노임단가!F11</f>
        <v>235899</v>
      </c>
      <c r="H123" s="628">
        <f>INT(G123*C123)</f>
        <v>1033237</v>
      </c>
      <c r="I123" s="627"/>
      <c r="J123" s="627"/>
      <c r="K123" s="627"/>
      <c r="L123" s="627"/>
      <c r="M123" s="633"/>
    </row>
    <row r="124" spans="1:13" s="345" customFormat="1" ht="23.1" customHeight="1">
      <c r="A124" s="630" t="s">
        <v>447</v>
      </c>
      <c r="B124" s="625"/>
      <c r="C124" s="626">
        <f>DB_산출근거!K266</f>
        <v>3.72</v>
      </c>
      <c r="D124" s="365" t="s">
        <v>291</v>
      </c>
      <c r="E124" s="627"/>
      <c r="F124" s="627">
        <f>H124+J124+L124</f>
        <v>746923</v>
      </c>
      <c r="G124" s="627">
        <f>노임단가!F12</f>
        <v>200786</v>
      </c>
      <c r="H124" s="628">
        <f>INT(G124*C124)</f>
        <v>746923</v>
      </c>
      <c r="I124" s="627"/>
      <c r="J124" s="627"/>
      <c r="K124" s="627"/>
      <c r="L124" s="627"/>
      <c r="M124" s="633"/>
    </row>
    <row r="125" spans="1:13" s="345" customFormat="1" ht="23.1" customHeight="1">
      <c r="A125" s="624" t="s">
        <v>31</v>
      </c>
      <c r="B125" s="625"/>
      <c r="C125" s="626"/>
      <c r="D125" s="365"/>
      <c r="E125" s="368"/>
      <c r="F125" s="368"/>
      <c r="G125" s="368"/>
      <c r="H125" s="660"/>
      <c r="I125" s="368"/>
      <c r="J125" s="368"/>
      <c r="K125" s="368"/>
      <c r="L125" s="368"/>
      <c r="M125" s="661"/>
    </row>
    <row r="126" spans="1:13" s="345" customFormat="1" ht="23.1" customHeight="1">
      <c r="A126" s="630" t="s">
        <v>457</v>
      </c>
      <c r="B126" s="625"/>
      <c r="C126" s="626">
        <f>DB_산출근거!L271</f>
        <v>1.24</v>
      </c>
      <c r="D126" s="365" t="s">
        <v>292</v>
      </c>
      <c r="E126" s="368"/>
      <c r="F126" s="368">
        <f>H126+J126+L126</f>
        <v>6421</v>
      </c>
      <c r="G126" s="368"/>
      <c r="H126" s="660"/>
      <c r="I126" s="368"/>
      <c r="J126" s="368"/>
      <c r="K126" s="662">
        <f>DB_산출근거!L274</f>
        <v>5179</v>
      </c>
      <c r="L126" s="368">
        <f>INT(K126*C126)</f>
        <v>6421</v>
      </c>
      <c r="M126" s="661"/>
    </row>
    <row r="127" spans="1:13" s="345" customFormat="1" ht="23.1" customHeight="1">
      <c r="A127" s="630" t="s">
        <v>458</v>
      </c>
      <c r="B127" s="625"/>
      <c r="C127" s="626">
        <f>DB_산출근거!L272</f>
        <v>1.24</v>
      </c>
      <c r="D127" s="365" t="s">
        <v>292</v>
      </c>
      <c r="E127" s="368"/>
      <c r="F127" s="368">
        <f>H127+J127+L127</f>
        <v>2716</v>
      </c>
      <c r="G127" s="368"/>
      <c r="H127" s="660"/>
      <c r="I127" s="368"/>
      <c r="J127" s="368"/>
      <c r="K127" s="662">
        <f>DB_산출근거!L275</f>
        <v>2191</v>
      </c>
      <c r="L127" s="368">
        <f>INT(K127*C127)</f>
        <v>2716</v>
      </c>
      <c r="M127" s="661"/>
    </row>
    <row r="128" spans="1:13" s="345" customFormat="1" ht="23.1" customHeight="1">
      <c r="A128" s="624"/>
      <c r="B128" s="625"/>
      <c r="C128" s="626"/>
      <c r="D128" s="365"/>
      <c r="E128" s="368"/>
      <c r="F128" s="368"/>
      <c r="G128" s="368"/>
      <c r="H128" s="660"/>
      <c r="I128" s="368"/>
      <c r="J128" s="368"/>
      <c r="K128" s="368"/>
      <c r="L128" s="368"/>
      <c r="M128" s="633"/>
    </row>
    <row r="129" spans="1:13" s="345" customFormat="1" ht="23.1" customHeight="1">
      <c r="A129" s="624"/>
      <c r="B129" s="625"/>
      <c r="C129" s="626"/>
      <c r="D129" s="365"/>
      <c r="E129" s="627"/>
      <c r="F129" s="627"/>
      <c r="G129" s="627"/>
      <c r="H129" s="628"/>
      <c r="I129" s="627"/>
      <c r="J129" s="627"/>
      <c r="K129" s="627"/>
      <c r="L129" s="627"/>
      <c r="M129" s="633"/>
    </row>
    <row r="130" spans="1:13" s="345" customFormat="1" ht="23.1" customHeight="1">
      <c r="A130" s="624"/>
      <c r="B130" s="625"/>
      <c r="C130" s="626"/>
      <c r="D130" s="365"/>
      <c r="E130" s="627"/>
      <c r="F130" s="627"/>
      <c r="G130" s="627"/>
      <c r="H130" s="628"/>
      <c r="I130" s="627"/>
      <c r="J130" s="627"/>
      <c r="K130" s="627"/>
      <c r="L130" s="627"/>
      <c r="M130" s="633"/>
    </row>
    <row r="131" spans="1:13" s="345" customFormat="1" ht="23.1" customHeight="1">
      <c r="A131" s="624"/>
      <c r="B131" s="625"/>
      <c r="C131" s="626"/>
      <c r="D131" s="365"/>
      <c r="E131" s="627"/>
      <c r="F131" s="627"/>
      <c r="G131" s="627"/>
      <c r="H131" s="628"/>
      <c r="I131" s="627"/>
      <c r="J131" s="627"/>
      <c r="K131" s="627"/>
      <c r="L131" s="627"/>
      <c r="M131" s="633"/>
    </row>
    <row r="132" spans="1:13" s="345" customFormat="1" ht="23.1" customHeight="1">
      <c r="A132" s="624"/>
      <c r="B132" s="625"/>
      <c r="C132" s="626"/>
      <c r="D132" s="365"/>
      <c r="E132" s="627"/>
      <c r="F132" s="627"/>
      <c r="G132" s="627"/>
      <c r="H132" s="628"/>
      <c r="I132" s="627"/>
      <c r="J132" s="627"/>
      <c r="K132" s="627"/>
      <c r="L132" s="627"/>
      <c r="M132" s="633"/>
    </row>
    <row r="133" spans="1:13" s="345" customFormat="1" ht="23.1" customHeight="1">
      <c r="A133" s="670"/>
      <c r="B133" s="636"/>
      <c r="C133" s="637"/>
      <c r="D133" s="638"/>
      <c r="E133" s="639"/>
      <c r="F133" s="639"/>
      <c r="G133" s="639"/>
      <c r="H133" s="640"/>
      <c r="I133" s="639"/>
      <c r="J133" s="639"/>
      <c r="K133" s="639"/>
      <c r="L133" s="639"/>
      <c r="M133" s="671"/>
    </row>
    <row r="134" spans="1:13" s="345" customFormat="1" ht="23.1" customHeight="1" thickBot="1">
      <c r="A134" s="642" t="s">
        <v>27</v>
      </c>
      <c r="B134" s="643"/>
      <c r="C134" s="644"/>
      <c r="D134" s="645"/>
      <c r="E134" s="646"/>
      <c r="F134" s="646">
        <f>H134+J134+L134</f>
        <v>5115981</v>
      </c>
      <c r="G134" s="646"/>
      <c r="H134" s="647">
        <f>SUM(H118:H132)</f>
        <v>5106844</v>
      </c>
      <c r="I134" s="646"/>
      <c r="J134" s="646">
        <f>SUM(J118:J132)</f>
        <v>0</v>
      </c>
      <c r="K134" s="646"/>
      <c r="L134" s="646">
        <f>SUM(L118:L132)</f>
        <v>9137</v>
      </c>
      <c r="M134" s="668"/>
    </row>
    <row r="135" spans="1:13" s="345" customFormat="1" ht="24" customHeight="1">
      <c r="A135" s="650" t="s">
        <v>593</v>
      </c>
      <c r="B135" s="651"/>
      <c r="C135" s="652"/>
      <c r="D135" s="653"/>
      <c r="E135" s="654"/>
      <c r="F135" s="654"/>
      <c r="G135" s="654"/>
      <c r="H135" s="655"/>
      <c r="I135" s="654"/>
      <c r="J135" s="654"/>
      <c r="K135" s="654"/>
      <c r="L135" s="654"/>
      <c r="M135" s="656"/>
    </row>
    <row r="136" spans="1:13" s="345" customFormat="1" ht="24" customHeight="1">
      <c r="A136" s="657" t="s">
        <v>772</v>
      </c>
      <c r="B136" s="658"/>
      <c r="C136" s="659"/>
      <c r="D136" s="365"/>
      <c r="E136" s="368"/>
      <c r="F136" s="368"/>
      <c r="G136" s="368"/>
      <c r="H136" s="660"/>
      <c r="I136" s="368"/>
      <c r="J136" s="368"/>
      <c r="K136" s="368"/>
      <c r="L136" s="368"/>
      <c r="M136" s="661"/>
    </row>
    <row r="137" spans="1:13" s="345" customFormat="1" ht="24" customHeight="1">
      <c r="A137" s="630" t="s">
        <v>444</v>
      </c>
      <c r="B137" s="625"/>
      <c r="C137" s="626">
        <f>DB_산출근거!G312</f>
        <v>1.1499999999999999</v>
      </c>
      <c r="D137" s="365" t="s">
        <v>291</v>
      </c>
      <c r="E137" s="627"/>
      <c r="F137" s="627">
        <f>H137+J137+L137</f>
        <v>332654</v>
      </c>
      <c r="G137" s="627">
        <f>노임단가!F7</f>
        <v>289265</v>
      </c>
      <c r="H137" s="628">
        <f>INT(G137*C137)</f>
        <v>332654</v>
      </c>
      <c r="I137" s="627"/>
      <c r="J137" s="627"/>
      <c r="K137" s="627"/>
      <c r="L137" s="627"/>
      <c r="M137" s="633"/>
    </row>
    <row r="138" spans="1:13" s="345" customFormat="1" ht="24" customHeight="1">
      <c r="A138" s="630" t="s">
        <v>445</v>
      </c>
      <c r="B138" s="625"/>
      <c r="C138" s="626">
        <f>DB_산출근거!H312</f>
        <v>2.6100000000000003</v>
      </c>
      <c r="D138" s="365" t="s">
        <v>291</v>
      </c>
      <c r="E138" s="627"/>
      <c r="F138" s="627">
        <f>H138+J138+L138</f>
        <v>656665</v>
      </c>
      <c r="G138" s="627">
        <f>노임단가!F8</f>
        <v>251596</v>
      </c>
      <c r="H138" s="628">
        <f>INT(G138*C138)</f>
        <v>656665</v>
      </c>
      <c r="I138" s="627"/>
      <c r="J138" s="627"/>
      <c r="K138" s="627"/>
      <c r="L138" s="627"/>
      <c r="M138" s="633"/>
    </row>
    <row r="139" spans="1:13" s="345" customFormat="1" ht="24" customHeight="1">
      <c r="A139" s="630" t="s">
        <v>446</v>
      </c>
      <c r="B139" s="625"/>
      <c r="C139" s="626">
        <f>DB_산출근거!I312</f>
        <v>5.76</v>
      </c>
      <c r="D139" s="365" t="s">
        <v>291</v>
      </c>
      <c r="E139" s="627"/>
      <c r="F139" s="627">
        <f>H139+J139+L139</f>
        <v>1241907</v>
      </c>
      <c r="G139" s="627">
        <f>노임단가!F9</f>
        <v>215609</v>
      </c>
      <c r="H139" s="628">
        <f>INT(G139*C139)</f>
        <v>1241907</v>
      </c>
      <c r="I139" s="627"/>
      <c r="J139" s="627"/>
      <c r="K139" s="627"/>
      <c r="L139" s="627"/>
      <c r="M139" s="633"/>
    </row>
    <row r="140" spans="1:13" s="345" customFormat="1" ht="24" customHeight="1">
      <c r="A140" s="630" t="s">
        <v>452</v>
      </c>
      <c r="B140" s="625"/>
      <c r="C140" s="626">
        <f>DB_산출근거!J312</f>
        <v>3.14</v>
      </c>
      <c r="D140" s="365" t="s">
        <v>291</v>
      </c>
      <c r="E140" s="627"/>
      <c r="F140" s="627">
        <f>H140+J140+L140</f>
        <v>740722</v>
      </c>
      <c r="G140" s="627">
        <f>노임단가!F11</f>
        <v>235899</v>
      </c>
      <c r="H140" s="628">
        <f>INT(G140*C140)</f>
        <v>740722</v>
      </c>
      <c r="I140" s="627"/>
      <c r="J140" s="627"/>
      <c r="K140" s="627"/>
      <c r="L140" s="627"/>
      <c r="M140" s="633"/>
    </row>
    <row r="141" spans="1:13" s="345" customFormat="1" ht="24" customHeight="1">
      <c r="A141" s="630" t="s">
        <v>453</v>
      </c>
      <c r="B141" s="625"/>
      <c r="C141" s="626">
        <v>0</v>
      </c>
      <c r="D141" s="365" t="s">
        <v>291</v>
      </c>
      <c r="E141" s="627"/>
      <c r="F141" s="627">
        <f>H141+J141+L141</f>
        <v>0</v>
      </c>
      <c r="G141" s="627">
        <f>노임단가!F12</f>
        <v>200786</v>
      </c>
      <c r="H141" s="628">
        <f>INT(G141*C141)</f>
        <v>0</v>
      </c>
      <c r="I141" s="627"/>
      <c r="J141" s="627"/>
      <c r="K141" s="627"/>
      <c r="L141" s="627"/>
      <c r="M141" s="633"/>
    </row>
    <row r="142" spans="1:13" s="345" customFormat="1" ht="24" customHeight="1">
      <c r="A142" s="624"/>
      <c r="B142" s="625"/>
      <c r="C142" s="626"/>
      <c r="D142" s="365"/>
      <c r="E142" s="368"/>
      <c r="F142" s="368"/>
      <c r="G142" s="368"/>
      <c r="H142" s="660"/>
      <c r="I142" s="368"/>
      <c r="J142" s="368"/>
      <c r="K142" s="368"/>
      <c r="L142" s="368"/>
      <c r="M142" s="633"/>
    </row>
    <row r="143" spans="1:13" s="345" customFormat="1" ht="24" customHeight="1">
      <c r="A143" s="624"/>
      <c r="B143" s="625"/>
      <c r="C143" s="626"/>
      <c r="D143" s="365"/>
      <c r="E143" s="627"/>
      <c r="F143" s="627"/>
      <c r="G143" s="627"/>
      <c r="H143" s="628"/>
      <c r="I143" s="627"/>
      <c r="J143" s="627"/>
      <c r="K143" s="627"/>
      <c r="L143" s="627"/>
      <c r="M143" s="633"/>
    </row>
    <row r="144" spans="1:13" s="345" customFormat="1" ht="24" customHeight="1">
      <c r="A144" s="624"/>
      <c r="B144" s="625"/>
      <c r="C144" s="626"/>
      <c r="D144" s="365"/>
      <c r="E144" s="627"/>
      <c r="F144" s="627"/>
      <c r="G144" s="627"/>
      <c r="H144" s="628"/>
      <c r="I144" s="627"/>
      <c r="J144" s="627"/>
      <c r="K144" s="627"/>
      <c r="L144" s="627"/>
      <c r="M144" s="633"/>
    </row>
    <row r="145" spans="1:13" s="345" customFormat="1" ht="24" customHeight="1">
      <c r="A145" s="624"/>
      <c r="B145" s="625"/>
      <c r="C145" s="626"/>
      <c r="D145" s="365"/>
      <c r="E145" s="627"/>
      <c r="F145" s="627"/>
      <c r="G145" s="627"/>
      <c r="H145" s="628"/>
      <c r="I145" s="627"/>
      <c r="J145" s="627"/>
      <c r="K145" s="627"/>
      <c r="L145" s="627"/>
      <c r="M145" s="633"/>
    </row>
    <row r="146" spans="1:13" s="345" customFormat="1" ht="24" customHeight="1">
      <c r="A146" s="624"/>
      <c r="B146" s="625"/>
      <c r="C146" s="626"/>
      <c r="D146" s="365"/>
      <c r="E146" s="627"/>
      <c r="F146" s="627"/>
      <c r="G146" s="627"/>
      <c r="H146" s="628"/>
      <c r="I146" s="627"/>
      <c r="J146" s="627"/>
      <c r="K146" s="627"/>
      <c r="L146" s="627"/>
      <c r="M146" s="633"/>
    </row>
    <row r="147" spans="1:13" s="345" customFormat="1" ht="24" customHeight="1">
      <c r="A147" s="669"/>
      <c r="B147" s="664"/>
      <c r="C147" s="665"/>
      <c r="D147" s="370"/>
      <c r="E147" s="666"/>
      <c r="F147" s="666"/>
      <c r="G147" s="368"/>
      <c r="H147" s="660"/>
      <c r="I147" s="368"/>
      <c r="J147" s="368"/>
      <c r="K147" s="368"/>
      <c r="L147" s="368"/>
      <c r="M147" s="661"/>
    </row>
    <row r="148" spans="1:13" s="345" customFormat="1" ht="24" customHeight="1">
      <c r="A148" s="663"/>
      <c r="B148" s="664"/>
      <c r="C148" s="665"/>
      <c r="D148" s="370"/>
      <c r="E148" s="666"/>
      <c r="F148" s="667"/>
      <c r="G148" s="368"/>
      <c r="H148" s="660"/>
      <c r="I148" s="368"/>
      <c r="J148" s="368"/>
      <c r="K148" s="368"/>
      <c r="L148" s="368"/>
      <c r="M148" s="661"/>
    </row>
    <row r="149" spans="1:13" s="345" customFormat="1" ht="24" customHeight="1" thickBot="1">
      <c r="A149" s="642" t="s">
        <v>27</v>
      </c>
      <c r="B149" s="643"/>
      <c r="C149" s="644"/>
      <c r="D149" s="645"/>
      <c r="E149" s="646"/>
      <c r="F149" s="646">
        <f>H149+J149+L149</f>
        <v>2971948</v>
      </c>
      <c r="G149" s="646"/>
      <c r="H149" s="647">
        <f>SUM(H135:H148)</f>
        <v>2971948</v>
      </c>
      <c r="I149" s="646"/>
      <c r="J149" s="646">
        <f>SUM(J135:J148)</f>
        <v>0</v>
      </c>
      <c r="K149" s="646"/>
      <c r="L149" s="646">
        <f>SUM(L135:L148)</f>
        <v>0</v>
      </c>
      <c r="M149" s="668"/>
    </row>
    <row r="150" spans="1:13" s="345" customFormat="1" ht="24" customHeight="1">
      <c r="A150" s="620" t="s">
        <v>596</v>
      </c>
      <c r="B150" s="672"/>
      <c r="C150" s="673"/>
      <c r="D150" s="653"/>
      <c r="E150" s="674"/>
      <c r="F150" s="674"/>
      <c r="G150" s="674"/>
      <c r="H150" s="675"/>
      <c r="I150" s="674"/>
      <c r="J150" s="674"/>
      <c r="K150" s="674"/>
      <c r="L150" s="674"/>
      <c r="M150" s="676"/>
    </row>
    <row r="151" spans="1:13" s="345" customFormat="1" ht="24" customHeight="1">
      <c r="A151" s="624" t="s">
        <v>290</v>
      </c>
      <c r="B151" s="625"/>
      <c r="C151" s="626"/>
      <c r="D151" s="365"/>
      <c r="E151" s="627"/>
      <c r="F151" s="627"/>
      <c r="G151" s="627"/>
      <c r="H151" s="628"/>
      <c r="I151" s="627"/>
      <c r="J151" s="627"/>
      <c r="K151" s="627"/>
      <c r="L151" s="627"/>
      <c r="M151" s="633"/>
    </row>
    <row r="152" spans="1:13" s="345" customFormat="1" ht="24" customHeight="1">
      <c r="A152" s="630" t="s">
        <v>444</v>
      </c>
      <c r="B152" s="625"/>
      <c r="C152" s="626">
        <f>DB_산출근거!G341</f>
        <v>0.08</v>
      </c>
      <c r="D152" s="365" t="s">
        <v>291</v>
      </c>
      <c r="E152" s="627"/>
      <c r="F152" s="627">
        <f>H152+J152+L152</f>
        <v>23141</v>
      </c>
      <c r="G152" s="627">
        <f>노임단가!F7</f>
        <v>289265</v>
      </c>
      <c r="H152" s="628">
        <f>INT(G152*C152)</f>
        <v>23141</v>
      </c>
      <c r="I152" s="627"/>
      <c r="J152" s="627"/>
      <c r="K152" s="627"/>
      <c r="L152" s="627"/>
      <c r="M152" s="633"/>
    </row>
    <row r="153" spans="1:13" s="345" customFormat="1" ht="24" customHeight="1">
      <c r="A153" s="630" t="s">
        <v>454</v>
      </c>
      <c r="B153" s="625"/>
      <c r="C153" s="626">
        <f>DB_산출근거!H341</f>
        <v>0.08</v>
      </c>
      <c r="D153" s="365" t="s">
        <v>291</v>
      </c>
      <c r="E153" s="627"/>
      <c r="F153" s="627">
        <f>H153+J153+L153</f>
        <v>41557</v>
      </c>
      <c r="G153" s="627">
        <f>노임단가!F27</f>
        <v>519468</v>
      </c>
      <c r="H153" s="628">
        <f>INT(G153*C153)</f>
        <v>41557</v>
      </c>
      <c r="I153" s="627"/>
      <c r="J153" s="627"/>
      <c r="K153" s="627"/>
      <c r="L153" s="627"/>
      <c r="M153" s="633"/>
    </row>
    <row r="154" spans="1:13" s="345" customFormat="1" ht="24" customHeight="1">
      <c r="A154" s="630" t="s">
        <v>455</v>
      </c>
      <c r="B154" s="625"/>
      <c r="C154" s="626">
        <f>DB_산출근거!I342</f>
        <v>0.82</v>
      </c>
      <c r="D154" s="365" t="s">
        <v>291</v>
      </c>
      <c r="E154" s="627"/>
      <c r="F154" s="627">
        <f>H154+J154+L154</f>
        <v>199224</v>
      </c>
      <c r="G154" s="627">
        <f>노임단가!F14</f>
        <v>242957</v>
      </c>
      <c r="H154" s="628">
        <f>INT(G154*C154)</f>
        <v>199224</v>
      </c>
      <c r="I154" s="627"/>
      <c r="J154" s="627"/>
      <c r="K154" s="627"/>
      <c r="L154" s="627"/>
      <c r="M154" s="633"/>
    </row>
    <row r="155" spans="1:13" s="345" customFormat="1" ht="24" customHeight="1">
      <c r="A155" s="624" t="s">
        <v>32</v>
      </c>
      <c r="B155" s="625"/>
      <c r="C155" s="626"/>
      <c r="D155" s="365"/>
      <c r="E155" s="627"/>
      <c r="F155" s="627"/>
      <c r="G155" s="627"/>
      <c r="H155" s="628"/>
      <c r="I155" s="627"/>
      <c r="J155" s="627"/>
      <c r="K155" s="627"/>
      <c r="L155" s="627"/>
      <c r="M155" s="633"/>
    </row>
    <row r="156" spans="1:13" s="345" customFormat="1" ht="24" customHeight="1">
      <c r="A156" s="630" t="s">
        <v>457</v>
      </c>
      <c r="B156" s="625"/>
      <c r="C156" s="626">
        <f>DB_산출근거!L345</f>
        <v>0.82</v>
      </c>
      <c r="D156" s="365" t="s">
        <v>292</v>
      </c>
      <c r="E156" s="627"/>
      <c r="F156" s="627">
        <f>H156+J156+L156</f>
        <v>2982</v>
      </c>
      <c r="G156" s="627"/>
      <c r="H156" s="628"/>
      <c r="I156" s="627"/>
      <c r="J156" s="627"/>
      <c r="K156" s="662">
        <f>DB_산출근거!L348</f>
        <v>3637</v>
      </c>
      <c r="L156" s="627">
        <f>INT(K156*C156)</f>
        <v>2982</v>
      </c>
      <c r="M156" s="633"/>
    </row>
    <row r="157" spans="1:13" s="345" customFormat="1" ht="24" customHeight="1">
      <c r="A157" s="630" t="s">
        <v>450</v>
      </c>
      <c r="B157" s="625"/>
      <c r="C157" s="626">
        <f>DB_산출근거!L346</f>
        <v>0.82</v>
      </c>
      <c r="D157" s="365" t="s">
        <v>292</v>
      </c>
      <c r="E157" s="627"/>
      <c r="F157" s="627">
        <f>H157+J157+L157</f>
        <v>1261</v>
      </c>
      <c r="G157" s="627"/>
      <c r="H157" s="628"/>
      <c r="I157" s="627"/>
      <c r="J157" s="627"/>
      <c r="K157" s="662">
        <f>DB_산출근거!L349</f>
        <v>1539</v>
      </c>
      <c r="L157" s="627">
        <f>INT(K157*C157)</f>
        <v>1261</v>
      </c>
      <c r="M157" s="633"/>
    </row>
    <row r="158" spans="1:13" s="345" customFormat="1" ht="24" customHeight="1">
      <c r="A158" s="649"/>
      <c r="B158" s="625"/>
      <c r="C158" s="626"/>
      <c r="D158" s="365"/>
      <c r="E158" s="627"/>
      <c r="F158" s="627"/>
      <c r="G158" s="627"/>
      <c r="H158" s="628"/>
      <c r="I158" s="627"/>
      <c r="J158" s="627"/>
      <c r="K158" s="627"/>
      <c r="L158" s="627"/>
      <c r="M158" s="633"/>
    </row>
    <row r="159" spans="1:13" s="345" customFormat="1" ht="24" customHeight="1">
      <c r="A159" s="649"/>
      <c r="B159" s="625"/>
      <c r="C159" s="626"/>
      <c r="D159" s="365"/>
      <c r="E159" s="627"/>
      <c r="F159" s="627"/>
      <c r="G159" s="627"/>
      <c r="H159" s="628"/>
      <c r="I159" s="627"/>
      <c r="J159" s="627"/>
      <c r="K159" s="627"/>
      <c r="L159" s="627"/>
      <c r="M159" s="633"/>
    </row>
    <row r="160" spans="1:13" s="345" customFormat="1" ht="24" customHeight="1">
      <c r="A160" s="649"/>
      <c r="B160" s="625"/>
      <c r="C160" s="626"/>
      <c r="D160" s="365"/>
      <c r="E160" s="627"/>
      <c r="F160" s="627"/>
      <c r="G160" s="627"/>
      <c r="H160" s="628"/>
      <c r="I160" s="627"/>
      <c r="J160" s="627"/>
      <c r="K160" s="627"/>
      <c r="L160" s="627"/>
      <c r="M160" s="633"/>
    </row>
    <row r="161" spans="1:13" s="345" customFormat="1" ht="24" customHeight="1">
      <c r="A161" s="649" t="s">
        <v>293</v>
      </c>
      <c r="B161" s="625"/>
      <c r="C161" s="626"/>
      <c r="D161" s="365"/>
      <c r="E161" s="627"/>
      <c r="F161" s="627"/>
      <c r="G161" s="627"/>
      <c r="H161" s="628"/>
      <c r="I161" s="627"/>
      <c r="J161" s="627"/>
      <c r="K161" s="627"/>
      <c r="L161" s="627"/>
      <c r="M161" s="633"/>
    </row>
    <row r="162" spans="1:13" s="345" customFormat="1" ht="24" customHeight="1">
      <c r="A162" s="649"/>
      <c r="B162" s="625"/>
      <c r="C162" s="626"/>
      <c r="D162" s="365"/>
      <c r="E162" s="627"/>
      <c r="F162" s="627"/>
      <c r="G162" s="627"/>
      <c r="H162" s="628"/>
      <c r="I162" s="627"/>
      <c r="J162" s="627"/>
      <c r="K162" s="627"/>
      <c r="L162" s="627"/>
      <c r="M162" s="633"/>
    </row>
    <row r="163" spans="1:13" s="345" customFormat="1" ht="24" customHeight="1">
      <c r="A163" s="649"/>
      <c r="B163" s="625"/>
      <c r="C163" s="626"/>
      <c r="D163" s="365"/>
      <c r="E163" s="627"/>
      <c r="F163" s="627"/>
      <c r="G163" s="627"/>
      <c r="H163" s="628"/>
      <c r="I163" s="627"/>
      <c r="J163" s="627"/>
      <c r="K163" s="627"/>
      <c r="L163" s="627"/>
      <c r="M163" s="633"/>
    </row>
    <row r="164" spans="1:13" s="345" customFormat="1" ht="24" customHeight="1" thickBot="1">
      <c r="A164" s="642" t="s">
        <v>27</v>
      </c>
      <c r="B164" s="643"/>
      <c r="C164" s="644"/>
      <c r="D164" s="645"/>
      <c r="E164" s="646"/>
      <c r="F164" s="646">
        <f>H164+J164+L164</f>
        <v>268165</v>
      </c>
      <c r="G164" s="646"/>
      <c r="H164" s="647">
        <f>SUM(H151:H163)</f>
        <v>263922</v>
      </c>
      <c r="I164" s="646"/>
      <c r="J164" s="646">
        <f>SUM(J151:J163)</f>
        <v>0</v>
      </c>
      <c r="K164" s="646"/>
      <c r="L164" s="646">
        <f>SUM(L151:L163)</f>
        <v>4243</v>
      </c>
      <c r="M164" s="648"/>
    </row>
    <row r="165" spans="1:13" s="345" customFormat="1" ht="24" customHeight="1">
      <c r="A165" s="620" t="s">
        <v>597</v>
      </c>
      <c r="B165" s="672"/>
      <c r="C165" s="673"/>
      <c r="D165" s="653"/>
      <c r="E165" s="674"/>
      <c r="F165" s="674"/>
      <c r="G165" s="674"/>
      <c r="H165" s="675"/>
      <c r="I165" s="674"/>
      <c r="J165" s="674"/>
      <c r="K165" s="674"/>
      <c r="L165" s="674"/>
      <c r="M165" s="676"/>
    </row>
    <row r="166" spans="1:13" s="345" customFormat="1" ht="24" customHeight="1">
      <c r="A166" s="624" t="s">
        <v>290</v>
      </c>
      <c r="B166" s="625"/>
      <c r="C166" s="626"/>
      <c r="D166" s="365"/>
      <c r="E166" s="627"/>
      <c r="F166" s="627"/>
      <c r="G166" s="627"/>
      <c r="H166" s="628"/>
      <c r="I166" s="627"/>
      <c r="J166" s="627"/>
      <c r="K166" s="627"/>
      <c r="L166" s="627"/>
      <c r="M166" s="633"/>
    </row>
    <row r="167" spans="1:13" s="345" customFormat="1" ht="24" customHeight="1">
      <c r="A167" s="630" t="s">
        <v>444</v>
      </c>
      <c r="B167" s="625"/>
      <c r="C167" s="626">
        <f>DB_산출근거!G365</f>
        <v>0.1</v>
      </c>
      <c r="D167" s="365" t="s">
        <v>291</v>
      </c>
      <c r="E167" s="627"/>
      <c r="F167" s="627">
        <f>H167+J167+L167</f>
        <v>28926</v>
      </c>
      <c r="G167" s="627">
        <f>노임단가!F7</f>
        <v>289265</v>
      </c>
      <c r="H167" s="628">
        <f>INT(G167*C167)</f>
        <v>28926</v>
      </c>
      <c r="I167" s="627"/>
      <c r="J167" s="627"/>
      <c r="K167" s="627"/>
      <c r="L167" s="627"/>
      <c r="M167" s="633"/>
    </row>
    <row r="168" spans="1:13" s="345" customFormat="1" ht="24" customHeight="1">
      <c r="A168" s="630" t="s">
        <v>454</v>
      </c>
      <c r="B168" s="625"/>
      <c r="C168" s="626">
        <f>DB_산출근거!H365</f>
        <v>0.1</v>
      </c>
      <c r="D168" s="365" t="s">
        <v>291</v>
      </c>
      <c r="E168" s="627"/>
      <c r="F168" s="627">
        <f>H168+J168+L168</f>
        <v>51946</v>
      </c>
      <c r="G168" s="627">
        <f>노임단가!F27</f>
        <v>519468</v>
      </c>
      <c r="H168" s="628">
        <f>INT(G168*C168)</f>
        <v>51946</v>
      </c>
      <c r="I168" s="627"/>
      <c r="J168" s="627"/>
      <c r="K168" s="627"/>
      <c r="L168" s="627"/>
      <c r="M168" s="633"/>
    </row>
    <row r="169" spans="1:13" s="345" customFormat="1" ht="24" customHeight="1">
      <c r="A169" s="630" t="s">
        <v>455</v>
      </c>
      <c r="B169" s="625"/>
      <c r="C169" s="626">
        <f>DB_산출근거!I366</f>
        <v>1.07</v>
      </c>
      <c r="D169" s="365" t="s">
        <v>291</v>
      </c>
      <c r="E169" s="627"/>
      <c r="F169" s="627">
        <f>H169+J169+L169</f>
        <v>259963</v>
      </c>
      <c r="G169" s="627">
        <f>노임단가!F14</f>
        <v>242957</v>
      </c>
      <c r="H169" s="628">
        <f>INT(G169*C169)</f>
        <v>259963</v>
      </c>
      <c r="I169" s="627"/>
      <c r="J169" s="627"/>
      <c r="K169" s="627"/>
      <c r="L169" s="627"/>
      <c r="M169" s="633"/>
    </row>
    <row r="170" spans="1:13" s="345" customFormat="1" ht="24" customHeight="1">
      <c r="A170" s="624" t="s">
        <v>32</v>
      </c>
      <c r="B170" s="625"/>
      <c r="C170" s="626"/>
      <c r="D170" s="365"/>
      <c r="E170" s="627"/>
      <c r="F170" s="627"/>
      <c r="G170" s="627"/>
      <c r="H170" s="628"/>
      <c r="I170" s="627"/>
      <c r="J170" s="627"/>
      <c r="K170" s="627"/>
      <c r="L170" s="627"/>
      <c r="M170" s="633"/>
    </row>
    <row r="171" spans="1:13" s="345" customFormat="1" ht="24" customHeight="1">
      <c r="A171" s="630" t="s">
        <v>457</v>
      </c>
      <c r="B171" s="625"/>
      <c r="C171" s="626">
        <f>C169</f>
        <v>1.07</v>
      </c>
      <c r="D171" s="365" t="s">
        <v>292</v>
      </c>
      <c r="E171" s="627"/>
      <c r="F171" s="627">
        <f>H171+J171+L171</f>
        <v>3891</v>
      </c>
      <c r="G171" s="627"/>
      <c r="H171" s="628"/>
      <c r="I171" s="627"/>
      <c r="J171" s="627"/>
      <c r="K171" s="662">
        <f>DB_산출근거!L372</f>
        <v>3637</v>
      </c>
      <c r="L171" s="627">
        <f>INT(K171*C171)</f>
        <v>3891</v>
      </c>
      <c r="M171" s="633"/>
    </row>
    <row r="172" spans="1:13" s="345" customFormat="1" ht="24" customHeight="1">
      <c r="A172" s="630" t="s">
        <v>450</v>
      </c>
      <c r="B172" s="625"/>
      <c r="C172" s="626">
        <f>C169</f>
        <v>1.07</v>
      </c>
      <c r="D172" s="365" t="s">
        <v>292</v>
      </c>
      <c r="E172" s="627"/>
      <c r="F172" s="627">
        <f>H172+J172+L172</f>
        <v>1646</v>
      </c>
      <c r="G172" s="627"/>
      <c r="H172" s="628"/>
      <c r="I172" s="627"/>
      <c r="J172" s="627"/>
      <c r="K172" s="662">
        <f>DB_산출근거!L373</f>
        <v>1539</v>
      </c>
      <c r="L172" s="627">
        <f>INT(K172*C172)</f>
        <v>1646</v>
      </c>
      <c r="M172" s="633"/>
    </row>
    <row r="173" spans="1:13" s="345" customFormat="1" ht="24" customHeight="1">
      <c r="A173" s="649"/>
      <c r="B173" s="625"/>
      <c r="C173" s="626"/>
      <c r="D173" s="365"/>
      <c r="E173" s="627"/>
      <c r="F173" s="627"/>
      <c r="G173" s="627"/>
      <c r="H173" s="628"/>
      <c r="I173" s="627"/>
      <c r="J173" s="627"/>
      <c r="K173" s="627"/>
      <c r="L173" s="627"/>
      <c r="M173" s="633"/>
    </row>
    <row r="174" spans="1:13" s="345" customFormat="1" ht="24" customHeight="1">
      <c r="A174" s="649"/>
      <c r="B174" s="625"/>
      <c r="C174" s="626"/>
      <c r="D174" s="365"/>
      <c r="E174" s="627"/>
      <c r="F174" s="627"/>
      <c r="G174" s="627"/>
      <c r="H174" s="628"/>
      <c r="I174" s="627"/>
      <c r="J174" s="627"/>
      <c r="K174" s="627"/>
      <c r="L174" s="627"/>
      <c r="M174" s="633"/>
    </row>
    <row r="175" spans="1:13" s="345" customFormat="1" ht="24" customHeight="1">
      <c r="A175" s="649"/>
      <c r="B175" s="625"/>
      <c r="C175" s="626"/>
      <c r="D175" s="365"/>
      <c r="E175" s="627"/>
      <c r="F175" s="627"/>
      <c r="G175" s="627"/>
      <c r="H175" s="628"/>
      <c r="I175" s="627"/>
      <c r="J175" s="627"/>
      <c r="K175" s="627"/>
      <c r="L175" s="627"/>
      <c r="M175" s="633"/>
    </row>
    <row r="176" spans="1:13" s="345" customFormat="1" ht="24" customHeight="1">
      <c r="A176" s="649" t="s">
        <v>293</v>
      </c>
      <c r="B176" s="625"/>
      <c r="C176" s="626"/>
      <c r="D176" s="365"/>
      <c r="E176" s="627"/>
      <c r="F176" s="627"/>
      <c r="G176" s="627"/>
      <c r="H176" s="628"/>
      <c r="I176" s="627"/>
      <c r="J176" s="627"/>
      <c r="K176" s="627"/>
      <c r="L176" s="627"/>
      <c r="M176" s="633"/>
    </row>
    <row r="177" spans="1:13" s="345" customFormat="1" ht="24" customHeight="1">
      <c r="A177" s="649"/>
      <c r="B177" s="625"/>
      <c r="C177" s="626"/>
      <c r="D177" s="365"/>
      <c r="E177" s="627"/>
      <c r="F177" s="627"/>
      <c r="G177" s="627"/>
      <c r="H177" s="628"/>
      <c r="I177" s="627"/>
      <c r="J177" s="627"/>
      <c r="K177" s="627"/>
      <c r="L177" s="627"/>
      <c r="M177" s="633"/>
    </row>
    <row r="178" spans="1:13" s="345" customFormat="1" ht="24" customHeight="1">
      <c r="A178" s="649"/>
      <c r="B178" s="625"/>
      <c r="C178" s="626"/>
      <c r="D178" s="365"/>
      <c r="E178" s="627"/>
      <c r="F178" s="627"/>
      <c r="G178" s="627"/>
      <c r="H178" s="628"/>
      <c r="I178" s="627"/>
      <c r="J178" s="627"/>
      <c r="K178" s="627"/>
      <c r="L178" s="627"/>
      <c r="M178" s="633"/>
    </row>
    <row r="179" spans="1:13" s="345" customFormat="1" ht="24" customHeight="1" thickBot="1">
      <c r="A179" s="642" t="s">
        <v>27</v>
      </c>
      <c r="B179" s="643"/>
      <c r="C179" s="644"/>
      <c r="D179" s="645"/>
      <c r="E179" s="646"/>
      <c r="F179" s="646">
        <f>H179+J179+L179</f>
        <v>346372</v>
      </c>
      <c r="G179" s="646"/>
      <c r="H179" s="647">
        <f>SUM(H166:H178)</f>
        <v>340835</v>
      </c>
      <c r="I179" s="646"/>
      <c r="J179" s="646">
        <f>SUM(J166:J178)</f>
        <v>0</v>
      </c>
      <c r="K179" s="646"/>
      <c r="L179" s="646">
        <f>SUM(L166:L178)</f>
        <v>5537</v>
      </c>
      <c r="M179" s="648"/>
    </row>
    <row r="180" spans="1:13" s="345" customFormat="1" ht="24" customHeight="1">
      <c r="A180" s="620" t="s">
        <v>598</v>
      </c>
      <c r="B180" s="672"/>
      <c r="C180" s="673"/>
      <c r="D180" s="653"/>
      <c r="E180" s="674"/>
      <c r="F180" s="674"/>
      <c r="G180" s="674"/>
      <c r="H180" s="675"/>
      <c r="I180" s="674"/>
      <c r="J180" s="674"/>
      <c r="K180" s="674"/>
      <c r="L180" s="674"/>
      <c r="M180" s="676"/>
    </row>
    <row r="181" spans="1:13" s="345" customFormat="1" ht="24" customHeight="1">
      <c r="A181" s="624" t="s">
        <v>290</v>
      </c>
      <c r="B181" s="625"/>
      <c r="C181" s="626"/>
      <c r="D181" s="365"/>
      <c r="E181" s="627"/>
      <c r="F181" s="627"/>
      <c r="G181" s="627"/>
      <c r="H181" s="628"/>
      <c r="I181" s="627"/>
      <c r="J181" s="627"/>
      <c r="K181" s="627"/>
      <c r="L181" s="627"/>
      <c r="M181" s="633"/>
    </row>
    <row r="182" spans="1:13" s="345" customFormat="1" ht="24" customHeight="1">
      <c r="A182" s="630" t="s">
        <v>444</v>
      </c>
      <c r="B182" s="625"/>
      <c r="C182" s="626">
        <f>DB_산출근거!G390</f>
        <v>7.0000000000000007E-2</v>
      </c>
      <c r="D182" s="365" t="s">
        <v>291</v>
      </c>
      <c r="E182" s="627"/>
      <c r="F182" s="627">
        <f>H182+J182+L182</f>
        <v>20248</v>
      </c>
      <c r="G182" s="627">
        <f>노임단가!F7</f>
        <v>289265</v>
      </c>
      <c r="H182" s="628">
        <f>INT(G182*C182)</f>
        <v>20248</v>
      </c>
      <c r="I182" s="627"/>
      <c r="J182" s="627"/>
      <c r="K182" s="627"/>
      <c r="L182" s="627"/>
      <c r="M182" s="633"/>
    </row>
    <row r="183" spans="1:13" s="345" customFormat="1" ht="24" customHeight="1">
      <c r="A183" s="630" t="s">
        <v>454</v>
      </c>
      <c r="B183" s="625"/>
      <c r="C183" s="626">
        <f>DB_산출근거!H390</f>
        <v>7.0000000000000007E-2</v>
      </c>
      <c r="D183" s="365" t="s">
        <v>291</v>
      </c>
      <c r="E183" s="627"/>
      <c r="F183" s="627">
        <f>H183+J183+L183</f>
        <v>36362</v>
      </c>
      <c r="G183" s="627">
        <f>노임단가!F27</f>
        <v>519468</v>
      </c>
      <c r="H183" s="628">
        <f>INT(G183*C183)</f>
        <v>36362</v>
      </c>
      <c r="I183" s="627"/>
      <c r="J183" s="627"/>
      <c r="K183" s="627"/>
      <c r="L183" s="627"/>
      <c r="M183" s="633"/>
    </row>
    <row r="184" spans="1:13" s="345" customFormat="1" ht="24" customHeight="1">
      <c r="A184" s="630" t="s">
        <v>455</v>
      </c>
      <c r="B184" s="625"/>
      <c r="C184" s="626">
        <f>DB_산출근거!I391</f>
        <v>0.71</v>
      </c>
      <c r="D184" s="365" t="s">
        <v>291</v>
      </c>
      <c r="E184" s="627"/>
      <c r="F184" s="627">
        <f>H184+J184+L184</f>
        <v>172499</v>
      </c>
      <c r="G184" s="627">
        <f>노임단가!F14</f>
        <v>242957</v>
      </c>
      <c r="H184" s="628">
        <f>INT(G184*C184)</f>
        <v>172499</v>
      </c>
      <c r="I184" s="627"/>
      <c r="J184" s="627"/>
      <c r="K184" s="627"/>
      <c r="L184" s="627"/>
      <c r="M184" s="633"/>
    </row>
    <row r="185" spans="1:13" s="345" customFormat="1" ht="24" customHeight="1">
      <c r="A185" s="624" t="s">
        <v>459</v>
      </c>
      <c r="B185" s="625"/>
      <c r="C185" s="626"/>
      <c r="D185" s="365"/>
      <c r="E185" s="627"/>
      <c r="F185" s="627"/>
      <c r="G185" s="627"/>
      <c r="H185" s="628"/>
      <c r="I185" s="627"/>
      <c r="J185" s="627"/>
      <c r="K185" s="627"/>
      <c r="L185" s="627"/>
      <c r="M185" s="633"/>
    </row>
    <row r="186" spans="1:13" s="345" customFormat="1" ht="24" customHeight="1">
      <c r="A186" s="630" t="s">
        <v>457</v>
      </c>
      <c r="B186" s="625"/>
      <c r="C186" s="626">
        <f>C184</f>
        <v>0.71</v>
      </c>
      <c r="D186" s="365" t="s">
        <v>292</v>
      </c>
      <c r="E186" s="627"/>
      <c r="F186" s="627">
        <f>H186+J186+L186</f>
        <v>2582</v>
      </c>
      <c r="G186" s="627"/>
      <c r="H186" s="628"/>
      <c r="I186" s="627"/>
      <c r="J186" s="627"/>
      <c r="K186" s="662">
        <f>DB_산출근거!L397</f>
        <v>3637</v>
      </c>
      <c r="L186" s="627">
        <f>INT(K186*C186)</f>
        <v>2582</v>
      </c>
      <c r="M186" s="633"/>
    </row>
    <row r="187" spans="1:13" s="345" customFormat="1" ht="24" customHeight="1">
      <c r="A187" s="630" t="s">
        <v>450</v>
      </c>
      <c r="B187" s="625"/>
      <c r="C187" s="626">
        <f>C184</f>
        <v>0.71</v>
      </c>
      <c r="D187" s="365" t="s">
        <v>292</v>
      </c>
      <c r="E187" s="627"/>
      <c r="F187" s="627">
        <f>H187+J187+L187</f>
        <v>1092</v>
      </c>
      <c r="G187" s="627"/>
      <c r="H187" s="628"/>
      <c r="I187" s="627"/>
      <c r="J187" s="627"/>
      <c r="K187" s="662">
        <f>DB_산출근거!L398</f>
        <v>1539</v>
      </c>
      <c r="L187" s="627">
        <f>INT(K187*C187)</f>
        <v>1092</v>
      </c>
      <c r="M187" s="633"/>
    </row>
    <row r="188" spans="1:13" s="345" customFormat="1" ht="24" customHeight="1">
      <c r="A188" s="649"/>
      <c r="B188" s="625"/>
      <c r="C188" s="626"/>
      <c r="D188" s="365"/>
      <c r="E188" s="627"/>
      <c r="F188" s="627"/>
      <c r="G188" s="627"/>
      <c r="H188" s="628"/>
      <c r="I188" s="627"/>
      <c r="J188" s="627"/>
      <c r="K188" s="627"/>
      <c r="L188" s="627"/>
      <c r="M188" s="633"/>
    </row>
    <row r="189" spans="1:13" s="345" customFormat="1" ht="24" customHeight="1">
      <c r="A189" s="649"/>
      <c r="B189" s="625"/>
      <c r="C189" s="626"/>
      <c r="D189" s="365"/>
      <c r="E189" s="627"/>
      <c r="F189" s="627"/>
      <c r="G189" s="627"/>
      <c r="H189" s="628"/>
      <c r="I189" s="627"/>
      <c r="J189" s="627"/>
      <c r="K189" s="627"/>
      <c r="L189" s="627"/>
      <c r="M189" s="633"/>
    </row>
    <row r="190" spans="1:13" s="345" customFormat="1" ht="24" customHeight="1">
      <c r="A190" s="649"/>
      <c r="B190" s="625"/>
      <c r="C190" s="626"/>
      <c r="D190" s="365"/>
      <c r="E190" s="627"/>
      <c r="F190" s="627"/>
      <c r="G190" s="627"/>
      <c r="H190" s="628"/>
      <c r="I190" s="627"/>
      <c r="J190" s="627"/>
      <c r="K190" s="627"/>
      <c r="L190" s="627"/>
      <c r="M190" s="633"/>
    </row>
    <row r="191" spans="1:13" s="345" customFormat="1" ht="24" customHeight="1">
      <c r="A191" s="649" t="s">
        <v>293</v>
      </c>
      <c r="B191" s="625"/>
      <c r="C191" s="626"/>
      <c r="D191" s="365"/>
      <c r="E191" s="627"/>
      <c r="F191" s="627"/>
      <c r="G191" s="627"/>
      <c r="H191" s="628"/>
      <c r="I191" s="627"/>
      <c r="J191" s="627"/>
      <c r="K191" s="627"/>
      <c r="L191" s="627"/>
      <c r="M191" s="633"/>
    </row>
    <row r="192" spans="1:13" s="345" customFormat="1" ht="24" customHeight="1">
      <c r="A192" s="649"/>
      <c r="B192" s="625"/>
      <c r="C192" s="626"/>
      <c r="D192" s="365"/>
      <c r="E192" s="627"/>
      <c r="F192" s="627"/>
      <c r="G192" s="627"/>
      <c r="H192" s="628"/>
      <c r="I192" s="627"/>
      <c r="J192" s="627"/>
      <c r="K192" s="627"/>
      <c r="L192" s="627"/>
      <c r="M192" s="633"/>
    </row>
    <row r="193" spans="1:13" s="345" customFormat="1" ht="24" customHeight="1">
      <c r="A193" s="649"/>
      <c r="B193" s="625"/>
      <c r="C193" s="626"/>
      <c r="D193" s="365"/>
      <c r="E193" s="627"/>
      <c r="F193" s="627"/>
      <c r="G193" s="627"/>
      <c r="H193" s="628"/>
      <c r="I193" s="627"/>
      <c r="J193" s="627"/>
      <c r="K193" s="627"/>
      <c r="L193" s="627"/>
      <c r="M193" s="633"/>
    </row>
    <row r="194" spans="1:13" s="345" customFormat="1" ht="24" customHeight="1" thickBot="1">
      <c r="A194" s="642" t="s">
        <v>27</v>
      </c>
      <c r="B194" s="643"/>
      <c r="C194" s="644"/>
      <c r="D194" s="645"/>
      <c r="E194" s="646"/>
      <c r="F194" s="646">
        <f>H194+J194+L194</f>
        <v>232783</v>
      </c>
      <c r="G194" s="646"/>
      <c r="H194" s="647">
        <f>SUM(H181:H193)</f>
        <v>229109</v>
      </c>
      <c r="I194" s="646"/>
      <c r="J194" s="646">
        <f>SUM(J181:J193)</f>
        <v>0</v>
      </c>
      <c r="K194" s="646"/>
      <c r="L194" s="646">
        <f>SUM(L181:L193)</f>
        <v>3674</v>
      </c>
      <c r="M194" s="648"/>
    </row>
    <row r="195" spans="1:13" s="345" customFormat="1" ht="24" customHeight="1">
      <c r="A195" s="620" t="s">
        <v>599</v>
      </c>
      <c r="B195" s="672"/>
      <c r="C195" s="673"/>
      <c r="D195" s="653"/>
      <c r="E195" s="674"/>
      <c r="F195" s="674"/>
      <c r="G195" s="674"/>
      <c r="H195" s="675"/>
      <c r="I195" s="674"/>
      <c r="J195" s="674"/>
      <c r="K195" s="674"/>
      <c r="L195" s="674"/>
      <c r="M195" s="676"/>
    </row>
    <row r="196" spans="1:13" s="345" customFormat="1" ht="24" customHeight="1">
      <c r="A196" s="624" t="s">
        <v>290</v>
      </c>
      <c r="B196" s="625"/>
      <c r="C196" s="626"/>
      <c r="D196" s="365"/>
      <c r="E196" s="627"/>
      <c r="F196" s="627"/>
      <c r="G196" s="627"/>
      <c r="H196" s="628"/>
      <c r="I196" s="627"/>
      <c r="J196" s="627"/>
      <c r="K196" s="627"/>
      <c r="L196" s="627"/>
      <c r="M196" s="633"/>
    </row>
    <row r="197" spans="1:13" s="345" customFormat="1" ht="24" customHeight="1">
      <c r="A197" s="630" t="s">
        <v>444</v>
      </c>
      <c r="B197" s="625"/>
      <c r="C197" s="626">
        <f>DB_산출근거!G415</f>
        <v>0.05</v>
      </c>
      <c r="D197" s="365" t="s">
        <v>291</v>
      </c>
      <c r="E197" s="627"/>
      <c r="F197" s="627">
        <f>H197+J197+L197</f>
        <v>14463</v>
      </c>
      <c r="G197" s="627">
        <f>노임단가!F7</f>
        <v>289265</v>
      </c>
      <c r="H197" s="628">
        <f>INT(G197*C197)</f>
        <v>14463</v>
      </c>
      <c r="I197" s="627"/>
      <c r="J197" s="627"/>
      <c r="K197" s="627"/>
      <c r="L197" s="627"/>
      <c r="M197" s="633"/>
    </row>
    <row r="198" spans="1:13" s="345" customFormat="1" ht="24" customHeight="1">
      <c r="A198" s="630" t="s">
        <v>454</v>
      </c>
      <c r="B198" s="625"/>
      <c r="C198" s="626">
        <f>DB_산출근거!H415</f>
        <v>0.35</v>
      </c>
      <c r="D198" s="365" t="s">
        <v>291</v>
      </c>
      <c r="E198" s="627"/>
      <c r="F198" s="627">
        <f>H198+J198+L198</f>
        <v>181813</v>
      </c>
      <c r="G198" s="627">
        <f>노임단가!F27</f>
        <v>519468</v>
      </c>
      <c r="H198" s="628">
        <f>INT(G198*C198)</f>
        <v>181813</v>
      </c>
      <c r="I198" s="627"/>
      <c r="J198" s="627"/>
      <c r="K198" s="627"/>
      <c r="L198" s="627"/>
      <c r="M198" s="633"/>
    </row>
    <row r="199" spans="1:13" s="345" customFormat="1" ht="24" customHeight="1">
      <c r="A199" s="630" t="s">
        <v>455</v>
      </c>
      <c r="B199" s="625"/>
      <c r="C199" s="626">
        <f>DB_산출근거!I415</f>
        <v>0.17</v>
      </c>
      <c r="D199" s="365" t="s">
        <v>291</v>
      </c>
      <c r="E199" s="627"/>
      <c r="F199" s="627">
        <f>H199+J199+L199</f>
        <v>41302</v>
      </c>
      <c r="G199" s="627">
        <f>노임단가!F14</f>
        <v>242957</v>
      </c>
      <c r="H199" s="628">
        <f>INT(G199*C199)</f>
        <v>41302</v>
      </c>
      <c r="I199" s="627"/>
      <c r="J199" s="627"/>
      <c r="K199" s="627"/>
      <c r="L199" s="627"/>
      <c r="M199" s="633"/>
    </row>
    <row r="200" spans="1:13" s="345" customFormat="1" ht="24" customHeight="1">
      <c r="A200" s="624" t="s">
        <v>459</v>
      </c>
      <c r="B200" s="625"/>
      <c r="C200" s="626"/>
      <c r="D200" s="365"/>
      <c r="E200" s="627"/>
      <c r="F200" s="627"/>
      <c r="G200" s="627"/>
      <c r="H200" s="628"/>
      <c r="I200" s="627"/>
      <c r="J200" s="627"/>
      <c r="K200" s="627"/>
      <c r="L200" s="627"/>
      <c r="M200" s="633"/>
    </row>
    <row r="201" spans="1:13" s="345" customFormat="1" ht="24" customHeight="1">
      <c r="A201" s="630" t="s">
        <v>457</v>
      </c>
      <c r="B201" s="625"/>
      <c r="C201" s="626">
        <f>DB_산출근거!L419</f>
        <v>0.59</v>
      </c>
      <c r="D201" s="365" t="s">
        <v>292</v>
      </c>
      <c r="E201" s="627"/>
      <c r="F201" s="627">
        <f>H201+J201+L201</f>
        <v>2145</v>
      </c>
      <c r="G201" s="627"/>
      <c r="H201" s="628"/>
      <c r="I201" s="627"/>
      <c r="J201" s="627"/>
      <c r="K201" s="662">
        <f>DB_산출근거!L422</f>
        <v>3637</v>
      </c>
      <c r="L201" s="627">
        <f>INT(K201*C201)</f>
        <v>2145</v>
      </c>
      <c r="M201" s="633"/>
    </row>
    <row r="202" spans="1:13" s="345" customFormat="1" ht="24" customHeight="1">
      <c r="A202" s="630" t="s">
        <v>450</v>
      </c>
      <c r="B202" s="625"/>
      <c r="C202" s="626">
        <f>DB_산출근거!L420</f>
        <v>0.59</v>
      </c>
      <c r="D202" s="365" t="s">
        <v>292</v>
      </c>
      <c r="E202" s="627"/>
      <c r="F202" s="627">
        <f>H202+J202+L202</f>
        <v>908</v>
      </c>
      <c r="G202" s="627"/>
      <c r="H202" s="628"/>
      <c r="I202" s="627"/>
      <c r="J202" s="627"/>
      <c r="K202" s="662">
        <f>DB_산출근거!L423</f>
        <v>1539</v>
      </c>
      <c r="L202" s="627">
        <f>INT(K202*C202)</f>
        <v>908</v>
      </c>
      <c r="M202" s="633"/>
    </row>
    <row r="203" spans="1:13" s="345" customFormat="1" ht="24" customHeight="1">
      <c r="A203" s="624"/>
      <c r="B203" s="625"/>
      <c r="C203" s="626"/>
      <c r="D203" s="365"/>
      <c r="E203" s="627"/>
      <c r="F203" s="627"/>
      <c r="G203" s="627"/>
      <c r="H203" s="628"/>
      <c r="I203" s="627"/>
      <c r="J203" s="627"/>
      <c r="K203" s="627"/>
      <c r="L203" s="627"/>
      <c r="M203" s="633"/>
    </row>
    <row r="204" spans="1:13" s="345" customFormat="1" ht="24" customHeight="1">
      <c r="A204" s="624"/>
      <c r="B204" s="625"/>
      <c r="C204" s="626"/>
      <c r="D204" s="365"/>
      <c r="E204" s="627"/>
      <c r="F204" s="627"/>
      <c r="G204" s="627"/>
      <c r="H204" s="628"/>
      <c r="I204" s="627"/>
      <c r="J204" s="627"/>
      <c r="K204" s="627"/>
      <c r="L204" s="627"/>
      <c r="M204" s="633"/>
    </row>
    <row r="205" spans="1:13" s="345" customFormat="1" ht="24" customHeight="1">
      <c r="A205" s="649"/>
      <c r="B205" s="625"/>
      <c r="C205" s="626"/>
      <c r="D205" s="365"/>
      <c r="E205" s="627"/>
      <c r="F205" s="627"/>
      <c r="G205" s="627"/>
      <c r="H205" s="628"/>
      <c r="I205" s="627"/>
      <c r="J205" s="627"/>
      <c r="K205" s="627"/>
      <c r="L205" s="627"/>
      <c r="M205" s="633"/>
    </row>
    <row r="206" spans="1:13" s="345" customFormat="1" ht="24" customHeight="1">
      <c r="A206" s="649" t="s">
        <v>293</v>
      </c>
      <c r="B206" s="625"/>
      <c r="C206" s="626"/>
      <c r="D206" s="365"/>
      <c r="E206" s="627"/>
      <c r="F206" s="627"/>
      <c r="G206" s="627"/>
      <c r="H206" s="628"/>
      <c r="I206" s="627"/>
      <c r="J206" s="627"/>
      <c r="K206" s="627"/>
      <c r="L206" s="627"/>
      <c r="M206" s="633"/>
    </row>
    <row r="207" spans="1:13" s="345" customFormat="1" ht="24" customHeight="1">
      <c r="A207" s="649"/>
      <c r="B207" s="625"/>
      <c r="C207" s="626"/>
      <c r="D207" s="365"/>
      <c r="E207" s="627"/>
      <c r="F207" s="627"/>
      <c r="G207" s="627"/>
      <c r="H207" s="628"/>
      <c r="I207" s="627"/>
      <c r="J207" s="627"/>
      <c r="K207" s="627"/>
      <c r="L207" s="627"/>
      <c r="M207" s="633"/>
    </row>
    <row r="208" spans="1:13" s="345" customFormat="1" ht="24" customHeight="1">
      <c r="A208" s="649"/>
      <c r="B208" s="625"/>
      <c r="C208" s="626"/>
      <c r="D208" s="365"/>
      <c r="E208" s="627"/>
      <c r="F208" s="627"/>
      <c r="G208" s="627"/>
      <c r="H208" s="628"/>
      <c r="I208" s="627"/>
      <c r="J208" s="627"/>
      <c r="K208" s="627"/>
      <c r="L208" s="627"/>
      <c r="M208" s="633"/>
    </row>
    <row r="209" spans="1:13" s="345" customFormat="1" ht="24" customHeight="1" thickBot="1">
      <c r="A209" s="642" t="s">
        <v>27</v>
      </c>
      <c r="B209" s="643"/>
      <c r="C209" s="644"/>
      <c r="D209" s="645"/>
      <c r="E209" s="646"/>
      <c r="F209" s="646">
        <f>H209+J209+L209</f>
        <v>240631</v>
      </c>
      <c r="G209" s="646"/>
      <c r="H209" s="647">
        <f>SUM(H195:H208)</f>
        <v>237578</v>
      </c>
      <c r="I209" s="646"/>
      <c r="J209" s="646">
        <f>SUM(J195:J208)</f>
        <v>0</v>
      </c>
      <c r="K209" s="646"/>
      <c r="L209" s="646">
        <f>SUM(L195:L208)</f>
        <v>3053</v>
      </c>
      <c r="M209" s="648"/>
    </row>
    <row r="210" spans="1:13" s="345" customFormat="1" ht="24" customHeight="1">
      <c r="A210" s="620" t="s">
        <v>600</v>
      </c>
      <c r="B210" s="672"/>
      <c r="C210" s="673"/>
      <c r="D210" s="653"/>
      <c r="E210" s="674"/>
      <c r="F210" s="674"/>
      <c r="G210" s="674"/>
      <c r="H210" s="675"/>
      <c r="I210" s="674"/>
      <c r="J210" s="674"/>
      <c r="K210" s="674"/>
      <c r="L210" s="674"/>
      <c r="M210" s="676"/>
    </row>
    <row r="211" spans="1:13" s="345" customFormat="1" ht="24" customHeight="1">
      <c r="A211" s="624" t="s">
        <v>290</v>
      </c>
      <c r="B211" s="625"/>
      <c r="C211" s="626"/>
      <c r="D211" s="365"/>
      <c r="E211" s="627"/>
      <c r="F211" s="627"/>
      <c r="G211" s="627"/>
      <c r="H211" s="628"/>
      <c r="I211" s="627"/>
      <c r="J211" s="627"/>
      <c r="K211" s="627"/>
      <c r="L211" s="627"/>
      <c r="M211" s="633"/>
    </row>
    <row r="212" spans="1:13" s="345" customFormat="1" ht="24" customHeight="1">
      <c r="A212" s="630" t="s">
        <v>444</v>
      </c>
      <c r="B212" s="625"/>
      <c r="C212" s="626">
        <f>DB_산출근거!G440</f>
        <v>7.0000000000000007E-2</v>
      </c>
      <c r="D212" s="365" t="s">
        <v>291</v>
      </c>
      <c r="E212" s="627"/>
      <c r="F212" s="627">
        <f>H212+J212+L212</f>
        <v>20248</v>
      </c>
      <c r="G212" s="627">
        <f>노임단가!F7</f>
        <v>289265</v>
      </c>
      <c r="H212" s="628">
        <f>INT(G212*C212)</f>
        <v>20248</v>
      </c>
      <c r="I212" s="627"/>
      <c r="J212" s="627"/>
      <c r="K212" s="627"/>
      <c r="L212" s="627"/>
      <c r="M212" s="633"/>
    </row>
    <row r="213" spans="1:13" s="345" customFormat="1" ht="24" customHeight="1">
      <c r="A213" s="630" t="s">
        <v>454</v>
      </c>
      <c r="B213" s="625"/>
      <c r="C213" s="626">
        <f>DB_산출근거!H440</f>
        <v>0.45</v>
      </c>
      <c r="D213" s="365" t="s">
        <v>291</v>
      </c>
      <c r="E213" s="627"/>
      <c r="F213" s="627">
        <f>H213+J213+L213</f>
        <v>233760</v>
      </c>
      <c r="G213" s="627">
        <f>노임단가!F27</f>
        <v>519468</v>
      </c>
      <c r="H213" s="628">
        <f>INT(G213*C213)</f>
        <v>233760</v>
      </c>
      <c r="I213" s="627"/>
      <c r="J213" s="627"/>
      <c r="K213" s="627"/>
      <c r="L213" s="627"/>
      <c r="M213" s="633"/>
    </row>
    <row r="214" spans="1:13" s="345" customFormat="1" ht="24" customHeight="1">
      <c r="A214" s="630" t="s">
        <v>455</v>
      </c>
      <c r="B214" s="625"/>
      <c r="C214" s="626">
        <f>DB_산출근거!I440</f>
        <v>0.22</v>
      </c>
      <c r="D214" s="365" t="s">
        <v>291</v>
      </c>
      <c r="E214" s="627"/>
      <c r="F214" s="627">
        <f>H214+J214+L214</f>
        <v>53450</v>
      </c>
      <c r="G214" s="627">
        <f>노임단가!F14</f>
        <v>242957</v>
      </c>
      <c r="H214" s="628">
        <f>INT(G214*C214)</f>
        <v>53450</v>
      </c>
      <c r="I214" s="627"/>
      <c r="J214" s="627"/>
      <c r="K214" s="627"/>
      <c r="L214" s="627"/>
      <c r="M214" s="633"/>
    </row>
    <row r="215" spans="1:13" s="345" customFormat="1" ht="24" customHeight="1">
      <c r="A215" s="624" t="s">
        <v>459</v>
      </c>
      <c r="B215" s="625"/>
      <c r="C215" s="626"/>
      <c r="D215" s="365"/>
      <c r="E215" s="627"/>
      <c r="F215" s="627"/>
      <c r="G215" s="627"/>
      <c r="H215" s="628"/>
      <c r="I215" s="627"/>
      <c r="J215" s="627"/>
      <c r="K215" s="627"/>
      <c r="L215" s="627"/>
      <c r="M215" s="633"/>
    </row>
    <row r="216" spans="1:13" s="345" customFormat="1" ht="24" customHeight="1">
      <c r="A216" s="630" t="s">
        <v>457</v>
      </c>
      <c r="B216" s="625"/>
      <c r="C216" s="626">
        <f>DB_산출근거!L444</f>
        <v>0.76</v>
      </c>
      <c r="D216" s="365" t="s">
        <v>292</v>
      </c>
      <c r="E216" s="627"/>
      <c r="F216" s="627">
        <f>H216+J216+L216</f>
        <v>2764</v>
      </c>
      <c r="G216" s="627"/>
      <c r="H216" s="628"/>
      <c r="I216" s="627"/>
      <c r="J216" s="627"/>
      <c r="K216" s="662">
        <f>DB_산출근거!L447</f>
        <v>3637</v>
      </c>
      <c r="L216" s="627">
        <f>INT(K216*C216)</f>
        <v>2764</v>
      </c>
      <c r="M216" s="633"/>
    </row>
    <row r="217" spans="1:13" s="345" customFormat="1" ht="24" customHeight="1">
      <c r="A217" s="630" t="s">
        <v>450</v>
      </c>
      <c r="B217" s="625"/>
      <c r="C217" s="626">
        <f>DB_산출근거!L445</f>
        <v>0.76</v>
      </c>
      <c r="D217" s="365" t="s">
        <v>292</v>
      </c>
      <c r="E217" s="627"/>
      <c r="F217" s="627">
        <f>H217+J217+L217</f>
        <v>1169</v>
      </c>
      <c r="G217" s="627"/>
      <c r="H217" s="628"/>
      <c r="I217" s="627"/>
      <c r="J217" s="627"/>
      <c r="K217" s="662">
        <f>DB_산출근거!L448</f>
        <v>1539</v>
      </c>
      <c r="L217" s="627">
        <f>INT(K217*C217)</f>
        <v>1169</v>
      </c>
      <c r="M217" s="633"/>
    </row>
    <row r="218" spans="1:13" s="345" customFormat="1" ht="24" customHeight="1">
      <c r="A218" s="624"/>
      <c r="B218" s="625"/>
      <c r="C218" s="626"/>
      <c r="D218" s="365"/>
      <c r="E218" s="627"/>
      <c r="F218" s="627"/>
      <c r="G218" s="627"/>
      <c r="H218" s="628"/>
      <c r="I218" s="627"/>
      <c r="J218" s="627"/>
      <c r="K218" s="627"/>
      <c r="L218" s="627"/>
      <c r="M218" s="633"/>
    </row>
    <row r="219" spans="1:13" s="345" customFormat="1" ht="24" customHeight="1">
      <c r="A219" s="624"/>
      <c r="B219" s="625"/>
      <c r="C219" s="626"/>
      <c r="D219" s="365"/>
      <c r="E219" s="627"/>
      <c r="F219" s="627"/>
      <c r="G219" s="627"/>
      <c r="H219" s="628"/>
      <c r="I219" s="627"/>
      <c r="J219" s="627"/>
      <c r="K219" s="627"/>
      <c r="L219" s="627"/>
      <c r="M219" s="633"/>
    </row>
    <row r="220" spans="1:13" s="345" customFormat="1" ht="24" customHeight="1">
      <c r="A220" s="649"/>
      <c r="B220" s="625"/>
      <c r="C220" s="626"/>
      <c r="D220" s="365"/>
      <c r="E220" s="627"/>
      <c r="F220" s="627"/>
      <c r="G220" s="627"/>
      <c r="H220" s="628"/>
      <c r="I220" s="627"/>
      <c r="J220" s="627"/>
      <c r="K220" s="627"/>
      <c r="L220" s="627"/>
      <c r="M220" s="633"/>
    </row>
    <row r="221" spans="1:13" s="345" customFormat="1" ht="24" customHeight="1">
      <c r="A221" s="649" t="s">
        <v>293</v>
      </c>
      <c r="B221" s="625"/>
      <c r="C221" s="626"/>
      <c r="D221" s="365"/>
      <c r="E221" s="627"/>
      <c r="F221" s="627"/>
      <c r="G221" s="627"/>
      <c r="H221" s="628"/>
      <c r="I221" s="627"/>
      <c r="J221" s="627"/>
      <c r="K221" s="627"/>
      <c r="L221" s="627"/>
      <c r="M221" s="633"/>
    </row>
    <row r="222" spans="1:13" s="345" customFormat="1" ht="24" customHeight="1">
      <c r="A222" s="649"/>
      <c r="B222" s="625"/>
      <c r="C222" s="626"/>
      <c r="D222" s="365"/>
      <c r="E222" s="627"/>
      <c r="F222" s="627"/>
      <c r="G222" s="627"/>
      <c r="H222" s="628"/>
      <c r="I222" s="627"/>
      <c r="J222" s="627"/>
      <c r="K222" s="627"/>
      <c r="L222" s="627"/>
      <c r="M222" s="633"/>
    </row>
    <row r="223" spans="1:13" s="345" customFormat="1" ht="24" customHeight="1">
      <c r="A223" s="649"/>
      <c r="B223" s="625"/>
      <c r="C223" s="626"/>
      <c r="D223" s="365"/>
      <c r="E223" s="627"/>
      <c r="F223" s="627"/>
      <c r="G223" s="627"/>
      <c r="H223" s="628"/>
      <c r="I223" s="627"/>
      <c r="J223" s="627"/>
      <c r="K223" s="627"/>
      <c r="L223" s="627"/>
      <c r="M223" s="633"/>
    </row>
    <row r="224" spans="1:13" s="345" customFormat="1" ht="24" customHeight="1" thickBot="1">
      <c r="A224" s="642" t="s">
        <v>27</v>
      </c>
      <c r="B224" s="643"/>
      <c r="C224" s="644"/>
      <c r="D224" s="645"/>
      <c r="E224" s="646"/>
      <c r="F224" s="646">
        <f>H224+J224+L224</f>
        <v>311391</v>
      </c>
      <c r="G224" s="646"/>
      <c r="H224" s="647">
        <f>SUM(H210:H223)</f>
        <v>307458</v>
      </c>
      <c r="I224" s="646"/>
      <c r="J224" s="646">
        <f>SUM(J210:J223)</f>
        <v>0</v>
      </c>
      <c r="K224" s="646"/>
      <c r="L224" s="646">
        <f>SUM(L210:L223)</f>
        <v>3933</v>
      </c>
      <c r="M224" s="648"/>
    </row>
    <row r="225" spans="1:13" s="345" customFormat="1" ht="24" customHeight="1">
      <c r="A225" s="620" t="s">
        <v>601</v>
      </c>
      <c r="B225" s="672"/>
      <c r="C225" s="673"/>
      <c r="D225" s="653"/>
      <c r="E225" s="674"/>
      <c r="F225" s="674"/>
      <c r="G225" s="674"/>
      <c r="H225" s="675"/>
      <c r="I225" s="674"/>
      <c r="J225" s="674"/>
      <c r="K225" s="674"/>
      <c r="L225" s="674"/>
      <c r="M225" s="676"/>
    </row>
    <row r="226" spans="1:13" s="345" customFormat="1" ht="24" customHeight="1">
      <c r="A226" s="624" t="s">
        <v>290</v>
      </c>
      <c r="B226" s="625"/>
      <c r="C226" s="626"/>
      <c r="D226" s="365"/>
      <c r="E226" s="627"/>
      <c r="F226" s="627"/>
      <c r="G226" s="627"/>
      <c r="H226" s="628"/>
      <c r="I226" s="627"/>
      <c r="J226" s="627"/>
      <c r="K226" s="627"/>
      <c r="L226" s="627"/>
      <c r="M226" s="633"/>
    </row>
    <row r="227" spans="1:13" s="345" customFormat="1" ht="24" customHeight="1">
      <c r="A227" s="630" t="s">
        <v>444</v>
      </c>
      <c r="B227" s="625"/>
      <c r="C227" s="626">
        <f>DB_산출근거!G466</f>
        <v>0.05</v>
      </c>
      <c r="D227" s="365" t="s">
        <v>291</v>
      </c>
      <c r="E227" s="627"/>
      <c r="F227" s="627">
        <f>H227+J227+L227</f>
        <v>14463</v>
      </c>
      <c r="G227" s="627">
        <f>노임단가!F7</f>
        <v>289265</v>
      </c>
      <c r="H227" s="628">
        <f>INT(G227*C227)</f>
        <v>14463</v>
      </c>
      <c r="I227" s="627"/>
      <c r="J227" s="627"/>
      <c r="K227" s="627"/>
      <c r="L227" s="627"/>
      <c r="M227" s="633"/>
    </row>
    <row r="228" spans="1:13" s="345" customFormat="1" ht="24" customHeight="1">
      <c r="A228" s="630" t="s">
        <v>454</v>
      </c>
      <c r="B228" s="625"/>
      <c r="C228" s="626">
        <f>DB_산출근거!H466</f>
        <v>0.3</v>
      </c>
      <c r="D228" s="365" t="s">
        <v>291</v>
      </c>
      <c r="E228" s="627"/>
      <c r="F228" s="627">
        <f>H228+J228+L228</f>
        <v>155840</v>
      </c>
      <c r="G228" s="627">
        <f>노임단가!F27</f>
        <v>519468</v>
      </c>
      <c r="H228" s="628">
        <f>INT(G228*C228)</f>
        <v>155840</v>
      </c>
      <c r="I228" s="627"/>
      <c r="J228" s="627"/>
      <c r="K228" s="627"/>
      <c r="L228" s="627"/>
      <c r="M228" s="633"/>
    </row>
    <row r="229" spans="1:13" s="345" customFormat="1" ht="24" customHeight="1">
      <c r="A229" s="630" t="s">
        <v>455</v>
      </c>
      <c r="B229" s="625"/>
      <c r="C229" s="626">
        <f>DB_산출근거!I466</f>
        <v>0.15</v>
      </c>
      <c r="D229" s="365" t="s">
        <v>291</v>
      </c>
      <c r="E229" s="627"/>
      <c r="F229" s="627">
        <f>H229+J229+L229</f>
        <v>36443</v>
      </c>
      <c r="G229" s="627">
        <f>노임단가!F14</f>
        <v>242957</v>
      </c>
      <c r="H229" s="628">
        <f>INT(G229*C229)</f>
        <v>36443</v>
      </c>
      <c r="I229" s="627"/>
      <c r="J229" s="627"/>
      <c r="K229" s="627"/>
      <c r="L229" s="627"/>
      <c r="M229" s="633"/>
    </row>
    <row r="230" spans="1:13" s="345" customFormat="1" ht="24" customHeight="1">
      <c r="A230" s="624" t="s">
        <v>459</v>
      </c>
      <c r="B230" s="625"/>
      <c r="C230" s="626"/>
      <c r="D230" s="365"/>
      <c r="E230" s="627"/>
      <c r="F230" s="627"/>
      <c r="G230" s="627"/>
      <c r="H230" s="628"/>
      <c r="I230" s="627"/>
      <c r="J230" s="627"/>
      <c r="K230" s="627"/>
      <c r="L230" s="627"/>
      <c r="M230" s="633"/>
    </row>
    <row r="231" spans="1:13" s="345" customFormat="1" ht="24" customHeight="1">
      <c r="A231" s="630" t="s">
        <v>457</v>
      </c>
      <c r="B231" s="625"/>
      <c r="C231" s="626">
        <f>DB_산출근거!M466</f>
        <v>0.5</v>
      </c>
      <c r="D231" s="365" t="s">
        <v>292</v>
      </c>
      <c r="E231" s="627"/>
      <c r="F231" s="627">
        <f>H231+J231+L231</f>
        <v>1818</v>
      </c>
      <c r="G231" s="627"/>
      <c r="H231" s="628"/>
      <c r="I231" s="627"/>
      <c r="J231" s="627"/>
      <c r="K231" s="662">
        <f>DB_산출근거!L472</f>
        <v>3637</v>
      </c>
      <c r="L231" s="627">
        <f>INT(K231*C231)</f>
        <v>1818</v>
      </c>
      <c r="M231" s="633"/>
    </row>
    <row r="232" spans="1:13" s="345" customFormat="1" ht="24" customHeight="1">
      <c r="A232" s="630" t="s">
        <v>450</v>
      </c>
      <c r="B232" s="625"/>
      <c r="C232" s="626">
        <f>DB_산출근거!M466</f>
        <v>0.5</v>
      </c>
      <c r="D232" s="365" t="s">
        <v>292</v>
      </c>
      <c r="E232" s="627"/>
      <c r="F232" s="627">
        <f>H232+J232+L232</f>
        <v>769</v>
      </c>
      <c r="G232" s="627"/>
      <c r="H232" s="628"/>
      <c r="I232" s="627"/>
      <c r="J232" s="627"/>
      <c r="K232" s="662">
        <f>DB_산출근거!L473</f>
        <v>1539</v>
      </c>
      <c r="L232" s="627">
        <f>INT(K232*C232)</f>
        <v>769</v>
      </c>
      <c r="M232" s="633"/>
    </row>
    <row r="233" spans="1:13" s="345" customFormat="1" ht="24" customHeight="1">
      <c r="A233" s="624"/>
      <c r="B233" s="625"/>
      <c r="C233" s="626"/>
      <c r="D233" s="365"/>
      <c r="E233" s="627"/>
      <c r="F233" s="627"/>
      <c r="G233" s="627"/>
      <c r="H233" s="628"/>
      <c r="I233" s="627"/>
      <c r="J233" s="627"/>
      <c r="K233" s="627"/>
      <c r="L233" s="627"/>
      <c r="M233" s="633"/>
    </row>
    <row r="234" spans="1:13" s="345" customFormat="1" ht="24" customHeight="1">
      <c r="A234" s="624"/>
      <c r="B234" s="625"/>
      <c r="C234" s="626"/>
      <c r="D234" s="365"/>
      <c r="E234" s="627"/>
      <c r="F234" s="627"/>
      <c r="G234" s="627"/>
      <c r="H234" s="628"/>
      <c r="I234" s="627"/>
      <c r="J234" s="627"/>
      <c r="K234" s="627"/>
      <c r="L234" s="627"/>
      <c r="M234" s="633"/>
    </row>
    <row r="235" spans="1:13" s="345" customFormat="1" ht="24" customHeight="1">
      <c r="A235" s="649"/>
      <c r="B235" s="625"/>
      <c r="C235" s="626"/>
      <c r="D235" s="365"/>
      <c r="E235" s="627"/>
      <c r="F235" s="627"/>
      <c r="G235" s="627"/>
      <c r="H235" s="628"/>
      <c r="I235" s="627"/>
      <c r="J235" s="627"/>
      <c r="K235" s="627"/>
      <c r="L235" s="627"/>
      <c r="M235" s="633"/>
    </row>
    <row r="236" spans="1:13" s="345" customFormat="1" ht="24" customHeight="1">
      <c r="A236" s="649" t="s">
        <v>293</v>
      </c>
      <c r="B236" s="625"/>
      <c r="C236" s="626"/>
      <c r="D236" s="365"/>
      <c r="E236" s="627"/>
      <c r="F236" s="627"/>
      <c r="G236" s="627"/>
      <c r="H236" s="628"/>
      <c r="I236" s="627"/>
      <c r="J236" s="627"/>
      <c r="K236" s="627"/>
      <c r="L236" s="627"/>
      <c r="M236" s="633"/>
    </row>
    <row r="237" spans="1:13" s="345" customFormat="1" ht="24" customHeight="1">
      <c r="A237" s="649"/>
      <c r="B237" s="625"/>
      <c r="C237" s="626"/>
      <c r="D237" s="365"/>
      <c r="E237" s="627"/>
      <c r="F237" s="627"/>
      <c r="G237" s="627"/>
      <c r="H237" s="628"/>
      <c r="I237" s="627"/>
      <c r="J237" s="627"/>
      <c r="K237" s="627"/>
      <c r="L237" s="627"/>
      <c r="M237" s="633"/>
    </row>
    <row r="238" spans="1:13" s="345" customFormat="1" ht="24" customHeight="1">
      <c r="A238" s="649"/>
      <c r="B238" s="625"/>
      <c r="C238" s="626"/>
      <c r="D238" s="365"/>
      <c r="E238" s="627"/>
      <c r="F238" s="627"/>
      <c r="G238" s="627"/>
      <c r="H238" s="628"/>
      <c r="I238" s="627"/>
      <c r="J238" s="627"/>
      <c r="K238" s="627"/>
      <c r="L238" s="627"/>
      <c r="M238" s="633"/>
    </row>
    <row r="239" spans="1:13" s="345" customFormat="1" ht="24" customHeight="1" thickBot="1">
      <c r="A239" s="642" t="s">
        <v>27</v>
      </c>
      <c r="B239" s="643"/>
      <c r="C239" s="644"/>
      <c r="D239" s="645"/>
      <c r="E239" s="646"/>
      <c r="F239" s="646">
        <f>H239+J239+L239</f>
        <v>209333</v>
      </c>
      <c r="G239" s="646"/>
      <c r="H239" s="647">
        <f>SUM(H225:H238)</f>
        <v>206746</v>
      </c>
      <c r="I239" s="646"/>
      <c r="J239" s="646">
        <f>SUM(J225:J238)</f>
        <v>0</v>
      </c>
      <c r="K239" s="646"/>
      <c r="L239" s="646">
        <f>SUM(L225:L238)</f>
        <v>2587</v>
      </c>
      <c r="M239" s="648"/>
    </row>
    <row r="240" spans="1:13" ht="24" customHeight="1">
      <c r="A240" s="620" t="s">
        <v>602</v>
      </c>
      <c r="B240" s="621"/>
      <c r="C240" s="621"/>
      <c r="D240" s="621"/>
      <c r="E240" s="621"/>
      <c r="F240" s="621"/>
      <c r="G240" s="621"/>
      <c r="H240" s="622"/>
      <c r="I240" s="621"/>
      <c r="J240" s="621"/>
      <c r="K240" s="621"/>
      <c r="L240" s="621"/>
      <c r="M240" s="623"/>
    </row>
    <row r="241" spans="1:13" ht="24" customHeight="1">
      <c r="A241" s="630" t="s">
        <v>456</v>
      </c>
      <c r="B241" s="625"/>
      <c r="C241" s="626">
        <v>1</v>
      </c>
      <c r="D241" s="365" t="s">
        <v>178</v>
      </c>
      <c r="E241" s="627"/>
      <c r="F241" s="627">
        <f>H241+J241+L241</f>
        <v>5075270</v>
      </c>
      <c r="G241" s="627"/>
      <c r="H241" s="628"/>
      <c r="I241" s="627"/>
      <c r="J241" s="627"/>
      <c r="K241" s="627">
        <f>'성과심사비(지하시설물)'!H29</f>
        <v>5075270</v>
      </c>
      <c r="L241" s="627">
        <f>C241*K241</f>
        <v>5075270</v>
      </c>
      <c r="M241" s="632"/>
    </row>
    <row r="242" spans="1:13" ht="24" customHeight="1">
      <c r="A242" s="630"/>
      <c r="B242" s="625"/>
      <c r="C242" s="626"/>
      <c r="D242" s="365"/>
      <c r="E242" s="627"/>
      <c r="F242" s="627"/>
      <c r="G242" s="627"/>
      <c r="H242" s="628"/>
      <c r="I242" s="627"/>
      <c r="J242" s="627"/>
      <c r="K242" s="627"/>
      <c r="L242" s="627"/>
      <c r="M242" s="632"/>
    </row>
    <row r="243" spans="1:13" ht="24" customHeight="1">
      <c r="A243" s="630"/>
      <c r="B243" s="625"/>
      <c r="C243" s="626"/>
      <c r="D243" s="365"/>
      <c r="E243" s="627"/>
      <c r="F243" s="627"/>
      <c r="G243" s="627"/>
      <c r="H243" s="628"/>
      <c r="I243" s="627"/>
      <c r="J243" s="627"/>
      <c r="K243" s="627"/>
      <c r="L243" s="627"/>
      <c r="M243" s="632"/>
    </row>
    <row r="244" spans="1:13" ht="24" customHeight="1">
      <c r="A244" s="630"/>
      <c r="B244" s="625"/>
      <c r="C244" s="626"/>
      <c r="D244" s="365"/>
      <c r="E244" s="627"/>
      <c r="F244" s="627"/>
      <c r="G244" s="627"/>
      <c r="H244" s="628"/>
      <c r="I244" s="627"/>
      <c r="J244" s="627"/>
      <c r="K244" s="627"/>
      <c r="L244" s="627"/>
      <c r="M244" s="632"/>
    </row>
    <row r="245" spans="1:13" ht="24" customHeight="1">
      <c r="A245" s="630"/>
      <c r="B245" s="625"/>
      <c r="C245" s="626"/>
      <c r="D245" s="365"/>
      <c r="E245" s="627"/>
      <c r="F245" s="627"/>
      <c r="G245" s="627"/>
      <c r="H245" s="628"/>
      <c r="I245" s="627"/>
      <c r="J245" s="627"/>
      <c r="K245" s="627"/>
      <c r="L245" s="627"/>
      <c r="M245" s="632"/>
    </row>
    <row r="246" spans="1:13" ht="24" customHeight="1">
      <c r="A246" s="624"/>
      <c r="B246" s="625"/>
      <c r="C246" s="626"/>
      <c r="D246" s="365"/>
      <c r="E246" s="627"/>
      <c r="F246" s="627"/>
      <c r="G246" s="627"/>
      <c r="H246" s="628"/>
      <c r="I246" s="627"/>
      <c r="J246" s="627"/>
      <c r="K246" s="627"/>
      <c r="L246" s="627"/>
      <c r="M246" s="633"/>
    </row>
    <row r="247" spans="1:13" ht="24" customHeight="1">
      <c r="A247" s="630"/>
      <c r="B247" s="625"/>
      <c r="C247" s="626"/>
      <c r="D247" s="365"/>
      <c r="E247" s="627"/>
      <c r="F247" s="627"/>
      <c r="G247" s="627"/>
      <c r="H247" s="628"/>
      <c r="I247" s="627"/>
      <c r="J247" s="628"/>
      <c r="K247" s="627"/>
      <c r="L247" s="627"/>
      <c r="M247" s="633"/>
    </row>
    <row r="248" spans="1:13" ht="24" customHeight="1">
      <c r="A248" s="649"/>
      <c r="B248" s="625"/>
      <c r="C248" s="626"/>
      <c r="D248" s="365"/>
      <c r="E248" s="627"/>
      <c r="F248" s="627"/>
      <c r="G248" s="627"/>
      <c r="H248" s="628"/>
      <c r="I248" s="627"/>
      <c r="J248" s="627"/>
      <c r="K248" s="627"/>
      <c r="L248" s="627"/>
      <c r="M248" s="633"/>
    </row>
    <row r="249" spans="1:13" ht="24" customHeight="1">
      <c r="A249" s="649"/>
      <c r="B249" s="625"/>
      <c r="C249" s="626"/>
      <c r="D249" s="365"/>
      <c r="E249" s="627"/>
      <c r="F249" s="627"/>
      <c r="G249" s="627"/>
      <c r="H249" s="628"/>
      <c r="I249" s="627"/>
      <c r="J249" s="627"/>
      <c r="K249" s="627"/>
      <c r="L249" s="627"/>
      <c r="M249" s="633"/>
    </row>
    <row r="250" spans="1:13" ht="24" customHeight="1">
      <c r="A250" s="649"/>
      <c r="B250" s="625"/>
      <c r="C250" s="626"/>
      <c r="D250" s="365"/>
      <c r="E250" s="627"/>
      <c r="F250" s="627"/>
      <c r="G250" s="627"/>
      <c r="H250" s="628"/>
      <c r="I250" s="627"/>
      <c r="J250" s="627"/>
      <c r="K250" s="627"/>
      <c r="L250" s="627"/>
      <c r="M250" s="633"/>
    </row>
    <row r="251" spans="1:13" ht="24" customHeight="1">
      <c r="A251" s="649"/>
      <c r="B251" s="625"/>
      <c r="C251" s="626"/>
      <c r="D251" s="365"/>
      <c r="E251" s="627"/>
      <c r="F251" s="627"/>
      <c r="G251" s="627"/>
      <c r="H251" s="628"/>
      <c r="I251" s="627"/>
      <c r="J251" s="627"/>
      <c r="K251" s="627"/>
      <c r="L251" s="627"/>
      <c r="M251" s="633"/>
    </row>
    <row r="252" spans="1:13" ht="24" customHeight="1">
      <c r="A252" s="649"/>
      <c r="B252" s="625"/>
      <c r="C252" s="626"/>
      <c r="D252" s="365"/>
      <c r="E252" s="627"/>
      <c r="F252" s="627"/>
      <c r="G252" s="627"/>
      <c r="H252" s="628"/>
      <c r="I252" s="627"/>
      <c r="J252" s="627"/>
      <c r="K252" s="627"/>
      <c r="L252" s="627"/>
      <c r="M252" s="633"/>
    </row>
    <row r="253" spans="1:13" ht="24" customHeight="1" thickBot="1">
      <c r="A253" s="642" t="s">
        <v>27</v>
      </c>
      <c r="B253" s="643"/>
      <c r="C253" s="644"/>
      <c r="D253" s="645"/>
      <c r="E253" s="646"/>
      <c r="F253" s="646">
        <f>H253+J253+L253</f>
        <v>5075270</v>
      </c>
      <c r="G253" s="646"/>
      <c r="H253" s="647">
        <f>SUM(H240:H252)</f>
        <v>0</v>
      </c>
      <c r="I253" s="646"/>
      <c r="J253" s="646">
        <f>SUM(J240:J252)</f>
        <v>0</v>
      </c>
      <c r="K253" s="646"/>
      <c r="L253" s="646">
        <f>SUM(L240:L252)</f>
        <v>5075270</v>
      </c>
      <c r="M253" s="648"/>
    </row>
  </sheetData>
  <mergeCells count="5">
    <mergeCell ref="M4:M5"/>
    <mergeCell ref="A4:A5"/>
    <mergeCell ref="B4:B5"/>
    <mergeCell ref="C4:C5"/>
    <mergeCell ref="D4:D5"/>
  </mergeCells>
  <phoneticPr fontId="35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99" fitToHeight="0" orientation="landscape" r:id="rId1"/>
  <headerFooter alignWithMargins="0"/>
  <rowBreaks count="15" manualBreakCount="15">
    <brk id="22" max="12" man="1"/>
    <brk id="37" max="16383" man="1"/>
    <brk id="53" max="16383" man="1"/>
    <brk id="69" max="16383" man="1"/>
    <brk id="85" max="16383" man="1"/>
    <brk id="100" max="16383" man="1"/>
    <brk id="117" max="16383" man="1"/>
    <brk id="134" max="16383" man="1"/>
    <brk id="149" max="16383" man="1"/>
    <brk id="164" max="16383" man="1"/>
    <brk id="179" max="16383" man="1"/>
    <brk id="194" max="16383" man="1"/>
    <brk id="209" max="16383" man="1"/>
    <brk id="224" max="16383" man="1"/>
    <brk id="239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00B0F0"/>
    <pageSetUpPr fitToPage="1"/>
  </sheetPr>
  <dimension ref="A1:V113"/>
  <sheetViews>
    <sheetView view="pageBreakPreview" zoomScaleNormal="100" zoomScaleSheetLayoutView="100" workbookViewId="0">
      <selection activeCell="E32" sqref="E32"/>
    </sheetView>
  </sheetViews>
  <sheetFormatPr defaultRowHeight="16.5"/>
  <cols>
    <col min="1" max="1" width="1.88671875" style="505" customWidth="1"/>
    <col min="2" max="3" width="5.77734375" style="505" customWidth="1"/>
    <col min="4" max="4" width="3.88671875" style="505" customWidth="1"/>
    <col min="5" max="5" width="8.21875" style="505" customWidth="1"/>
    <col min="6" max="8" width="5.77734375" style="505" customWidth="1"/>
    <col min="9" max="9" width="6.88671875" style="505" customWidth="1"/>
    <col min="10" max="10" width="7.109375" style="505" customWidth="1"/>
    <col min="11" max="11" width="8.5546875" style="505" bestFit="1" customWidth="1"/>
    <col min="12" max="12" width="6.77734375" style="505" bestFit="1" customWidth="1"/>
    <col min="13" max="13" width="7" style="505" customWidth="1"/>
    <col min="14" max="14" width="7.109375" style="505" customWidth="1"/>
    <col min="15" max="15" width="6.44140625" style="505" customWidth="1"/>
    <col min="16" max="16" width="7.33203125" style="505" customWidth="1"/>
    <col min="17" max="17" width="5.77734375" style="505" customWidth="1"/>
    <col min="18" max="18" width="5" style="505" customWidth="1"/>
    <col min="19" max="19" width="4.77734375" style="505" customWidth="1"/>
    <col min="20" max="20" width="1.88671875" style="505" customWidth="1"/>
    <col min="21" max="16384" width="8.88671875" style="505"/>
  </cols>
  <sheetData>
    <row r="1" spans="1:20" s="324" customFormat="1" ht="9.9499999999999993" customHeight="1">
      <c r="A1" s="1083" t="s">
        <v>339</v>
      </c>
      <c r="B1" s="1084"/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5"/>
    </row>
    <row r="2" spans="1:20" s="324" customFormat="1" ht="24.95" customHeight="1">
      <c r="A2" s="1086"/>
      <c r="B2" s="1087"/>
      <c r="C2" s="1087"/>
      <c r="D2" s="1087"/>
      <c r="E2" s="1087"/>
      <c r="F2" s="1087"/>
      <c r="G2" s="1087"/>
      <c r="H2" s="1087"/>
      <c r="I2" s="1087"/>
      <c r="J2" s="1087"/>
      <c r="K2" s="1087"/>
      <c r="L2" s="1087"/>
      <c r="M2" s="1087"/>
      <c r="N2" s="1087"/>
      <c r="O2" s="1087"/>
      <c r="P2" s="1087"/>
      <c r="Q2" s="1087"/>
      <c r="R2" s="1087"/>
      <c r="S2" s="1087"/>
      <c r="T2" s="1088"/>
    </row>
    <row r="3" spans="1:20" s="324" customFormat="1" ht="9.9499999999999993" customHeight="1" thickBot="1">
      <c r="A3" s="1089"/>
      <c r="B3" s="1090"/>
      <c r="C3" s="1090"/>
      <c r="D3" s="1090"/>
      <c r="E3" s="1090"/>
      <c r="F3" s="1090"/>
      <c r="G3" s="1090"/>
      <c r="H3" s="1090"/>
      <c r="I3" s="1090"/>
      <c r="J3" s="1090"/>
      <c r="K3" s="1090"/>
      <c r="L3" s="1090"/>
      <c r="M3" s="1090"/>
      <c r="N3" s="1090"/>
      <c r="O3" s="1090"/>
      <c r="P3" s="1090"/>
      <c r="Q3" s="1090"/>
      <c r="R3" s="1090"/>
      <c r="S3" s="1090"/>
      <c r="T3" s="1091"/>
    </row>
    <row r="4" spans="1:20" ht="27" customHeight="1">
      <c r="A4" s="503" t="s">
        <v>350</v>
      </c>
      <c r="B4" s="317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Q4" s="504"/>
      <c r="R4" s="504"/>
      <c r="S4" s="504"/>
      <c r="T4" s="437"/>
    </row>
    <row r="5" spans="1:20" ht="17.25">
      <c r="A5" s="506"/>
      <c r="B5" s="343" t="s">
        <v>770</v>
      </c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52"/>
    </row>
    <row r="6" spans="1:20" ht="9.75" customHeight="1">
      <c r="A6" s="507"/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52"/>
    </row>
    <row r="7" spans="1:20" s="511" customFormat="1" ht="13.5">
      <c r="A7" s="508"/>
      <c r="B7" s="509" t="s">
        <v>218</v>
      </c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510"/>
    </row>
    <row r="8" spans="1:20" s="511" customFormat="1" ht="20.100000000000001" customHeight="1" thickBot="1">
      <c r="A8" s="508"/>
      <c r="B8" s="346" t="s">
        <v>219</v>
      </c>
      <c r="C8" s="346"/>
      <c r="D8" s="346"/>
      <c r="E8" s="346"/>
      <c r="F8" s="346"/>
      <c r="G8" s="346"/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510"/>
    </row>
    <row r="9" spans="1:20" s="511" customFormat="1" ht="18" customHeight="1">
      <c r="A9" s="508"/>
      <c r="B9" s="1104" t="s">
        <v>69</v>
      </c>
      <c r="C9" s="1105"/>
      <c r="D9" s="1104" t="s">
        <v>70</v>
      </c>
      <c r="E9" s="1105"/>
      <c r="F9" s="1099" t="s">
        <v>205</v>
      </c>
      <c r="G9" s="1100"/>
      <c r="H9" s="1100"/>
      <c r="I9" s="1100"/>
      <c r="J9" s="1100"/>
      <c r="K9" s="1100"/>
      <c r="L9" s="1100"/>
      <c r="M9" s="1100"/>
      <c r="N9" s="1100"/>
      <c r="O9" s="1100"/>
      <c r="P9" s="1100"/>
      <c r="Q9" s="1101"/>
      <c r="R9" s="512" t="s">
        <v>217</v>
      </c>
      <c r="S9" s="513"/>
      <c r="T9" s="510"/>
    </row>
    <row r="10" spans="1:20" s="511" customFormat="1" ht="18" customHeight="1">
      <c r="A10" s="508"/>
      <c r="B10" s="1106"/>
      <c r="C10" s="1107"/>
      <c r="D10" s="1106"/>
      <c r="E10" s="1107"/>
      <c r="F10" s="1055" t="s">
        <v>206</v>
      </c>
      <c r="G10" s="1056"/>
      <c r="H10" s="1056"/>
      <c r="I10" s="1056"/>
      <c r="J10" s="1056"/>
      <c r="K10" s="1057"/>
      <c r="L10" s="1055" t="s">
        <v>207</v>
      </c>
      <c r="M10" s="1056"/>
      <c r="N10" s="1056"/>
      <c r="O10" s="1056"/>
      <c r="P10" s="1056"/>
      <c r="Q10" s="1057"/>
      <c r="R10" s="514"/>
      <c r="S10" s="515"/>
      <c r="T10" s="510"/>
    </row>
    <row r="11" spans="1:20" s="511" customFormat="1" ht="30" customHeight="1" thickBot="1">
      <c r="A11" s="508"/>
      <c r="B11" s="1108"/>
      <c r="C11" s="1109"/>
      <c r="D11" s="1108"/>
      <c r="E11" s="1109"/>
      <c r="F11" s="516" t="s">
        <v>1</v>
      </c>
      <c r="G11" s="516" t="s">
        <v>208</v>
      </c>
      <c r="H11" s="516" t="s">
        <v>209</v>
      </c>
      <c r="I11" s="516" t="s">
        <v>210</v>
      </c>
      <c r="J11" s="516" t="s">
        <v>211</v>
      </c>
      <c r="K11" s="516" t="s">
        <v>212</v>
      </c>
      <c r="L11" s="516" t="s">
        <v>1</v>
      </c>
      <c r="M11" s="516" t="s">
        <v>208</v>
      </c>
      <c r="N11" s="516" t="s">
        <v>209</v>
      </c>
      <c r="O11" s="516" t="s">
        <v>210</v>
      </c>
      <c r="P11" s="516" t="s">
        <v>211</v>
      </c>
      <c r="Q11" s="516" t="s">
        <v>212</v>
      </c>
      <c r="R11" s="517"/>
      <c r="S11" s="518"/>
      <c r="T11" s="510"/>
    </row>
    <row r="12" spans="1:20" s="511" customFormat="1" ht="18" customHeight="1">
      <c r="A12" s="508"/>
      <c r="B12" s="1096" t="s">
        <v>213</v>
      </c>
      <c r="C12" s="1065"/>
      <c r="D12" s="1097">
        <v>2</v>
      </c>
      <c r="E12" s="1098"/>
      <c r="F12" s="519">
        <v>0.5</v>
      </c>
      <c r="G12" s="519">
        <v>0.5</v>
      </c>
      <c r="H12" s="519">
        <v>2</v>
      </c>
      <c r="I12" s="519">
        <v>2</v>
      </c>
      <c r="J12" s="519">
        <v>0</v>
      </c>
      <c r="K12" s="519">
        <v>0</v>
      </c>
      <c r="L12" s="519">
        <v>1</v>
      </c>
      <c r="M12" s="519">
        <v>1</v>
      </c>
      <c r="N12" s="519">
        <v>4</v>
      </c>
      <c r="O12" s="519">
        <v>4</v>
      </c>
      <c r="P12" s="519">
        <v>0</v>
      </c>
      <c r="Q12" s="519">
        <v>0</v>
      </c>
      <c r="R12" s="520" t="s">
        <v>214</v>
      </c>
      <c r="S12" s="521"/>
      <c r="T12" s="510"/>
    </row>
    <row r="13" spans="1:20" s="511" customFormat="1" ht="18" customHeight="1">
      <c r="A13" s="508"/>
      <c r="B13" s="1075" t="s">
        <v>215</v>
      </c>
      <c r="C13" s="1076"/>
      <c r="D13" s="1071">
        <v>4</v>
      </c>
      <c r="E13" s="1072"/>
      <c r="F13" s="522"/>
      <c r="G13" s="522">
        <v>1</v>
      </c>
      <c r="H13" s="522">
        <v>1</v>
      </c>
      <c r="I13" s="522">
        <v>1</v>
      </c>
      <c r="J13" s="522">
        <v>1</v>
      </c>
      <c r="K13" s="522">
        <v>0</v>
      </c>
      <c r="L13" s="522"/>
      <c r="M13" s="522">
        <f t="shared" ref="M13:Q17" si="0">$D13*G13</f>
        <v>4</v>
      </c>
      <c r="N13" s="522">
        <f t="shared" si="0"/>
        <v>4</v>
      </c>
      <c r="O13" s="522">
        <f t="shared" si="0"/>
        <v>4</v>
      </c>
      <c r="P13" s="522">
        <f t="shared" si="0"/>
        <v>4</v>
      </c>
      <c r="Q13" s="522">
        <f t="shared" si="0"/>
        <v>0</v>
      </c>
      <c r="R13" s="523"/>
      <c r="S13" s="524"/>
      <c r="T13" s="510"/>
    </row>
    <row r="14" spans="1:20" s="511" customFormat="1" ht="18" customHeight="1">
      <c r="A14" s="508"/>
      <c r="B14" s="1075" t="s">
        <v>216</v>
      </c>
      <c r="C14" s="1076"/>
      <c r="D14" s="1071">
        <v>4</v>
      </c>
      <c r="E14" s="1072"/>
      <c r="F14" s="522"/>
      <c r="G14" s="522">
        <v>0</v>
      </c>
      <c r="H14" s="522">
        <v>1</v>
      </c>
      <c r="I14" s="522">
        <v>1</v>
      </c>
      <c r="J14" s="522">
        <v>1</v>
      </c>
      <c r="K14" s="522">
        <v>2</v>
      </c>
      <c r="L14" s="522"/>
      <c r="M14" s="522">
        <f t="shared" si="0"/>
        <v>0</v>
      </c>
      <c r="N14" s="522">
        <f t="shared" si="0"/>
        <v>4</v>
      </c>
      <c r="O14" s="522">
        <f t="shared" si="0"/>
        <v>4</v>
      </c>
      <c r="P14" s="522">
        <f t="shared" si="0"/>
        <v>4</v>
      </c>
      <c r="Q14" s="522">
        <f t="shared" si="0"/>
        <v>8</v>
      </c>
      <c r="R14" s="523"/>
      <c r="S14" s="524"/>
      <c r="T14" s="510"/>
    </row>
    <row r="15" spans="1:20" s="511" customFormat="1" ht="18" customHeight="1">
      <c r="A15" s="508"/>
      <c r="B15" s="1075" t="s">
        <v>275</v>
      </c>
      <c r="C15" s="1076"/>
      <c r="D15" s="1071">
        <v>10</v>
      </c>
      <c r="E15" s="1072"/>
      <c r="F15" s="522"/>
      <c r="G15" s="522">
        <v>0.8</v>
      </c>
      <c r="H15" s="522">
        <v>1</v>
      </c>
      <c r="I15" s="522">
        <v>1</v>
      </c>
      <c r="J15" s="522">
        <v>2</v>
      </c>
      <c r="K15" s="522">
        <v>0</v>
      </c>
      <c r="L15" s="522"/>
      <c r="M15" s="522">
        <f t="shared" si="0"/>
        <v>8</v>
      </c>
      <c r="N15" s="522">
        <f t="shared" si="0"/>
        <v>10</v>
      </c>
      <c r="O15" s="522">
        <f t="shared" si="0"/>
        <v>10</v>
      </c>
      <c r="P15" s="522">
        <f t="shared" si="0"/>
        <v>20</v>
      </c>
      <c r="Q15" s="522">
        <f t="shared" si="0"/>
        <v>0</v>
      </c>
      <c r="R15" s="523"/>
      <c r="S15" s="524"/>
      <c r="T15" s="510"/>
    </row>
    <row r="16" spans="1:20" s="511" customFormat="1" ht="18" customHeight="1">
      <c r="A16" s="508"/>
      <c r="B16" s="1075" t="s">
        <v>276</v>
      </c>
      <c r="C16" s="1076"/>
      <c r="D16" s="1071">
        <v>2</v>
      </c>
      <c r="E16" s="1072"/>
      <c r="F16" s="522"/>
      <c r="G16" s="522">
        <v>1</v>
      </c>
      <c r="H16" s="522">
        <v>1</v>
      </c>
      <c r="I16" s="522">
        <v>2</v>
      </c>
      <c r="J16" s="522">
        <v>0</v>
      </c>
      <c r="K16" s="522">
        <v>0</v>
      </c>
      <c r="L16" s="522"/>
      <c r="M16" s="522">
        <f t="shared" si="0"/>
        <v>2</v>
      </c>
      <c r="N16" s="522">
        <f t="shared" si="0"/>
        <v>2</v>
      </c>
      <c r="O16" s="522">
        <f t="shared" si="0"/>
        <v>4</v>
      </c>
      <c r="P16" s="522">
        <f t="shared" si="0"/>
        <v>0</v>
      </c>
      <c r="Q16" s="522">
        <f t="shared" si="0"/>
        <v>0</v>
      </c>
      <c r="R16" s="523" t="s">
        <v>214</v>
      </c>
      <c r="S16" s="524"/>
      <c r="T16" s="510"/>
    </row>
    <row r="17" spans="1:21" s="511" customFormat="1" ht="18" customHeight="1" thickBot="1">
      <c r="A17" s="508"/>
      <c r="B17" s="1075" t="s">
        <v>2</v>
      </c>
      <c r="C17" s="1076"/>
      <c r="D17" s="1071">
        <v>2</v>
      </c>
      <c r="E17" s="1072"/>
      <c r="F17" s="522">
        <v>0.5</v>
      </c>
      <c r="G17" s="522">
        <v>1</v>
      </c>
      <c r="H17" s="522">
        <v>0.5</v>
      </c>
      <c r="I17" s="522">
        <v>0</v>
      </c>
      <c r="J17" s="522">
        <v>0</v>
      </c>
      <c r="K17" s="522">
        <v>0</v>
      </c>
      <c r="L17" s="522">
        <v>1</v>
      </c>
      <c r="M17" s="522">
        <f t="shared" si="0"/>
        <v>2</v>
      </c>
      <c r="N17" s="522">
        <f t="shared" si="0"/>
        <v>1</v>
      </c>
      <c r="O17" s="522">
        <f t="shared" si="0"/>
        <v>0</v>
      </c>
      <c r="P17" s="522">
        <f t="shared" si="0"/>
        <v>0</v>
      </c>
      <c r="Q17" s="522">
        <f t="shared" si="0"/>
        <v>0</v>
      </c>
      <c r="R17" s="523" t="s">
        <v>214</v>
      </c>
      <c r="S17" s="524"/>
      <c r="T17" s="510"/>
    </row>
    <row r="18" spans="1:21" s="511" customFormat="1" ht="18" customHeight="1">
      <c r="A18" s="508"/>
      <c r="B18" s="1077" t="s">
        <v>47</v>
      </c>
      <c r="C18" s="1078"/>
      <c r="D18" s="1094"/>
      <c r="E18" s="1095"/>
      <c r="F18" s="525"/>
      <c r="G18" s="525"/>
      <c r="H18" s="525"/>
      <c r="I18" s="525"/>
      <c r="J18" s="525"/>
      <c r="K18" s="525"/>
      <c r="L18" s="526">
        <f t="shared" ref="L18:Q18" si="1">SUM(L12:L17)</f>
        <v>2</v>
      </c>
      <c r="M18" s="525">
        <f t="shared" si="1"/>
        <v>17</v>
      </c>
      <c r="N18" s="525">
        <f t="shared" si="1"/>
        <v>25</v>
      </c>
      <c r="O18" s="525">
        <f t="shared" si="1"/>
        <v>26</v>
      </c>
      <c r="P18" s="525">
        <f t="shared" si="1"/>
        <v>28</v>
      </c>
      <c r="Q18" s="525">
        <f t="shared" si="1"/>
        <v>8</v>
      </c>
      <c r="R18" s="527"/>
      <c r="S18" s="528"/>
      <c r="T18" s="510"/>
    </row>
    <row r="19" spans="1:21" s="511" customFormat="1" ht="18" customHeight="1">
      <c r="A19" s="508"/>
      <c r="B19" s="1079"/>
      <c r="C19" s="529" t="s">
        <v>46</v>
      </c>
      <c r="D19" s="1111"/>
      <c r="E19" s="1112"/>
      <c r="F19" s="530"/>
      <c r="G19" s="530"/>
      <c r="H19" s="530"/>
      <c r="I19" s="530"/>
      <c r="J19" s="530"/>
      <c r="K19" s="530"/>
      <c r="L19" s="531">
        <f>L12+L17</f>
        <v>2</v>
      </c>
      <c r="M19" s="531">
        <f>M12+M16+M17</f>
        <v>5</v>
      </c>
      <c r="N19" s="531">
        <f>N12+N16+N17</f>
        <v>7</v>
      </c>
      <c r="O19" s="531">
        <f>O12+O16</f>
        <v>8</v>
      </c>
      <c r="P19" s="531">
        <f>P12+P17</f>
        <v>0</v>
      </c>
      <c r="Q19" s="531">
        <f>Q12+Q17</f>
        <v>0</v>
      </c>
      <c r="R19" s="532" t="s">
        <v>46</v>
      </c>
      <c r="S19" s="533"/>
      <c r="T19" s="510"/>
    </row>
    <row r="20" spans="1:21" s="511" customFormat="1" ht="18" customHeight="1" thickBot="1">
      <c r="A20" s="508"/>
      <c r="B20" s="1080"/>
      <c r="C20" s="534" t="s">
        <v>48</v>
      </c>
      <c r="D20" s="1092"/>
      <c r="E20" s="1093"/>
      <c r="F20" s="535"/>
      <c r="G20" s="535"/>
      <c r="H20" s="535"/>
      <c r="I20" s="535"/>
      <c r="J20" s="535"/>
      <c r="K20" s="535"/>
      <c r="L20" s="536">
        <f>SUM(L13:L16)</f>
        <v>0</v>
      </c>
      <c r="M20" s="536">
        <f>SUM(M13,M14,M15)</f>
        <v>12</v>
      </c>
      <c r="N20" s="536">
        <f>SUM(N13,N14,N15)</f>
        <v>18</v>
      </c>
      <c r="O20" s="536">
        <f>SUM(O13,O14,O15)</f>
        <v>18</v>
      </c>
      <c r="P20" s="536">
        <f>SUM(P13,P14,P15)</f>
        <v>28</v>
      </c>
      <c r="Q20" s="536">
        <f>SUM(Q13,Q14,Q15)</f>
        <v>8</v>
      </c>
      <c r="R20" s="537" t="s">
        <v>48</v>
      </c>
      <c r="S20" s="538"/>
      <c r="T20" s="510"/>
    </row>
    <row r="21" spans="1:21" s="511" customFormat="1" ht="9.75" customHeight="1">
      <c r="A21" s="508"/>
      <c r="B21" s="345"/>
      <c r="C21" s="345"/>
      <c r="D21" s="539"/>
      <c r="E21" s="539"/>
      <c r="F21" s="346"/>
      <c r="G21" s="346"/>
      <c r="H21" s="346"/>
      <c r="I21" s="346"/>
      <c r="J21" s="346"/>
      <c r="K21" s="540"/>
      <c r="L21" s="540"/>
      <c r="M21" s="540"/>
      <c r="N21" s="540"/>
      <c r="O21" s="540"/>
      <c r="P21" s="345"/>
      <c r="Q21" s="345"/>
      <c r="R21" s="346"/>
      <c r="S21" s="346"/>
      <c r="T21" s="510"/>
    </row>
    <row r="22" spans="1:21" s="511" customFormat="1" ht="20.100000000000001" customHeight="1" thickBot="1">
      <c r="A22" s="508"/>
      <c r="B22" s="344" t="s">
        <v>49</v>
      </c>
      <c r="C22" s="344"/>
      <c r="D22" s="541"/>
      <c r="E22" s="541"/>
      <c r="F22" s="344"/>
      <c r="G22" s="344"/>
      <c r="H22" s="344"/>
      <c r="I22" s="344"/>
      <c r="J22" s="344"/>
      <c r="K22" s="542"/>
      <c r="L22" s="542"/>
      <c r="M22" s="542"/>
      <c r="N22" s="542"/>
      <c r="O22" s="542"/>
      <c r="P22" s="344"/>
      <c r="Q22" s="344"/>
      <c r="R22" s="344"/>
      <c r="S22" s="344"/>
      <c r="T22" s="510"/>
    </row>
    <row r="23" spans="1:21" s="511" customFormat="1" ht="18" customHeight="1">
      <c r="A23" s="508"/>
      <c r="B23" s="1077" t="s">
        <v>50</v>
      </c>
      <c r="C23" s="1078"/>
      <c r="D23" s="1078"/>
      <c r="E23" s="1078" t="s">
        <v>51</v>
      </c>
      <c r="F23" s="1078"/>
      <c r="G23" s="1078"/>
      <c r="H23" s="1078" t="s">
        <v>187</v>
      </c>
      <c r="I23" s="1078"/>
      <c r="J23" s="1078"/>
      <c r="K23" s="1117" t="s">
        <v>184</v>
      </c>
      <c r="L23" s="1117"/>
      <c r="M23" s="1117"/>
      <c r="N23" s="1078" t="s">
        <v>185</v>
      </c>
      <c r="O23" s="1078"/>
      <c r="P23" s="1078"/>
      <c r="Q23" s="1078" t="s">
        <v>186</v>
      </c>
      <c r="R23" s="1078"/>
      <c r="S23" s="1110"/>
      <c r="T23" s="510"/>
    </row>
    <row r="24" spans="1:21" s="511" customFormat="1" ht="18" customHeight="1">
      <c r="A24" s="508"/>
      <c r="B24" s="1081" t="s">
        <v>343</v>
      </c>
      <c r="C24" s="1082"/>
      <c r="D24" s="1082"/>
      <c r="E24" s="1062">
        <v>1.3</v>
      </c>
      <c r="F24" s="1062"/>
      <c r="G24" s="1062"/>
      <c r="H24" s="1062">
        <v>1.1499999999999999</v>
      </c>
      <c r="I24" s="1062"/>
      <c r="J24" s="1062"/>
      <c r="K24" s="1113">
        <v>1</v>
      </c>
      <c r="L24" s="1113"/>
      <c r="M24" s="1113"/>
      <c r="N24" s="1062">
        <v>1.2</v>
      </c>
      <c r="O24" s="1062"/>
      <c r="P24" s="1062"/>
      <c r="Q24" s="1062">
        <v>1.4</v>
      </c>
      <c r="R24" s="1062"/>
      <c r="S24" s="1063"/>
      <c r="T24" s="510"/>
    </row>
    <row r="25" spans="1:21" s="511" customFormat="1" ht="18" customHeight="1">
      <c r="A25" s="508"/>
      <c r="B25" s="1096" t="s">
        <v>344</v>
      </c>
      <c r="C25" s="1065"/>
      <c r="D25" s="1065"/>
      <c r="E25" s="1064" t="s">
        <v>345</v>
      </c>
      <c r="F25" s="1065"/>
      <c r="G25" s="1065"/>
      <c r="H25" s="1064" t="s">
        <v>346</v>
      </c>
      <c r="I25" s="1065"/>
      <c r="J25" s="1065"/>
      <c r="K25" s="1114" t="s">
        <v>163</v>
      </c>
      <c r="L25" s="1115"/>
      <c r="M25" s="1115"/>
      <c r="N25" s="1064" t="s">
        <v>164</v>
      </c>
      <c r="O25" s="1065"/>
      <c r="P25" s="1065"/>
      <c r="Q25" s="1067" t="s">
        <v>165</v>
      </c>
      <c r="R25" s="1068"/>
      <c r="S25" s="1069"/>
      <c r="T25" s="510"/>
    </row>
    <row r="26" spans="1:21" s="511" customFormat="1" ht="18" customHeight="1" thickBot="1">
      <c r="A26" s="508"/>
      <c r="B26" s="1123"/>
      <c r="C26" s="1066"/>
      <c r="D26" s="1066"/>
      <c r="E26" s="1066"/>
      <c r="F26" s="1066"/>
      <c r="G26" s="1066"/>
      <c r="H26" s="1066"/>
      <c r="I26" s="1066"/>
      <c r="J26" s="1066"/>
      <c r="K26" s="1116"/>
      <c r="L26" s="1116"/>
      <c r="M26" s="1116"/>
      <c r="N26" s="1066"/>
      <c r="O26" s="1066"/>
      <c r="P26" s="1066"/>
      <c r="Q26" s="1066"/>
      <c r="R26" s="1066"/>
      <c r="S26" s="1070"/>
      <c r="T26" s="510"/>
    </row>
    <row r="27" spans="1:21" s="511" customFormat="1" ht="18" customHeight="1">
      <c r="A27" s="508"/>
      <c r="B27" s="345"/>
      <c r="C27" s="345"/>
      <c r="D27" s="345"/>
      <c r="E27" s="345"/>
      <c r="F27" s="345"/>
      <c r="G27" s="345"/>
      <c r="H27" s="345"/>
      <c r="I27" s="345"/>
      <c r="J27" s="345"/>
      <c r="K27" s="384"/>
      <c r="L27" s="384"/>
      <c r="M27" s="384"/>
      <c r="N27" s="345"/>
      <c r="O27" s="345"/>
      <c r="P27" s="345"/>
      <c r="Q27" s="345"/>
      <c r="R27" s="345"/>
      <c r="S27" s="345"/>
      <c r="T27" s="510"/>
    </row>
    <row r="28" spans="1:21" s="552" customFormat="1" ht="15.75" customHeight="1" thickBot="1">
      <c r="A28" s="543"/>
      <c r="B28" s="544" t="str">
        <f>"  ○ 지형계수 : ("&amp;$E$23&amp;":"&amp;설계제원!B8*100&amp;"%×"&amp;$E$24&amp;"+"&amp;$H$23&amp;":"&amp;설계제원!C8*100&amp;"%×"&amp;$H$24&amp;"+"&amp;$K$23&amp;":"&amp;설계제원!D8*100&amp;"%×"&amp;$K$24&amp;"+"&amp;$N$23&amp;":"&amp;설계제원!E8*100&amp;"%×"&amp;$N$24&amp;"+"&amp;$Q$23&amp;":"&amp;설계제원!F8*100&amp;"%×"&amp;$Q$24&amp;")="&amp;(TRUNC(U28,2))&amp;""</f>
        <v xml:space="preserve">  ○ 지형계수 : (밀집시가지:0%×1.3+시 가 지:0%×1.15+평  지:100%×1+산  지:0%×1.2+산 악 지:0%×1.4)=1</v>
      </c>
      <c r="C28" s="545"/>
      <c r="D28" s="545"/>
      <c r="E28" s="546"/>
      <c r="F28" s="546"/>
      <c r="G28" s="547"/>
      <c r="H28" s="545"/>
      <c r="I28" s="546"/>
      <c r="J28" s="548"/>
      <c r="K28" s="549"/>
      <c r="L28" s="549"/>
      <c r="M28" s="549"/>
      <c r="N28" s="549"/>
      <c r="O28" s="549"/>
      <c r="P28" s="549"/>
      <c r="Q28" s="549"/>
      <c r="R28" s="549"/>
      <c r="S28" s="549"/>
      <c r="T28" s="550"/>
      <c r="U28" s="551">
        <f>(설계제원!B8*기준점_산출근거!E24)+(설계제원!C8*기준점_산출근거!H24)+(설계제원!D8*기준점_산출근거!K24)+(설계제원!E8*기준점_산출근거!N24)+(설계제원!F8*기준점_산출근거!Q24)</f>
        <v>1</v>
      </c>
    </row>
    <row r="29" spans="1:21" s="511" customFormat="1" ht="20.100000000000001" customHeight="1" thickBot="1">
      <c r="A29" s="553"/>
      <c r="B29" s="434" t="s">
        <v>166</v>
      </c>
      <c r="C29" s="434"/>
      <c r="D29" s="554"/>
      <c r="E29" s="554"/>
      <c r="F29" s="434"/>
      <c r="G29" s="434"/>
      <c r="H29" s="434"/>
      <c r="I29" s="434"/>
      <c r="J29" s="434"/>
      <c r="K29" s="555"/>
      <c r="L29" s="555"/>
      <c r="M29" s="555"/>
      <c r="N29" s="555"/>
      <c r="O29" s="555"/>
      <c r="P29" s="434"/>
      <c r="Q29" s="434"/>
      <c r="R29" s="434"/>
      <c r="S29" s="434"/>
      <c r="T29" s="556"/>
    </row>
    <row r="30" spans="1:21" s="511" customFormat="1" ht="18" customHeight="1">
      <c r="A30" s="508"/>
      <c r="B30" s="1073" t="s">
        <v>167</v>
      </c>
      <c r="C30" s="1074"/>
      <c r="D30" s="1074"/>
      <c r="E30" s="1058">
        <v>1</v>
      </c>
      <c r="F30" s="1058"/>
      <c r="G30" s="1058">
        <v>5</v>
      </c>
      <c r="H30" s="1058"/>
      <c r="I30" s="1122">
        <v>10</v>
      </c>
      <c r="J30" s="1122"/>
      <c r="K30" s="1058">
        <v>14</v>
      </c>
      <c r="L30" s="1058"/>
      <c r="M30" s="1058">
        <v>20</v>
      </c>
      <c r="N30" s="1058"/>
      <c r="O30" s="1059">
        <v>28</v>
      </c>
      <c r="P30" s="1059"/>
      <c r="Q30" s="1060" t="s">
        <v>20</v>
      </c>
      <c r="R30" s="1061"/>
      <c r="S30" s="1061"/>
      <c r="T30" s="510"/>
    </row>
    <row r="31" spans="1:21" s="511" customFormat="1" ht="18" customHeight="1" thickBot="1">
      <c r="A31" s="508"/>
      <c r="B31" s="1124" t="s">
        <v>247</v>
      </c>
      <c r="C31" s="1125"/>
      <c r="D31" s="1125"/>
      <c r="E31" s="1118">
        <v>3.6</v>
      </c>
      <c r="F31" s="1118"/>
      <c r="G31" s="1118">
        <v>1.36</v>
      </c>
      <c r="H31" s="1118"/>
      <c r="I31" s="1119">
        <v>1.08</v>
      </c>
      <c r="J31" s="1119"/>
      <c r="K31" s="1118">
        <v>1</v>
      </c>
      <c r="L31" s="1118"/>
      <c r="M31" s="1118">
        <v>0.94</v>
      </c>
      <c r="N31" s="1118"/>
      <c r="O31" s="1120">
        <v>0.9</v>
      </c>
      <c r="P31" s="1120"/>
      <c r="Q31" s="1102"/>
      <c r="R31" s="1103"/>
      <c r="S31" s="1103"/>
      <c r="T31" s="510"/>
    </row>
    <row r="32" spans="1:21" s="511" customFormat="1" ht="18" customHeight="1">
      <c r="A32" s="508"/>
      <c r="B32" s="344"/>
      <c r="C32" s="345"/>
      <c r="D32" s="541"/>
      <c r="E32" s="557"/>
      <c r="F32" s="557"/>
      <c r="G32" s="557"/>
      <c r="H32" s="557"/>
      <c r="I32" s="557"/>
      <c r="J32" s="557"/>
      <c r="K32" s="557"/>
      <c r="L32" s="557"/>
      <c r="M32" s="557"/>
      <c r="N32" s="557"/>
      <c r="O32" s="557"/>
      <c r="P32" s="557"/>
      <c r="Q32" s="345"/>
      <c r="R32" s="345"/>
      <c r="S32" s="345"/>
      <c r="T32" s="510"/>
    </row>
    <row r="33" spans="1:20" s="511" customFormat="1" ht="18" customHeight="1">
      <c r="A33" s="508"/>
      <c r="B33" s="344" t="s">
        <v>248</v>
      </c>
      <c r="C33" s="344"/>
      <c r="D33" s="541"/>
      <c r="E33" s="541"/>
      <c r="F33" s="344"/>
      <c r="G33" s="344"/>
      <c r="H33" s="344"/>
      <c r="I33" s="344"/>
      <c r="J33" s="344"/>
      <c r="K33" s="542"/>
      <c r="L33" s="542"/>
      <c r="M33" s="542"/>
      <c r="N33" s="542"/>
      <c r="O33" s="542"/>
      <c r="P33" s="344"/>
      <c r="Q33" s="344"/>
      <c r="R33" s="344"/>
      <c r="S33" s="344"/>
      <c r="T33" s="510"/>
    </row>
    <row r="34" spans="1:20" s="511" customFormat="1" ht="12.95" customHeight="1" thickBot="1">
      <c r="A34" s="508"/>
      <c r="B34" s="344"/>
      <c r="C34" s="1121" t="s">
        <v>249</v>
      </c>
      <c r="D34" s="1121"/>
      <c r="E34" s="1121"/>
      <c r="F34" s="1126">
        <v>2.8</v>
      </c>
      <c r="G34" s="1126"/>
      <c r="H34" s="344"/>
      <c r="I34" s="344"/>
      <c r="J34" s="344"/>
      <c r="K34" s="542"/>
      <c r="L34" s="542"/>
      <c r="M34" s="542"/>
      <c r="N34" s="542"/>
      <c r="O34" s="542"/>
      <c r="P34" s="344"/>
      <c r="Q34" s="344"/>
      <c r="R34" s="344"/>
      <c r="S34" s="344"/>
      <c r="T34" s="510"/>
    </row>
    <row r="35" spans="1:20" s="511" customFormat="1" ht="12.95" customHeight="1">
      <c r="A35" s="508"/>
      <c r="B35" s="344"/>
      <c r="C35" s="1121"/>
      <c r="D35" s="1121"/>
      <c r="E35" s="1121"/>
      <c r="F35" s="1129" t="s">
        <v>167</v>
      </c>
      <c r="G35" s="1129"/>
      <c r="H35" s="344"/>
      <c r="I35" s="344"/>
      <c r="J35" s="344"/>
      <c r="K35" s="542"/>
      <c r="L35" s="542"/>
      <c r="M35" s="542"/>
      <c r="N35" s="542"/>
      <c r="O35" s="542"/>
      <c r="P35" s="344"/>
      <c r="Q35" s="344"/>
      <c r="R35" s="344"/>
      <c r="S35" s="344"/>
      <c r="T35" s="510"/>
    </row>
    <row r="36" spans="1:20" s="511" customFormat="1" ht="18" customHeight="1">
      <c r="A36" s="508"/>
      <c r="B36" s="344"/>
      <c r="C36" s="344" t="s">
        <v>250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510"/>
    </row>
    <row r="37" spans="1:20" s="511" customFormat="1" ht="18" customHeight="1">
      <c r="A37" s="508"/>
      <c r="B37" s="346"/>
      <c r="C37" s="346" t="s">
        <v>251</v>
      </c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510"/>
    </row>
    <row r="38" spans="1:20" s="511" customFormat="1" ht="18" customHeight="1">
      <c r="A38" s="508"/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510"/>
    </row>
    <row r="39" spans="1:20" s="511" customFormat="1" ht="18" customHeight="1">
      <c r="A39" s="508"/>
      <c r="B39" s="509" t="s">
        <v>252</v>
      </c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510"/>
    </row>
    <row r="40" spans="1:20" s="511" customFormat="1" ht="18" customHeight="1">
      <c r="A40" s="508"/>
      <c r="B40" s="346" t="s">
        <v>253</v>
      </c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510"/>
    </row>
    <row r="41" spans="1:20" s="511" customFormat="1" ht="18" customHeight="1">
      <c r="A41" s="508"/>
      <c r="B41" s="558" t="s">
        <v>486</v>
      </c>
      <c r="C41" s="346"/>
      <c r="D41" s="346"/>
      <c r="E41" s="355"/>
      <c r="F41" s="559" t="s">
        <v>487</v>
      </c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510"/>
    </row>
    <row r="42" spans="1:20" s="511" customFormat="1" ht="12.95" customHeight="1">
      <c r="A42" s="508"/>
      <c r="B42" s="346"/>
      <c r="C42" s="560"/>
      <c r="D42" s="346"/>
      <c r="E42" s="344"/>
      <c r="F42" s="1127"/>
      <c r="G42" s="1127"/>
      <c r="H42" s="1121" t="s">
        <v>428</v>
      </c>
      <c r="I42" s="1121"/>
      <c r="J42" s="1121"/>
      <c r="K42" s="1127"/>
      <c r="L42" s="1127"/>
      <c r="M42" s="1127"/>
      <c r="N42" s="1128"/>
      <c r="O42" s="1132"/>
      <c r="P42" s="1132"/>
      <c r="Q42" s="1132"/>
      <c r="R42" s="1132"/>
      <c r="S42" s="1132"/>
      <c r="T42" s="510"/>
    </row>
    <row r="43" spans="1:20" s="511" customFormat="1" ht="12.95" customHeight="1">
      <c r="A43" s="508"/>
      <c r="B43" s="346"/>
      <c r="C43" s="560"/>
      <c r="D43" s="346"/>
      <c r="E43" s="344"/>
      <c r="F43" s="1127"/>
      <c r="G43" s="1127"/>
      <c r="H43" s="1121"/>
      <c r="I43" s="1121"/>
      <c r="J43" s="1121"/>
      <c r="K43" s="1127"/>
      <c r="L43" s="1127"/>
      <c r="M43" s="1127"/>
      <c r="N43" s="1128"/>
      <c r="O43" s="1132"/>
      <c r="P43" s="1132"/>
      <c r="Q43" s="1132"/>
      <c r="R43" s="1132"/>
      <c r="S43" s="1132"/>
      <c r="T43" s="510"/>
    </row>
    <row r="44" spans="1:20" s="511" customFormat="1" ht="18" customHeight="1">
      <c r="A44" s="508"/>
      <c r="B44" s="558" t="s">
        <v>255</v>
      </c>
      <c r="C44" s="346"/>
      <c r="D44" s="346"/>
      <c r="E44" s="346"/>
      <c r="F44" s="346"/>
      <c r="G44" s="346"/>
      <c r="H44" s="346"/>
      <c r="I44" s="346"/>
      <c r="J44" s="561">
        <f>U28</f>
        <v>1</v>
      </c>
      <c r="K44" s="562"/>
      <c r="L44" s="562"/>
      <c r="M44" s="562"/>
      <c r="N44" s="562"/>
      <c r="O44" s="346"/>
      <c r="P44" s="346"/>
      <c r="Q44" s="346"/>
      <c r="R44" s="346"/>
      <c r="S44" s="346"/>
      <c r="T44" s="510"/>
    </row>
    <row r="45" spans="1:20" s="511" customFormat="1" ht="18" customHeight="1">
      <c r="A45" s="508"/>
      <c r="B45" s="558" t="s">
        <v>256</v>
      </c>
      <c r="C45" s="346"/>
      <c r="D45" s="346"/>
      <c r="E45" s="346"/>
      <c r="F45" s="346"/>
      <c r="G45" s="346"/>
      <c r="H45" s="346"/>
      <c r="I45" s="346"/>
      <c r="J45" s="562"/>
      <c r="K45" s="562"/>
      <c r="L45" s="562"/>
      <c r="M45" s="562"/>
      <c r="N45" s="562"/>
      <c r="O45" s="346"/>
      <c r="P45" s="346"/>
      <c r="Q45" s="346"/>
      <c r="R45" s="346"/>
      <c r="S45" s="346"/>
      <c r="T45" s="510"/>
    </row>
    <row r="46" spans="1:20" s="511" customFormat="1" ht="18" customHeight="1">
      <c r="A46" s="508"/>
      <c r="B46" s="346" t="s">
        <v>257</v>
      </c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510"/>
    </row>
    <row r="47" spans="1:20" s="511" customFormat="1" ht="18" customHeight="1" thickBot="1">
      <c r="A47" s="508"/>
      <c r="B47" s="346" t="s">
        <v>258</v>
      </c>
      <c r="C47" s="346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510"/>
    </row>
    <row r="48" spans="1:20" s="511" customFormat="1" ht="18" customHeight="1" thickBot="1">
      <c r="A48" s="508"/>
      <c r="B48" s="1134" t="s">
        <v>259</v>
      </c>
      <c r="C48" s="1131"/>
      <c r="D48" s="1131"/>
      <c r="E48" s="1131" t="s">
        <v>260</v>
      </c>
      <c r="F48" s="1131"/>
      <c r="G48" s="1131"/>
      <c r="H48" s="1131"/>
      <c r="I48" s="1131"/>
      <c r="J48" s="1131"/>
      <c r="K48" s="1131" t="s">
        <v>261</v>
      </c>
      <c r="L48" s="1131"/>
      <c r="M48" s="1131"/>
      <c r="N48" s="1131"/>
      <c r="O48" s="1131"/>
      <c r="P48" s="1131"/>
      <c r="Q48" s="1131" t="s">
        <v>262</v>
      </c>
      <c r="R48" s="1131"/>
      <c r="S48" s="1133"/>
      <c r="T48" s="510"/>
    </row>
    <row r="49" spans="1:20" s="511" customFormat="1" ht="18" customHeight="1">
      <c r="A49" s="508"/>
      <c r="B49" s="1096" t="s">
        <v>3</v>
      </c>
      <c r="C49" s="1065"/>
      <c r="D49" s="1065"/>
      <c r="E49" s="563" t="s">
        <v>4</v>
      </c>
      <c r="F49" s="564">
        <f>U28</f>
        <v>1</v>
      </c>
      <c r="G49" s="565" t="s">
        <v>430</v>
      </c>
      <c r="H49" s="566"/>
      <c r="I49" s="566"/>
      <c r="J49" s="567">
        <f>TRUNC(2*F49*1.08*(1/14),2)</f>
        <v>0.15</v>
      </c>
      <c r="K49" s="568" t="s">
        <v>5</v>
      </c>
      <c r="L49" s="564">
        <f>U27</f>
        <v>0</v>
      </c>
      <c r="M49" s="565" t="s">
        <v>431</v>
      </c>
      <c r="N49" s="566"/>
      <c r="O49" s="566"/>
      <c r="P49" s="567">
        <f>TRUNC(0*L49*1.08*(1/14),2)</f>
        <v>0</v>
      </c>
      <c r="Q49" s="1177">
        <f t="shared" ref="Q49:Q54" si="2">J49+P49</f>
        <v>0.15</v>
      </c>
      <c r="R49" s="1177"/>
      <c r="S49" s="1178"/>
      <c r="T49" s="510"/>
    </row>
    <row r="50" spans="1:20" s="511" customFormat="1" ht="18" customHeight="1">
      <c r="A50" s="508"/>
      <c r="B50" s="1096" t="s">
        <v>71</v>
      </c>
      <c r="C50" s="1065"/>
      <c r="D50" s="1065"/>
      <c r="E50" s="569" t="s">
        <v>191</v>
      </c>
      <c r="F50" s="570">
        <f>U28</f>
        <v>1</v>
      </c>
      <c r="G50" s="571" t="s">
        <v>429</v>
      </c>
      <c r="H50" s="572"/>
      <c r="I50" s="572"/>
      <c r="J50" s="573">
        <f>TRUNC(5*F50*1.08*(1/14),2)</f>
        <v>0.38</v>
      </c>
      <c r="K50" s="574" t="s">
        <v>357</v>
      </c>
      <c r="L50" s="570">
        <f>U28</f>
        <v>1</v>
      </c>
      <c r="M50" s="571" t="s">
        <v>432</v>
      </c>
      <c r="N50" s="572"/>
      <c r="O50" s="572"/>
      <c r="P50" s="573">
        <f>TRUNC(12*L50*1.08*(1/14),2)</f>
        <v>0.92</v>
      </c>
      <c r="Q50" s="1173">
        <f t="shared" si="2"/>
        <v>1.3</v>
      </c>
      <c r="R50" s="1173"/>
      <c r="S50" s="1174"/>
      <c r="T50" s="510"/>
    </row>
    <row r="51" spans="1:20" s="511" customFormat="1" ht="18" customHeight="1">
      <c r="A51" s="508"/>
      <c r="B51" s="1075" t="s">
        <v>72</v>
      </c>
      <c r="C51" s="1076"/>
      <c r="D51" s="1076"/>
      <c r="E51" s="575" t="s">
        <v>192</v>
      </c>
      <c r="F51" s="576">
        <f>F50</f>
        <v>1</v>
      </c>
      <c r="G51" s="577" t="s">
        <v>430</v>
      </c>
      <c r="H51" s="578"/>
      <c r="I51" s="578"/>
      <c r="J51" s="579">
        <f>TRUNC(7*F51*1.08*(1/14),2)</f>
        <v>0.54</v>
      </c>
      <c r="K51" s="580" t="s">
        <v>196</v>
      </c>
      <c r="L51" s="576">
        <f>U28</f>
        <v>1</v>
      </c>
      <c r="M51" s="577" t="s">
        <v>432</v>
      </c>
      <c r="N51" s="578"/>
      <c r="O51" s="578"/>
      <c r="P51" s="579">
        <f>TRUNC(18*L51*1.08*(1/14),2)</f>
        <v>1.38</v>
      </c>
      <c r="Q51" s="1162">
        <f t="shared" si="2"/>
        <v>1.92</v>
      </c>
      <c r="R51" s="1162"/>
      <c r="S51" s="1163"/>
      <c r="T51" s="510"/>
    </row>
    <row r="52" spans="1:20" s="511" customFormat="1" ht="18" customHeight="1">
      <c r="A52" s="508"/>
      <c r="B52" s="1075" t="s">
        <v>73</v>
      </c>
      <c r="C52" s="1076"/>
      <c r="D52" s="1076"/>
      <c r="E52" s="575" t="s">
        <v>193</v>
      </c>
      <c r="F52" s="576">
        <f>F50</f>
        <v>1</v>
      </c>
      <c r="G52" s="577" t="s">
        <v>429</v>
      </c>
      <c r="H52" s="578"/>
      <c r="I52" s="578"/>
      <c r="J52" s="579">
        <f>TRUNC(8*F52*1.08*(1/14),2)</f>
        <v>0.61</v>
      </c>
      <c r="K52" s="580" t="s">
        <v>196</v>
      </c>
      <c r="L52" s="576">
        <f>L51</f>
        <v>1</v>
      </c>
      <c r="M52" s="577" t="s">
        <v>432</v>
      </c>
      <c r="N52" s="578"/>
      <c r="O52" s="578"/>
      <c r="P52" s="579">
        <f>TRUNC(18*L52*1.08*(1/14),2)</f>
        <v>1.38</v>
      </c>
      <c r="Q52" s="1162">
        <f t="shared" si="2"/>
        <v>1.9899999999999998</v>
      </c>
      <c r="R52" s="1162"/>
      <c r="S52" s="1163"/>
      <c r="T52" s="510"/>
    </row>
    <row r="53" spans="1:20" s="511" customFormat="1" ht="18" customHeight="1">
      <c r="A53" s="508"/>
      <c r="B53" s="1075" t="s">
        <v>263</v>
      </c>
      <c r="C53" s="1076"/>
      <c r="D53" s="1076"/>
      <c r="E53" s="575" t="s">
        <v>194</v>
      </c>
      <c r="F53" s="576">
        <f>F50</f>
        <v>1</v>
      </c>
      <c r="G53" s="577" t="s">
        <v>429</v>
      </c>
      <c r="H53" s="578"/>
      <c r="I53" s="578"/>
      <c r="J53" s="579">
        <f>TRUNC(0*F53*1.08*(1/14),2)</f>
        <v>0</v>
      </c>
      <c r="K53" s="580" t="s">
        <v>197</v>
      </c>
      <c r="L53" s="576">
        <f>L51</f>
        <v>1</v>
      </c>
      <c r="M53" s="577" t="s">
        <v>432</v>
      </c>
      <c r="N53" s="578"/>
      <c r="O53" s="578"/>
      <c r="P53" s="579">
        <f>TRUNC(28*L53*1.08*(1/14),2)</f>
        <v>2.16</v>
      </c>
      <c r="Q53" s="1162">
        <f t="shared" si="2"/>
        <v>2.16</v>
      </c>
      <c r="R53" s="1162"/>
      <c r="S53" s="1163"/>
      <c r="T53" s="510"/>
    </row>
    <row r="54" spans="1:20" s="511" customFormat="1" ht="18" customHeight="1" thickBot="1">
      <c r="A54" s="508"/>
      <c r="B54" s="1123" t="s">
        <v>264</v>
      </c>
      <c r="C54" s="1066"/>
      <c r="D54" s="1066"/>
      <c r="E54" s="581" t="s">
        <v>195</v>
      </c>
      <c r="F54" s="582">
        <f>F50</f>
        <v>1</v>
      </c>
      <c r="G54" s="583" t="s">
        <v>429</v>
      </c>
      <c r="H54" s="584"/>
      <c r="I54" s="584"/>
      <c r="J54" s="585">
        <f>TRUNC(0*F54*1.08*(1/14),2)</f>
        <v>0</v>
      </c>
      <c r="K54" s="586" t="s">
        <v>358</v>
      </c>
      <c r="L54" s="582">
        <f>L51</f>
        <v>1</v>
      </c>
      <c r="M54" s="583" t="s">
        <v>432</v>
      </c>
      <c r="N54" s="584"/>
      <c r="O54" s="584"/>
      <c r="P54" s="585">
        <f>TRUNC(8*L54*1.08*(1/14),2)</f>
        <v>0.61</v>
      </c>
      <c r="Q54" s="1171">
        <f t="shared" si="2"/>
        <v>0.61</v>
      </c>
      <c r="R54" s="1171"/>
      <c r="S54" s="1172"/>
      <c r="T54" s="510"/>
    </row>
    <row r="55" spans="1:20" ht="27.75" customHeight="1">
      <c r="A55" s="503"/>
      <c r="B55" s="317" t="s">
        <v>771</v>
      </c>
      <c r="C55" s="504"/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437"/>
    </row>
    <row r="56" spans="1:20" s="511" customFormat="1" ht="20.100000000000001" customHeight="1">
      <c r="A56" s="508"/>
      <c r="B56" s="509" t="s">
        <v>133</v>
      </c>
      <c r="C56" s="346"/>
      <c r="D56" s="346"/>
      <c r="E56" s="346"/>
      <c r="F56" s="346"/>
      <c r="G56" s="346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510"/>
    </row>
    <row r="57" spans="1:20" s="511" customFormat="1" ht="20.100000000000001" customHeight="1" thickBot="1">
      <c r="A57" s="508"/>
      <c r="B57" s="346" t="s">
        <v>134</v>
      </c>
      <c r="C57" s="346"/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  <c r="O57" s="346"/>
      <c r="P57" s="346"/>
      <c r="Q57" s="346"/>
      <c r="R57" s="346"/>
      <c r="S57" s="346"/>
      <c r="T57" s="510"/>
    </row>
    <row r="58" spans="1:20" s="511" customFormat="1" ht="18" customHeight="1">
      <c r="A58" s="508"/>
      <c r="B58" s="1104" t="s">
        <v>135</v>
      </c>
      <c r="C58" s="1105"/>
      <c r="D58" s="1104" t="s">
        <v>136</v>
      </c>
      <c r="E58" s="1105"/>
      <c r="F58" s="1166" t="s">
        <v>137</v>
      </c>
      <c r="G58" s="1166"/>
      <c r="H58" s="1166"/>
      <c r="I58" s="1166"/>
      <c r="J58" s="1166"/>
      <c r="K58" s="1166"/>
      <c r="L58" s="1166"/>
      <c r="M58" s="1166"/>
      <c r="N58" s="1166"/>
      <c r="O58" s="1166"/>
      <c r="P58" s="1167" t="s">
        <v>20</v>
      </c>
      <c r="Q58" s="1104"/>
      <c r="R58" s="1104"/>
      <c r="S58" s="1104"/>
      <c r="T58" s="510"/>
    </row>
    <row r="59" spans="1:20" s="511" customFormat="1" ht="12" customHeight="1">
      <c r="A59" s="508"/>
      <c r="B59" s="1106"/>
      <c r="C59" s="1107"/>
      <c r="D59" s="1106"/>
      <c r="E59" s="1107"/>
      <c r="F59" s="1170" t="s">
        <v>138</v>
      </c>
      <c r="G59" s="1170"/>
      <c r="H59" s="1170"/>
      <c r="I59" s="1170"/>
      <c r="J59" s="1170"/>
      <c r="K59" s="1170" t="s">
        <v>139</v>
      </c>
      <c r="L59" s="1170"/>
      <c r="M59" s="1170"/>
      <c r="N59" s="1170"/>
      <c r="O59" s="1170"/>
      <c r="P59" s="1168"/>
      <c r="Q59" s="1106"/>
      <c r="R59" s="1106"/>
      <c r="S59" s="1106"/>
      <c r="T59" s="510"/>
    </row>
    <row r="60" spans="1:20" s="511" customFormat="1" ht="40.9" customHeight="1" thickBot="1">
      <c r="A60" s="508"/>
      <c r="B60" s="1108"/>
      <c r="C60" s="1109"/>
      <c r="D60" s="1108"/>
      <c r="E60" s="1109"/>
      <c r="F60" s="516" t="s">
        <v>140</v>
      </c>
      <c r="G60" s="516" t="s">
        <v>141</v>
      </c>
      <c r="H60" s="516" t="s">
        <v>142</v>
      </c>
      <c r="I60" s="516" t="s">
        <v>143</v>
      </c>
      <c r="J60" s="516" t="s">
        <v>144</v>
      </c>
      <c r="K60" s="516" t="s">
        <v>140</v>
      </c>
      <c r="L60" s="516" t="s">
        <v>141</v>
      </c>
      <c r="M60" s="516" t="s">
        <v>142</v>
      </c>
      <c r="N60" s="516" t="s">
        <v>143</v>
      </c>
      <c r="O60" s="516" t="s">
        <v>144</v>
      </c>
      <c r="P60" s="1169"/>
      <c r="Q60" s="1108"/>
      <c r="R60" s="1108"/>
      <c r="S60" s="1108"/>
      <c r="T60" s="510"/>
    </row>
    <row r="61" spans="1:20" s="511" customFormat="1" ht="16.5" customHeight="1">
      <c r="A61" s="508"/>
      <c r="B61" s="1096" t="s">
        <v>145</v>
      </c>
      <c r="C61" s="1065"/>
      <c r="D61" s="1097">
        <v>2</v>
      </c>
      <c r="E61" s="1098"/>
      <c r="F61" s="519">
        <v>1</v>
      </c>
      <c r="G61" s="519">
        <v>2</v>
      </c>
      <c r="H61" s="519">
        <v>2</v>
      </c>
      <c r="I61" s="519">
        <v>0</v>
      </c>
      <c r="J61" s="519">
        <v>0</v>
      </c>
      <c r="K61" s="519">
        <v>2</v>
      </c>
      <c r="L61" s="519">
        <v>4</v>
      </c>
      <c r="M61" s="519">
        <v>4</v>
      </c>
      <c r="N61" s="519">
        <v>0</v>
      </c>
      <c r="O61" s="519">
        <v>0</v>
      </c>
      <c r="P61" s="1175" t="s">
        <v>146</v>
      </c>
      <c r="Q61" s="1176"/>
      <c r="R61" s="1176"/>
      <c r="S61" s="1176"/>
      <c r="T61" s="510"/>
    </row>
    <row r="62" spans="1:20" s="511" customFormat="1" ht="16.5" customHeight="1">
      <c r="A62" s="508"/>
      <c r="B62" s="1075" t="s">
        <v>147</v>
      </c>
      <c r="C62" s="1076"/>
      <c r="D62" s="1071">
        <v>3</v>
      </c>
      <c r="E62" s="1072"/>
      <c r="F62" s="522">
        <v>0.5</v>
      </c>
      <c r="G62" s="522">
        <v>1</v>
      </c>
      <c r="H62" s="522">
        <v>1</v>
      </c>
      <c r="I62" s="522">
        <v>0</v>
      </c>
      <c r="J62" s="522">
        <v>2</v>
      </c>
      <c r="K62" s="522">
        <f t="shared" ref="K62:O65" si="3">$D62*F62</f>
        <v>1.5</v>
      </c>
      <c r="L62" s="522">
        <f t="shared" si="3"/>
        <v>3</v>
      </c>
      <c r="M62" s="522">
        <f t="shared" si="3"/>
        <v>3</v>
      </c>
      <c r="N62" s="522">
        <f t="shared" si="3"/>
        <v>0</v>
      </c>
      <c r="O62" s="522">
        <f t="shared" si="3"/>
        <v>6</v>
      </c>
      <c r="P62" s="1164"/>
      <c r="Q62" s="1165"/>
      <c r="R62" s="1165"/>
      <c r="S62" s="1165"/>
      <c r="T62" s="510"/>
    </row>
    <row r="63" spans="1:20" s="511" customFormat="1" ht="16.5" customHeight="1">
      <c r="A63" s="508"/>
      <c r="B63" s="1075" t="s">
        <v>148</v>
      </c>
      <c r="C63" s="1076"/>
      <c r="D63" s="1071">
        <v>20</v>
      </c>
      <c r="E63" s="1072"/>
      <c r="F63" s="522">
        <v>1</v>
      </c>
      <c r="G63" s="522">
        <v>1</v>
      </c>
      <c r="H63" s="522">
        <v>1</v>
      </c>
      <c r="I63" s="522">
        <v>2</v>
      </c>
      <c r="J63" s="522">
        <v>0</v>
      </c>
      <c r="K63" s="522">
        <f t="shared" si="3"/>
        <v>20</v>
      </c>
      <c r="L63" s="522">
        <f t="shared" si="3"/>
        <v>20</v>
      </c>
      <c r="M63" s="522">
        <f t="shared" si="3"/>
        <v>20</v>
      </c>
      <c r="N63" s="522">
        <f t="shared" si="3"/>
        <v>40</v>
      </c>
      <c r="O63" s="522">
        <f t="shared" si="3"/>
        <v>0</v>
      </c>
      <c r="P63" s="1164"/>
      <c r="Q63" s="1165"/>
      <c r="R63" s="1165"/>
      <c r="S63" s="1165"/>
      <c r="T63" s="510"/>
    </row>
    <row r="64" spans="1:20" s="511" customFormat="1" ht="16.5" customHeight="1">
      <c r="A64" s="508"/>
      <c r="B64" s="1075" t="s">
        <v>149</v>
      </c>
      <c r="C64" s="1076"/>
      <c r="D64" s="1071">
        <v>5</v>
      </c>
      <c r="E64" s="1072"/>
      <c r="F64" s="522">
        <v>1</v>
      </c>
      <c r="G64" s="522">
        <v>1</v>
      </c>
      <c r="H64" s="522">
        <v>2</v>
      </c>
      <c r="I64" s="522">
        <v>0</v>
      </c>
      <c r="J64" s="522">
        <v>0</v>
      </c>
      <c r="K64" s="522">
        <f t="shared" si="3"/>
        <v>5</v>
      </c>
      <c r="L64" s="522">
        <f t="shared" si="3"/>
        <v>5</v>
      </c>
      <c r="M64" s="522">
        <f t="shared" si="3"/>
        <v>10</v>
      </c>
      <c r="N64" s="522">
        <f t="shared" si="3"/>
        <v>0</v>
      </c>
      <c r="O64" s="522">
        <f t="shared" si="3"/>
        <v>0</v>
      </c>
      <c r="P64" s="1164" t="s">
        <v>146</v>
      </c>
      <c r="Q64" s="1165"/>
      <c r="R64" s="1165"/>
      <c r="S64" s="1165"/>
      <c r="T64" s="510"/>
    </row>
    <row r="65" spans="1:21" s="511" customFormat="1" ht="16.5" customHeight="1" thickBot="1">
      <c r="A65" s="508"/>
      <c r="B65" s="1157" t="s">
        <v>2</v>
      </c>
      <c r="C65" s="1158"/>
      <c r="D65" s="1159">
        <v>3</v>
      </c>
      <c r="E65" s="1160"/>
      <c r="F65" s="587">
        <v>1</v>
      </c>
      <c r="G65" s="587">
        <v>1</v>
      </c>
      <c r="H65" s="587">
        <v>0</v>
      </c>
      <c r="I65" s="587">
        <v>0</v>
      </c>
      <c r="J65" s="587">
        <v>0</v>
      </c>
      <c r="K65" s="587">
        <f t="shared" si="3"/>
        <v>3</v>
      </c>
      <c r="L65" s="587">
        <f t="shared" si="3"/>
        <v>3</v>
      </c>
      <c r="M65" s="587">
        <f t="shared" si="3"/>
        <v>0</v>
      </c>
      <c r="N65" s="587">
        <f t="shared" si="3"/>
        <v>0</v>
      </c>
      <c r="O65" s="587">
        <f t="shared" si="3"/>
        <v>0</v>
      </c>
      <c r="P65" s="1070" t="s">
        <v>146</v>
      </c>
      <c r="Q65" s="1130"/>
      <c r="R65" s="1130"/>
      <c r="S65" s="1130"/>
      <c r="T65" s="510"/>
    </row>
    <row r="66" spans="1:21" s="511" customFormat="1" ht="18" customHeight="1">
      <c r="A66" s="508"/>
      <c r="B66" s="1077" t="s">
        <v>150</v>
      </c>
      <c r="C66" s="1078"/>
      <c r="D66" s="1094"/>
      <c r="E66" s="1095"/>
      <c r="F66" s="525"/>
      <c r="G66" s="525"/>
      <c r="H66" s="525"/>
      <c r="I66" s="525"/>
      <c r="J66" s="525"/>
      <c r="K66" s="525">
        <f>SUM(K61:K65)</f>
        <v>31.5</v>
      </c>
      <c r="L66" s="525">
        <f>SUM(L61:L65)</f>
        <v>35</v>
      </c>
      <c r="M66" s="525">
        <f>SUM(M61:M65)</f>
        <v>37</v>
      </c>
      <c r="N66" s="525">
        <f>SUM(N61:N65)</f>
        <v>40</v>
      </c>
      <c r="O66" s="525">
        <f>SUM(O61:O65)</f>
        <v>6</v>
      </c>
      <c r="P66" s="1060"/>
      <c r="Q66" s="1061"/>
      <c r="R66" s="1061"/>
      <c r="S66" s="1061"/>
      <c r="T66" s="510"/>
    </row>
    <row r="67" spans="1:21" s="511" customFormat="1" ht="11.25" customHeight="1">
      <c r="A67" s="508"/>
      <c r="B67" s="1079"/>
      <c r="C67" s="529" t="s">
        <v>146</v>
      </c>
      <c r="D67" s="1111"/>
      <c r="E67" s="1112"/>
      <c r="F67" s="530"/>
      <c r="G67" s="530"/>
      <c r="H67" s="530"/>
      <c r="I67" s="530"/>
      <c r="J67" s="530"/>
      <c r="K67" s="531">
        <f>SUM(K61,K64,K65)</f>
        <v>10</v>
      </c>
      <c r="L67" s="531">
        <f>SUM(L61,L64,L65)</f>
        <v>12</v>
      </c>
      <c r="M67" s="531">
        <f>SUM(M61,M64,M65)</f>
        <v>14</v>
      </c>
      <c r="N67" s="531">
        <f>SUM(N61,N64,N65)</f>
        <v>0</v>
      </c>
      <c r="O67" s="531">
        <f>SUM(O61,O64,O65)</f>
        <v>0</v>
      </c>
      <c r="P67" s="1069" t="s">
        <v>146</v>
      </c>
      <c r="Q67" s="1161"/>
      <c r="R67" s="1161"/>
      <c r="S67" s="1161"/>
      <c r="T67" s="510"/>
    </row>
    <row r="68" spans="1:21" s="511" customFormat="1" ht="11.25" customHeight="1" thickBot="1">
      <c r="A68" s="508"/>
      <c r="B68" s="1080"/>
      <c r="C68" s="534" t="s">
        <v>151</v>
      </c>
      <c r="D68" s="1092"/>
      <c r="E68" s="1093"/>
      <c r="F68" s="535"/>
      <c r="G68" s="535"/>
      <c r="H68" s="535"/>
      <c r="I68" s="535"/>
      <c r="J68" s="535"/>
      <c r="K68" s="536">
        <f>SUM(K62,K63)</f>
        <v>21.5</v>
      </c>
      <c r="L68" s="536">
        <f>SUM(L62,L63)</f>
        <v>23</v>
      </c>
      <c r="M68" s="536">
        <f>SUM(M62,M63)</f>
        <v>23</v>
      </c>
      <c r="N68" s="536">
        <f>SUM(N62,N63)</f>
        <v>40</v>
      </c>
      <c r="O68" s="536">
        <f>SUM(O62,O63)</f>
        <v>6</v>
      </c>
      <c r="P68" s="1070" t="s">
        <v>151</v>
      </c>
      <c r="Q68" s="1130"/>
      <c r="R68" s="1130"/>
      <c r="S68" s="1130"/>
      <c r="T68" s="510"/>
    </row>
    <row r="69" spans="1:21" s="511" customFormat="1" ht="9" customHeight="1">
      <c r="A69" s="508"/>
      <c r="B69" s="345"/>
      <c r="C69" s="345"/>
      <c r="D69" s="539"/>
      <c r="E69" s="539"/>
      <c r="F69" s="346"/>
      <c r="G69" s="346"/>
      <c r="H69" s="346"/>
      <c r="I69" s="346"/>
      <c r="J69" s="346"/>
      <c r="K69" s="540"/>
      <c r="L69" s="540"/>
      <c r="M69" s="540"/>
      <c r="N69" s="540"/>
      <c r="O69" s="540"/>
      <c r="P69" s="345"/>
      <c r="Q69" s="345"/>
      <c r="R69" s="346"/>
      <c r="S69" s="346"/>
      <c r="T69" s="510"/>
    </row>
    <row r="70" spans="1:21" s="511" customFormat="1" ht="20.100000000000001" customHeight="1" thickBot="1">
      <c r="A70" s="508"/>
      <c r="B70" s="344" t="s">
        <v>152</v>
      </c>
      <c r="C70" s="344"/>
      <c r="D70" s="541"/>
      <c r="E70" s="541"/>
      <c r="F70" s="344"/>
      <c r="G70" s="344"/>
      <c r="H70" s="344"/>
      <c r="I70" s="344"/>
      <c r="J70" s="344"/>
      <c r="K70" s="542"/>
      <c r="L70" s="542"/>
      <c r="M70" s="542"/>
      <c r="N70" s="542"/>
      <c r="O70" s="542"/>
      <c r="P70" s="344"/>
      <c r="Q70" s="344"/>
      <c r="R70" s="344"/>
      <c r="S70" s="344"/>
      <c r="T70" s="510"/>
    </row>
    <row r="71" spans="1:21" s="511" customFormat="1" ht="17.25" customHeight="1">
      <c r="A71" s="508"/>
      <c r="B71" s="1077" t="s">
        <v>153</v>
      </c>
      <c r="C71" s="1078"/>
      <c r="D71" s="1078"/>
      <c r="E71" s="1078" t="s">
        <v>154</v>
      </c>
      <c r="F71" s="1078"/>
      <c r="G71" s="1078"/>
      <c r="H71" s="1078" t="s">
        <v>188</v>
      </c>
      <c r="I71" s="1078"/>
      <c r="J71" s="1078"/>
      <c r="K71" s="1117" t="s">
        <v>189</v>
      </c>
      <c r="L71" s="1117"/>
      <c r="M71" s="1117"/>
      <c r="N71" s="1078" t="s">
        <v>190</v>
      </c>
      <c r="O71" s="1078"/>
      <c r="P71" s="1078"/>
      <c r="Q71" s="1078" t="s">
        <v>198</v>
      </c>
      <c r="R71" s="1078"/>
      <c r="S71" s="1110"/>
      <c r="T71" s="510"/>
    </row>
    <row r="72" spans="1:21" s="511" customFormat="1" ht="15.75" customHeight="1">
      <c r="A72" s="508"/>
      <c r="B72" s="1081" t="s">
        <v>155</v>
      </c>
      <c r="C72" s="1082"/>
      <c r="D72" s="1082"/>
      <c r="E72" s="1062">
        <v>1.3</v>
      </c>
      <c r="F72" s="1062"/>
      <c r="G72" s="1062"/>
      <c r="H72" s="1062">
        <v>1.1499999999999999</v>
      </c>
      <c r="I72" s="1062"/>
      <c r="J72" s="1062"/>
      <c r="K72" s="1113">
        <v>1</v>
      </c>
      <c r="L72" s="1113"/>
      <c r="M72" s="1113"/>
      <c r="N72" s="1062">
        <v>1.1000000000000001</v>
      </c>
      <c r="O72" s="1062"/>
      <c r="P72" s="1062"/>
      <c r="Q72" s="1062">
        <v>1.2</v>
      </c>
      <c r="R72" s="1062"/>
      <c r="S72" s="1063"/>
      <c r="T72" s="510"/>
    </row>
    <row r="73" spans="1:21" s="511" customFormat="1" ht="13.5" customHeight="1">
      <c r="A73" s="508"/>
      <c r="B73" s="1096" t="s">
        <v>344</v>
      </c>
      <c r="C73" s="1065"/>
      <c r="D73" s="1065"/>
      <c r="E73" s="1064" t="s">
        <v>345</v>
      </c>
      <c r="F73" s="1065"/>
      <c r="G73" s="1065"/>
      <c r="H73" s="1064" t="s">
        <v>346</v>
      </c>
      <c r="I73" s="1065"/>
      <c r="J73" s="1065"/>
      <c r="K73" s="1114" t="s">
        <v>163</v>
      </c>
      <c r="L73" s="1115"/>
      <c r="M73" s="1115"/>
      <c r="N73" s="1064" t="s">
        <v>164</v>
      </c>
      <c r="O73" s="1065"/>
      <c r="P73" s="1065"/>
      <c r="Q73" s="1067" t="s">
        <v>165</v>
      </c>
      <c r="R73" s="1068"/>
      <c r="S73" s="1069"/>
      <c r="T73" s="510"/>
    </row>
    <row r="74" spans="1:21" s="511" customFormat="1" ht="26.25" customHeight="1" thickBot="1">
      <c r="A74" s="508"/>
      <c r="B74" s="1123"/>
      <c r="C74" s="1066"/>
      <c r="D74" s="1066"/>
      <c r="E74" s="1066"/>
      <c r="F74" s="1066"/>
      <c r="G74" s="1066"/>
      <c r="H74" s="1066"/>
      <c r="I74" s="1066"/>
      <c r="J74" s="1066"/>
      <c r="K74" s="1116"/>
      <c r="L74" s="1116"/>
      <c r="M74" s="1116"/>
      <c r="N74" s="1066"/>
      <c r="O74" s="1066"/>
      <c r="P74" s="1066"/>
      <c r="Q74" s="1066"/>
      <c r="R74" s="1066"/>
      <c r="S74" s="1070"/>
      <c r="T74" s="510"/>
    </row>
    <row r="75" spans="1:21" s="511" customFormat="1" ht="18" customHeight="1">
      <c r="A75" s="508"/>
      <c r="B75" s="588" t="str">
        <f>"  ○ 지형계수 : ("&amp;$E$23&amp;":"&amp;설계제원!B50*100&amp;"%×"&amp;$E$24&amp;"+"&amp;$H$23&amp;":"&amp;설계제원!C50*100&amp;"%×"&amp;$H$24&amp;"+"&amp;$K$23&amp;":"&amp;설계제원!D50*100&amp;"%×"&amp;$K$24&amp;"+"&amp;$N$23&amp;":"&amp;설계제원!E50*100&amp;"%×"&amp;$N$24&amp;"+"&amp;$Q$23&amp;":"&amp;설계제원!F50*100&amp;"%×"&amp;$Q$24&amp;")="&amp;(TRUNC(U75,2))&amp;""</f>
        <v xml:space="preserve">  ○ 지형계수 : (밀집시가지:0%×1.3+시 가 지:0%×1.15+평  지:0%×1+산  지:0%×1.2+산 악 지:0%×1.4)=1</v>
      </c>
      <c r="C75" s="344"/>
      <c r="D75" s="541"/>
      <c r="E75" s="541"/>
      <c r="F75" s="344"/>
      <c r="G75" s="344"/>
      <c r="H75" s="344"/>
      <c r="I75" s="344"/>
      <c r="J75" s="344"/>
      <c r="K75" s="542"/>
      <c r="L75" s="542"/>
      <c r="M75" s="542"/>
      <c r="N75" s="542"/>
      <c r="O75" s="542"/>
      <c r="P75" s="344"/>
      <c r="Q75" s="344"/>
      <c r="R75" s="344"/>
      <c r="S75" s="344"/>
      <c r="T75" s="510"/>
      <c r="U75" s="551">
        <f>(설계제원!B13*기준점_산출근거!E72)+(설계제원!C13*기준점_산출근거!H72)+(설계제원!D13*기준점_산출근거!K72)+(설계제원!E13*기준점_산출근거!N72)+(설계제원!F13*기준점_산출근거!Q72)</f>
        <v>1</v>
      </c>
    </row>
    <row r="76" spans="1:21" s="511" customFormat="1" ht="9" customHeight="1">
      <c r="A76" s="508"/>
      <c r="B76" s="552"/>
      <c r="C76" s="344"/>
      <c r="D76" s="541"/>
      <c r="E76" s="541"/>
      <c r="F76" s="344"/>
      <c r="G76" s="344"/>
      <c r="H76" s="344"/>
      <c r="I76" s="344"/>
      <c r="J76" s="344"/>
      <c r="K76" s="542"/>
      <c r="L76" s="542"/>
      <c r="M76" s="542"/>
      <c r="N76" s="542"/>
      <c r="O76" s="542"/>
      <c r="P76" s="344"/>
      <c r="Q76" s="344"/>
      <c r="R76" s="344"/>
      <c r="S76" s="344"/>
      <c r="T76" s="510"/>
      <c r="U76" s="551"/>
    </row>
    <row r="77" spans="1:21" s="511" customFormat="1" ht="20.100000000000001" customHeight="1" thickBot="1">
      <c r="A77" s="508"/>
      <c r="B77" s="344" t="s">
        <v>166</v>
      </c>
      <c r="C77" s="344"/>
      <c r="D77" s="541"/>
      <c r="E77" s="541"/>
      <c r="F77" s="344"/>
      <c r="G77" s="344"/>
      <c r="H77" s="344"/>
      <c r="I77" s="344"/>
      <c r="J77" s="344"/>
      <c r="K77" s="542"/>
      <c r="L77" s="542"/>
      <c r="M77" s="542"/>
      <c r="N77" s="542"/>
      <c r="O77" s="542"/>
      <c r="P77" s="344"/>
      <c r="Q77" s="344"/>
      <c r="R77" s="344"/>
      <c r="S77" s="344"/>
      <c r="T77" s="510"/>
    </row>
    <row r="78" spans="1:21" s="511" customFormat="1" ht="18" customHeight="1">
      <c r="A78" s="508"/>
      <c r="B78" s="1073" t="s">
        <v>167</v>
      </c>
      <c r="C78" s="1074"/>
      <c r="D78" s="1074"/>
      <c r="E78" s="1058">
        <v>30</v>
      </c>
      <c r="F78" s="1058"/>
      <c r="G78" s="1058">
        <v>50</v>
      </c>
      <c r="H78" s="1058"/>
      <c r="I78" s="1059">
        <v>80</v>
      </c>
      <c r="J78" s="1059"/>
      <c r="K78" s="1122">
        <v>150</v>
      </c>
      <c r="L78" s="1122"/>
      <c r="M78" s="1058">
        <v>200</v>
      </c>
      <c r="N78" s="1058"/>
      <c r="O78" s="1059">
        <v>300</v>
      </c>
      <c r="P78" s="1059"/>
      <c r="Q78" s="1060" t="s">
        <v>20</v>
      </c>
      <c r="R78" s="1061"/>
      <c r="S78" s="1061"/>
      <c r="T78" s="510"/>
    </row>
    <row r="79" spans="1:21" s="511" customFormat="1" ht="18" customHeight="1" thickBot="1">
      <c r="A79" s="508"/>
      <c r="B79" s="1124" t="s">
        <v>247</v>
      </c>
      <c r="C79" s="1125"/>
      <c r="D79" s="1125"/>
      <c r="E79" s="1118">
        <v>1.8</v>
      </c>
      <c r="F79" s="1118"/>
      <c r="G79" s="1118">
        <v>1.4</v>
      </c>
      <c r="H79" s="1118"/>
      <c r="I79" s="1120">
        <v>1.17</v>
      </c>
      <c r="J79" s="1120"/>
      <c r="K79" s="1119">
        <v>1</v>
      </c>
      <c r="L79" s="1119"/>
      <c r="M79" s="1118">
        <v>0.95</v>
      </c>
      <c r="N79" s="1118"/>
      <c r="O79" s="1120">
        <v>0.9</v>
      </c>
      <c r="P79" s="1120"/>
      <c r="Q79" s="1102"/>
      <c r="R79" s="1103"/>
      <c r="S79" s="1103"/>
      <c r="T79" s="510"/>
    </row>
    <row r="80" spans="1:21" s="511" customFormat="1" ht="9.75" customHeight="1" thickBot="1">
      <c r="A80" s="589"/>
      <c r="B80" s="427"/>
      <c r="C80" s="427"/>
      <c r="D80" s="427"/>
      <c r="E80" s="590"/>
      <c r="F80" s="590"/>
      <c r="G80" s="590"/>
      <c r="H80" s="590"/>
      <c r="I80" s="590"/>
      <c r="J80" s="590"/>
      <c r="K80" s="590"/>
      <c r="L80" s="590"/>
      <c r="M80" s="590"/>
      <c r="N80" s="590"/>
      <c r="O80" s="591"/>
      <c r="P80" s="591"/>
      <c r="Q80" s="427"/>
      <c r="R80" s="427"/>
      <c r="S80" s="427"/>
      <c r="T80" s="592"/>
    </row>
    <row r="81" spans="1:20" s="511" customFormat="1" ht="20.100000000000001" customHeight="1" thickBot="1">
      <c r="A81" s="553"/>
      <c r="B81" s="434" t="s">
        <v>156</v>
      </c>
      <c r="C81" s="434"/>
      <c r="D81" s="554"/>
      <c r="E81" s="554"/>
      <c r="F81" s="434"/>
      <c r="G81" s="434"/>
      <c r="H81" s="434"/>
      <c r="I81" s="434"/>
      <c r="J81" s="434"/>
      <c r="K81" s="555"/>
      <c r="L81" s="555"/>
      <c r="M81" s="555"/>
      <c r="N81" s="555"/>
      <c r="O81" s="555"/>
      <c r="P81" s="434"/>
      <c r="Q81" s="434"/>
      <c r="R81" s="434"/>
      <c r="S81" s="434"/>
      <c r="T81" s="556"/>
    </row>
    <row r="82" spans="1:20" s="511" customFormat="1" ht="18" customHeight="1">
      <c r="A82" s="508"/>
      <c r="B82" s="1073" t="s">
        <v>157</v>
      </c>
      <c r="C82" s="1074"/>
      <c r="D82" s="1074"/>
      <c r="E82" s="1058">
        <v>40</v>
      </c>
      <c r="F82" s="1058"/>
      <c r="G82" s="1059">
        <v>60</v>
      </c>
      <c r="H82" s="1059"/>
      <c r="I82" s="1058">
        <v>70</v>
      </c>
      <c r="J82" s="1058"/>
      <c r="K82" s="1058">
        <v>80</v>
      </c>
      <c r="L82" s="1058"/>
      <c r="M82" s="1122">
        <v>100</v>
      </c>
      <c r="N82" s="1122"/>
      <c r="O82" s="1060" t="s">
        <v>20</v>
      </c>
      <c r="P82" s="1061"/>
      <c r="Q82" s="1061"/>
      <c r="R82" s="1061"/>
      <c r="S82" s="1061"/>
      <c r="T82" s="510"/>
    </row>
    <row r="83" spans="1:20" s="511" customFormat="1" ht="18" customHeight="1">
      <c r="A83" s="508"/>
      <c r="B83" s="1081" t="s">
        <v>247</v>
      </c>
      <c r="C83" s="1082"/>
      <c r="D83" s="1082"/>
      <c r="E83" s="1152">
        <v>0.53</v>
      </c>
      <c r="F83" s="1152"/>
      <c r="G83" s="1153">
        <v>0.65</v>
      </c>
      <c r="H83" s="1153"/>
      <c r="I83" s="1152">
        <v>0.73</v>
      </c>
      <c r="J83" s="1152"/>
      <c r="K83" s="1152">
        <v>0.81</v>
      </c>
      <c r="L83" s="1152"/>
      <c r="M83" s="1156">
        <v>1</v>
      </c>
      <c r="N83" s="1156"/>
      <c r="O83" s="1154"/>
      <c r="P83" s="1155"/>
      <c r="Q83" s="1155"/>
      <c r="R83" s="1155"/>
      <c r="S83" s="1155"/>
      <c r="T83" s="510"/>
    </row>
    <row r="84" spans="1:20" s="511" customFormat="1" ht="18" customHeight="1">
      <c r="A84" s="508"/>
      <c r="B84" s="345"/>
      <c r="C84" s="345"/>
      <c r="D84" s="345"/>
      <c r="E84" s="557"/>
      <c r="F84" s="557"/>
      <c r="G84" s="557"/>
      <c r="H84" s="557"/>
      <c r="I84" s="557"/>
      <c r="J84" s="557"/>
      <c r="K84" s="557"/>
      <c r="L84" s="557"/>
      <c r="M84" s="557"/>
      <c r="N84" s="557"/>
      <c r="O84" s="557"/>
      <c r="P84" s="557"/>
      <c r="Q84" s="345"/>
      <c r="R84" s="345"/>
      <c r="S84" s="345"/>
      <c r="T84" s="510"/>
    </row>
    <row r="85" spans="1:20" s="511" customFormat="1" ht="18" customHeight="1">
      <c r="A85" s="508"/>
      <c r="B85" s="344" t="s">
        <v>248</v>
      </c>
      <c r="C85" s="344"/>
      <c r="D85" s="541"/>
      <c r="E85" s="541"/>
      <c r="F85" s="344"/>
      <c r="G85" s="344"/>
      <c r="H85" s="344"/>
      <c r="I85" s="344"/>
      <c r="J85" s="344"/>
      <c r="K85" s="542"/>
      <c r="L85" s="542"/>
      <c r="M85" s="542"/>
      <c r="N85" s="542"/>
      <c r="O85" s="542"/>
      <c r="P85" s="344"/>
      <c r="Q85" s="344"/>
      <c r="R85" s="344"/>
      <c r="S85" s="344"/>
      <c r="T85" s="510"/>
    </row>
    <row r="86" spans="1:20" s="511" customFormat="1" ht="12.95" customHeight="1" thickBot="1">
      <c r="A86" s="508"/>
      <c r="B86" s="344"/>
      <c r="C86" s="1151" t="s">
        <v>177</v>
      </c>
      <c r="D86" s="1151"/>
      <c r="E86" s="1151"/>
      <c r="F86" s="1126">
        <v>30</v>
      </c>
      <c r="G86" s="1126"/>
      <c r="H86" s="344"/>
      <c r="I86" s="344"/>
      <c r="J86" s="344"/>
      <c r="K86" s="542"/>
      <c r="L86" s="542"/>
      <c r="M86" s="542"/>
      <c r="N86" s="542"/>
      <c r="O86" s="542"/>
      <c r="P86" s="344"/>
      <c r="Q86" s="344"/>
      <c r="R86" s="344"/>
      <c r="S86" s="344"/>
      <c r="T86" s="510"/>
    </row>
    <row r="87" spans="1:20" s="511" customFormat="1" ht="12.95" customHeight="1">
      <c r="A87" s="508"/>
      <c r="B87" s="344"/>
      <c r="C87" s="1151"/>
      <c r="D87" s="1151"/>
      <c r="E87" s="1151"/>
      <c r="F87" s="1129" t="s">
        <v>167</v>
      </c>
      <c r="G87" s="1129"/>
      <c r="H87" s="344"/>
      <c r="I87" s="344"/>
      <c r="J87" s="344"/>
      <c r="K87" s="542"/>
      <c r="L87" s="542"/>
      <c r="M87" s="542"/>
      <c r="N87" s="542"/>
      <c r="O87" s="542"/>
      <c r="P87" s="344"/>
      <c r="Q87" s="344"/>
      <c r="R87" s="344"/>
      <c r="S87" s="344"/>
      <c r="T87" s="510"/>
    </row>
    <row r="88" spans="1:20" s="511" customFormat="1" ht="18" customHeight="1">
      <c r="A88" s="508"/>
      <c r="B88" s="344"/>
      <c r="C88" s="344" t="s">
        <v>250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510"/>
    </row>
    <row r="89" spans="1:20" s="511" customFormat="1" ht="18" customHeight="1">
      <c r="A89" s="508"/>
      <c r="B89" s="346"/>
      <c r="C89" s="346" t="s">
        <v>158</v>
      </c>
      <c r="D89" s="346"/>
      <c r="E89" s="346"/>
      <c r="F89" s="346"/>
      <c r="G89" s="346"/>
      <c r="H89" s="346"/>
      <c r="I89" s="346"/>
      <c r="J89" s="346"/>
      <c r="K89" s="346"/>
      <c r="L89" s="346"/>
      <c r="M89" s="346"/>
      <c r="N89" s="346"/>
      <c r="O89" s="346"/>
      <c r="P89" s="346"/>
      <c r="Q89" s="346"/>
      <c r="R89" s="346"/>
      <c r="S89" s="346"/>
      <c r="T89" s="510"/>
    </row>
    <row r="90" spans="1:20" s="511" customFormat="1" ht="18" customHeight="1">
      <c r="A90" s="508"/>
      <c r="B90" s="509" t="s">
        <v>252</v>
      </c>
      <c r="C90" s="346"/>
      <c r="D90" s="346"/>
      <c r="E90" s="346"/>
      <c r="F90" s="346"/>
      <c r="G90" s="346"/>
      <c r="H90" s="346"/>
      <c r="I90" s="346"/>
      <c r="J90" s="346"/>
      <c r="K90" s="346"/>
      <c r="L90" s="346"/>
      <c r="M90" s="346"/>
      <c r="N90" s="346"/>
      <c r="O90" s="346"/>
      <c r="P90" s="346"/>
      <c r="Q90" s="346"/>
      <c r="R90" s="346"/>
      <c r="S90" s="346"/>
      <c r="T90" s="510"/>
    </row>
    <row r="91" spans="1:20" s="511" customFormat="1" ht="18" customHeight="1">
      <c r="A91" s="508"/>
      <c r="B91" s="346" t="s">
        <v>253</v>
      </c>
      <c r="C91" s="346"/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510"/>
    </row>
    <row r="92" spans="1:20" s="511" customFormat="1" ht="18" customHeight="1">
      <c r="A92" s="508"/>
      <c r="B92" s="558" t="s">
        <v>488</v>
      </c>
      <c r="C92" s="346"/>
      <c r="D92" s="346"/>
      <c r="E92" s="355"/>
      <c r="F92" s="559"/>
      <c r="G92" s="559"/>
      <c r="H92" s="559"/>
      <c r="I92" s="559"/>
      <c r="J92" s="559"/>
      <c r="K92" s="559"/>
      <c r="L92" s="559"/>
      <c r="M92" s="559"/>
      <c r="N92" s="559"/>
      <c r="O92" s="346"/>
      <c r="P92" s="346"/>
      <c r="Q92" s="346"/>
      <c r="R92" s="346"/>
      <c r="S92" s="346"/>
      <c r="T92" s="510"/>
    </row>
    <row r="93" spans="1:20" s="511" customFormat="1" ht="12.95" customHeight="1" thickBot="1">
      <c r="A93" s="508"/>
      <c r="B93" s="346"/>
      <c r="C93" s="560"/>
      <c r="D93" s="346"/>
      <c r="E93" s="344"/>
      <c r="F93" s="559"/>
      <c r="G93" s="559"/>
      <c r="H93" s="1148" t="s">
        <v>249</v>
      </c>
      <c r="I93" s="1148"/>
      <c r="J93" s="1148"/>
      <c r="K93" s="1142">
        <v>30</v>
      </c>
      <c r="L93" s="1142"/>
      <c r="M93" s="1143" t="s">
        <v>254</v>
      </c>
      <c r="N93" s="1140">
        <f>K79</f>
        <v>1</v>
      </c>
      <c r="O93" s="1132"/>
      <c r="P93" s="1132"/>
      <c r="Q93" s="1132"/>
      <c r="R93" s="1132"/>
      <c r="S93" s="1132"/>
      <c r="T93" s="510"/>
    </row>
    <row r="94" spans="1:20" s="511" customFormat="1" ht="12.95" customHeight="1">
      <c r="A94" s="508"/>
      <c r="B94" s="346"/>
      <c r="C94" s="560"/>
      <c r="D94" s="346"/>
      <c r="E94" s="344"/>
      <c r="F94" s="559"/>
      <c r="G94" s="559"/>
      <c r="H94" s="1148"/>
      <c r="I94" s="1148"/>
      <c r="J94" s="1148"/>
      <c r="K94" s="1141">
        <v>150</v>
      </c>
      <c r="L94" s="1141"/>
      <c r="M94" s="1143"/>
      <c r="N94" s="1140"/>
      <c r="O94" s="1132"/>
      <c r="P94" s="1132"/>
      <c r="Q94" s="1132"/>
      <c r="R94" s="1132"/>
      <c r="S94" s="1132"/>
      <c r="T94" s="510"/>
    </row>
    <row r="95" spans="1:20" s="511" customFormat="1" ht="18" customHeight="1">
      <c r="A95" s="508"/>
      <c r="B95" s="558" t="s">
        <v>159</v>
      </c>
      <c r="C95" s="346"/>
      <c r="D95" s="346"/>
      <c r="E95" s="346"/>
      <c r="F95" s="346"/>
      <c r="G95" s="346"/>
      <c r="H95" s="346"/>
      <c r="I95" s="593"/>
      <c r="J95" s="594">
        <f>U75</f>
        <v>1</v>
      </c>
      <c r="K95" s="346"/>
      <c r="L95" s="346"/>
      <c r="M95" s="346"/>
      <c r="N95" s="346"/>
      <c r="O95" s="346"/>
      <c r="P95" s="346"/>
      <c r="Q95" s="346"/>
      <c r="R95" s="346"/>
      <c r="S95" s="346"/>
      <c r="T95" s="510"/>
    </row>
    <row r="96" spans="1:20" s="511" customFormat="1" ht="18" customHeight="1">
      <c r="A96" s="508"/>
      <c r="B96" s="558" t="s">
        <v>471</v>
      </c>
      <c r="C96" s="346"/>
      <c r="D96" s="346"/>
      <c r="E96" s="346"/>
      <c r="F96" s="346"/>
      <c r="G96" s="346"/>
      <c r="H96" s="346"/>
      <c r="I96" s="346"/>
      <c r="J96" s="346"/>
      <c r="K96" s="346"/>
      <c r="L96" s="346"/>
      <c r="M96" s="346"/>
      <c r="N96" s="346"/>
      <c r="O96" s="346"/>
      <c r="P96" s="346"/>
      <c r="Q96" s="346"/>
      <c r="R96" s="346"/>
      <c r="S96" s="346"/>
      <c r="T96" s="510"/>
    </row>
    <row r="97" spans="1:22" s="511" customFormat="1" ht="18" customHeight="1">
      <c r="A97" s="508"/>
      <c r="B97" s="558" t="s">
        <v>160</v>
      </c>
      <c r="C97" s="346"/>
      <c r="D97" s="346"/>
      <c r="E97" s="346"/>
      <c r="F97" s="346"/>
      <c r="G97" s="346"/>
      <c r="H97" s="346"/>
      <c r="I97" s="346"/>
      <c r="J97" s="346"/>
      <c r="K97" s="346"/>
      <c r="L97" s="346"/>
      <c r="M97" s="346"/>
      <c r="N97" s="346"/>
      <c r="O97" s="346"/>
      <c r="P97" s="346"/>
      <c r="Q97" s="346"/>
      <c r="R97" s="346"/>
      <c r="S97" s="346"/>
      <c r="T97" s="510"/>
      <c r="U97" s="346"/>
      <c r="V97" s="346"/>
    </row>
    <row r="98" spans="1:22" s="511" customFormat="1" ht="18" customHeight="1">
      <c r="A98" s="508"/>
      <c r="B98" s="346" t="s">
        <v>257</v>
      </c>
      <c r="C98" s="346"/>
      <c r="D98" s="346"/>
      <c r="E98" s="346"/>
      <c r="F98" s="346"/>
      <c r="G98" s="346"/>
      <c r="H98" s="346"/>
      <c r="I98" s="346"/>
      <c r="J98" s="346"/>
      <c r="K98" s="346"/>
      <c r="L98" s="346"/>
      <c r="M98" s="346"/>
      <c r="N98" s="346"/>
      <c r="O98" s="346"/>
      <c r="P98" s="346"/>
      <c r="Q98" s="346"/>
      <c r="R98" s="346"/>
      <c r="S98" s="346"/>
      <c r="T98" s="510"/>
      <c r="U98" s="346"/>
      <c r="V98" s="346"/>
    </row>
    <row r="99" spans="1:22" s="511" customFormat="1" ht="18" customHeight="1" thickBot="1">
      <c r="A99" s="508"/>
      <c r="B99" s="595" t="s">
        <v>161</v>
      </c>
      <c r="C99" s="346"/>
      <c r="D99" s="346"/>
      <c r="E99" s="346"/>
      <c r="F99" s="346"/>
      <c r="G99" s="346"/>
      <c r="H99" s="346"/>
      <c r="I99" s="346"/>
      <c r="J99" s="346"/>
      <c r="K99" s="346"/>
      <c r="L99" s="346"/>
      <c r="M99" s="346"/>
      <c r="N99" s="346"/>
      <c r="O99" s="346"/>
      <c r="P99" s="346"/>
      <c r="Q99" s="346"/>
      <c r="R99" s="346"/>
      <c r="S99" s="346"/>
      <c r="T99" s="510"/>
      <c r="U99" s="346"/>
      <c r="V99" s="346"/>
    </row>
    <row r="100" spans="1:22" s="511" customFormat="1" ht="18" customHeight="1" thickBot="1">
      <c r="A100" s="508"/>
      <c r="B100" s="1134" t="s">
        <v>259</v>
      </c>
      <c r="C100" s="1131"/>
      <c r="D100" s="1131"/>
      <c r="E100" s="1133" t="s">
        <v>260</v>
      </c>
      <c r="F100" s="1135"/>
      <c r="G100" s="1135"/>
      <c r="H100" s="1135"/>
      <c r="I100" s="1135"/>
      <c r="J100" s="1134"/>
      <c r="K100" s="1131" t="s">
        <v>261</v>
      </c>
      <c r="L100" s="1131"/>
      <c r="M100" s="1131"/>
      <c r="N100" s="1131"/>
      <c r="O100" s="1131"/>
      <c r="P100" s="1131"/>
      <c r="Q100" s="1131" t="s">
        <v>262</v>
      </c>
      <c r="R100" s="1131"/>
      <c r="S100" s="1133"/>
      <c r="T100" s="510"/>
      <c r="U100" s="346"/>
    </row>
    <row r="101" spans="1:22" s="511" customFormat="1" ht="18" customHeight="1">
      <c r="A101" s="508"/>
      <c r="B101" s="1096" t="s">
        <v>71</v>
      </c>
      <c r="C101" s="1065"/>
      <c r="D101" s="1065"/>
      <c r="E101" s="1149" t="str">
        <f>"10×"&amp;$U$75&amp;"×1.00(P)×(1점/150점)×1.0(S)="</f>
        <v>10×1×1.00(P)×(1점/150점)×1.0(S)=</v>
      </c>
      <c r="F101" s="1150"/>
      <c r="G101" s="1150"/>
      <c r="H101" s="1150"/>
      <c r="I101" s="1150"/>
      <c r="J101" s="596">
        <f>TRUNC(10*1*1*(1/150)*1,2)</f>
        <v>0.06</v>
      </c>
      <c r="K101" s="1149" t="s">
        <v>492</v>
      </c>
      <c r="L101" s="1150"/>
      <c r="M101" s="1150"/>
      <c r="N101" s="1150"/>
      <c r="O101" s="1150"/>
      <c r="P101" s="596">
        <f>TRUNC(21.5*1*1*(1/150)*1,2)</f>
        <v>0.14000000000000001</v>
      </c>
      <c r="Q101" s="1138">
        <f>J101+P101</f>
        <v>0.2</v>
      </c>
      <c r="R101" s="1138"/>
      <c r="S101" s="1139"/>
      <c r="T101" s="510"/>
      <c r="U101" s="346"/>
    </row>
    <row r="102" spans="1:22" s="511" customFormat="1" ht="18" customHeight="1">
      <c r="A102" s="508"/>
      <c r="B102" s="1075" t="s">
        <v>72</v>
      </c>
      <c r="C102" s="1076"/>
      <c r="D102" s="1076"/>
      <c r="E102" s="1146" t="s">
        <v>489</v>
      </c>
      <c r="F102" s="1147"/>
      <c r="G102" s="1147"/>
      <c r="H102" s="1147"/>
      <c r="I102" s="1147"/>
      <c r="J102" s="597">
        <f>TRUNC(12*1*1*(1/150)*1,2)</f>
        <v>0.08</v>
      </c>
      <c r="K102" s="1146" t="s">
        <v>493</v>
      </c>
      <c r="L102" s="1147"/>
      <c r="M102" s="1147"/>
      <c r="N102" s="1147"/>
      <c r="O102" s="1147"/>
      <c r="P102" s="598">
        <f>TRUNC(23*1*1*(1/150)*1,2)</f>
        <v>0.15</v>
      </c>
      <c r="Q102" s="1138">
        <f>J102+P102</f>
        <v>0.22999999999999998</v>
      </c>
      <c r="R102" s="1138"/>
      <c r="S102" s="1139"/>
      <c r="T102" s="510"/>
      <c r="U102" s="346"/>
    </row>
    <row r="103" spans="1:22" s="511" customFormat="1" ht="18" customHeight="1">
      <c r="A103" s="508"/>
      <c r="B103" s="1075" t="s">
        <v>73</v>
      </c>
      <c r="C103" s="1076"/>
      <c r="D103" s="1076"/>
      <c r="E103" s="1146" t="s">
        <v>490</v>
      </c>
      <c r="F103" s="1147"/>
      <c r="G103" s="1147"/>
      <c r="H103" s="1147"/>
      <c r="I103" s="1147"/>
      <c r="J103" s="598">
        <f>TRUNC(14*1*1*(1/150)*1,2)</f>
        <v>0.09</v>
      </c>
      <c r="K103" s="1146" t="s">
        <v>493</v>
      </c>
      <c r="L103" s="1147"/>
      <c r="M103" s="1147"/>
      <c r="N103" s="1147"/>
      <c r="O103" s="1147"/>
      <c r="P103" s="598">
        <f>TRUNC(23*1*1*(1/150)*1,2)</f>
        <v>0.15</v>
      </c>
      <c r="Q103" s="1138">
        <f>J103+P103</f>
        <v>0.24</v>
      </c>
      <c r="R103" s="1138"/>
      <c r="S103" s="1139"/>
      <c r="T103" s="510"/>
      <c r="U103" s="346"/>
    </row>
    <row r="104" spans="1:22" s="511" customFormat="1" ht="18" customHeight="1">
      <c r="A104" s="508"/>
      <c r="B104" s="1075" t="s">
        <v>263</v>
      </c>
      <c r="C104" s="1076"/>
      <c r="D104" s="1076"/>
      <c r="E104" s="1146" t="s">
        <v>491</v>
      </c>
      <c r="F104" s="1147"/>
      <c r="G104" s="1147"/>
      <c r="H104" s="1147"/>
      <c r="I104" s="1147"/>
      <c r="J104" s="598">
        <f>0*1*1*(1/150)*1</f>
        <v>0</v>
      </c>
      <c r="K104" s="1146" t="s">
        <v>494</v>
      </c>
      <c r="L104" s="1147"/>
      <c r="M104" s="1147"/>
      <c r="N104" s="1147"/>
      <c r="O104" s="1147"/>
      <c r="P104" s="598">
        <f>TRUNC(40*1*1*(1/150)*1,2)</f>
        <v>0.26</v>
      </c>
      <c r="Q104" s="1138">
        <f>J104+P104</f>
        <v>0.26</v>
      </c>
      <c r="R104" s="1138"/>
      <c r="S104" s="1139"/>
      <c r="T104" s="510"/>
      <c r="U104" s="346"/>
    </row>
    <row r="105" spans="1:22" s="511" customFormat="1" ht="18" customHeight="1" thickBot="1">
      <c r="A105" s="508"/>
      <c r="B105" s="1123" t="s">
        <v>264</v>
      </c>
      <c r="C105" s="1066"/>
      <c r="D105" s="1066"/>
      <c r="E105" s="1136" t="s">
        <v>491</v>
      </c>
      <c r="F105" s="1137"/>
      <c r="G105" s="1137"/>
      <c r="H105" s="1137"/>
      <c r="I105" s="1137"/>
      <c r="J105" s="599">
        <f>0*1*1*(1/150)*1</f>
        <v>0</v>
      </c>
      <c r="K105" s="1136" t="s">
        <v>495</v>
      </c>
      <c r="L105" s="1137"/>
      <c r="M105" s="1137"/>
      <c r="N105" s="1137"/>
      <c r="O105" s="1137"/>
      <c r="P105" s="599">
        <f>TRUNC(6*1*1*(1/150)*1,2)</f>
        <v>0.04</v>
      </c>
      <c r="Q105" s="1144">
        <f>J105+P105</f>
        <v>0.04</v>
      </c>
      <c r="R105" s="1144"/>
      <c r="S105" s="1145"/>
      <c r="T105" s="510"/>
      <c r="U105" s="346"/>
    </row>
    <row r="106" spans="1:22" s="511" customFormat="1" ht="18" customHeight="1" thickBot="1">
      <c r="A106" s="589"/>
      <c r="B106" s="399" t="s">
        <v>162</v>
      </c>
      <c r="C106" s="399"/>
      <c r="D106" s="399"/>
      <c r="E106" s="399"/>
      <c r="F106" s="399"/>
      <c r="G106" s="399"/>
      <c r="H106" s="399"/>
      <c r="I106" s="399"/>
      <c r="J106" s="399"/>
      <c r="K106" s="399"/>
      <c r="L106" s="399"/>
      <c r="M106" s="399"/>
      <c r="N106" s="399"/>
      <c r="O106" s="399"/>
      <c r="P106" s="399"/>
      <c r="Q106" s="399"/>
      <c r="R106" s="399"/>
      <c r="S106" s="399"/>
      <c r="T106" s="592"/>
    </row>
    <row r="107" spans="1:22" s="511" customFormat="1" ht="13.5"/>
    <row r="108" spans="1:22" s="511" customFormat="1" ht="13.5"/>
    <row r="109" spans="1:22" s="511" customFormat="1" ht="13.5"/>
    <row r="110" spans="1:22" s="511" customFormat="1" ht="13.5"/>
    <row r="111" spans="1:22" s="511" customFormat="1" ht="13.5"/>
    <row r="112" spans="1:22" s="511" customFormat="1" ht="13.5"/>
    <row r="113" s="511" customFormat="1" ht="13.5"/>
  </sheetData>
  <mergeCells count="193">
    <mergeCell ref="B48:D48"/>
    <mergeCell ref="B61:C61"/>
    <mergeCell ref="D61:E61"/>
    <mergeCell ref="P61:S61"/>
    <mergeCell ref="B53:D53"/>
    <mergeCell ref="Q53:S53"/>
    <mergeCell ref="B49:D49"/>
    <mergeCell ref="Q49:S49"/>
    <mergeCell ref="B63:C63"/>
    <mergeCell ref="D63:E63"/>
    <mergeCell ref="P63:S63"/>
    <mergeCell ref="K59:O59"/>
    <mergeCell ref="Q54:S54"/>
    <mergeCell ref="B50:D50"/>
    <mergeCell ref="Q50:S50"/>
    <mergeCell ref="F59:J59"/>
    <mergeCell ref="B62:C62"/>
    <mergeCell ref="D62:E62"/>
    <mergeCell ref="P62:S62"/>
    <mergeCell ref="B54:D54"/>
    <mergeCell ref="D58:E60"/>
    <mergeCell ref="B58:C60"/>
    <mergeCell ref="F58:O58"/>
    <mergeCell ref="P58:S60"/>
    <mergeCell ref="P68:S68"/>
    <mergeCell ref="P67:S67"/>
    <mergeCell ref="P66:S66"/>
    <mergeCell ref="B52:D52"/>
    <mergeCell ref="Q52:S52"/>
    <mergeCell ref="B51:D51"/>
    <mergeCell ref="Q51:S51"/>
    <mergeCell ref="B64:C64"/>
    <mergeCell ref="D64:E64"/>
    <mergeCell ref="P64:S64"/>
    <mergeCell ref="B65:C65"/>
    <mergeCell ref="D65:E65"/>
    <mergeCell ref="B66:C66"/>
    <mergeCell ref="D66:E66"/>
    <mergeCell ref="B67:B68"/>
    <mergeCell ref="D67:E67"/>
    <mergeCell ref="D68:E68"/>
    <mergeCell ref="Q72:S72"/>
    <mergeCell ref="N73:P74"/>
    <mergeCell ref="E73:G74"/>
    <mergeCell ref="B72:D72"/>
    <mergeCell ref="E72:G72"/>
    <mergeCell ref="H72:J72"/>
    <mergeCell ref="B73:D74"/>
    <mergeCell ref="K83:L83"/>
    <mergeCell ref="B71:D71"/>
    <mergeCell ref="E71:G71"/>
    <mergeCell ref="H71:J71"/>
    <mergeCell ref="K71:M71"/>
    <mergeCell ref="K72:M72"/>
    <mergeCell ref="H73:J74"/>
    <mergeCell ref="K73:M74"/>
    <mergeCell ref="M83:N83"/>
    <mergeCell ref="N72:P72"/>
    <mergeCell ref="B78:D78"/>
    <mergeCell ref="E78:F78"/>
    <mergeCell ref="G78:H78"/>
    <mergeCell ref="I78:J78"/>
    <mergeCell ref="O83:S83"/>
    <mergeCell ref="K82:L82"/>
    <mergeCell ref="M82:N82"/>
    <mergeCell ref="B82:D82"/>
    <mergeCell ref="E82:F82"/>
    <mergeCell ref="B79:D79"/>
    <mergeCell ref="E79:F79"/>
    <mergeCell ref="G79:H79"/>
    <mergeCell ref="I79:J79"/>
    <mergeCell ref="C86:E87"/>
    <mergeCell ref="F86:G86"/>
    <mergeCell ref="I83:J83"/>
    <mergeCell ref="G82:H82"/>
    <mergeCell ref="B83:D83"/>
    <mergeCell ref="E83:F83"/>
    <mergeCell ref="G83:H83"/>
    <mergeCell ref="F87:G87"/>
    <mergeCell ref="H93:J94"/>
    <mergeCell ref="K101:O101"/>
    <mergeCell ref="Q101:S101"/>
    <mergeCell ref="K103:O103"/>
    <mergeCell ref="B101:D101"/>
    <mergeCell ref="E101:I101"/>
    <mergeCell ref="B104:D104"/>
    <mergeCell ref="E104:I104"/>
    <mergeCell ref="K104:O104"/>
    <mergeCell ref="Q103:S103"/>
    <mergeCell ref="B102:D102"/>
    <mergeCell ref="E102:I102"/>
    <mergeCell ref="K102:O102"/>
    <mergeCell ref="Q102:S102"/>
    <mergeCell ref="B103:D103"/>
    <mergeCell ref="E103:I103"/>
    <mergeCell ref="B105:D105"/>
    <mergeCell ref="E105:I105"/>
    <mergeCell ref="Q104:S104"/>
    <mergeCell ref="O93:S94"/>
    <mergeCell ref="N93:N94"/>
    <mergeCell ref="K94:L94"/>
    <mergeCell ref="K93:L93"/>
    <mergeCell ref="M93:M94"/>
    <mergeCell ref="K105:O105"/>
    <mergeCell ref="Q105:S105"/>
    <mergeCell ref="O82:S82"/>
    <mergeCell ref="I82:J82"/>
    <mergeCell ref="K79:L79"/>
    <mergeCell ref="K78:L78"/>
    <mergeCell ref="B100:D100"/>
    <mergeCell ref="M78:N78"/>
    <mergeCell ref="O78:P78"/>
    <mergeCell ref="E100:J100"/>
    <mergeCell ref="K100:P100"/>
    <mergeCell ref="Q100:S100"/>
    <mergeCell ref="O42:S43"/>
    <mergeCell ref="Q48:S48"/>
    <mergeCell ref="H42:J43"/>
    <mergeCell ref="K42:L42"/>
    <mergeCell ref="Q78:S78"/>
    <mergeCell ref="M79:N79"/>
    <mergeCell ref="O79:P79"/>
    <mergeCell ref="Q79:S79"/>
    <mergeCell ref="N71:P71"/>
    <mergeCell ref="Q73:S74"/>
    <mergeCell ref="F34:G34"/>
    <mergeCell ref="M42:M43"/>
    <mergeCell ref="N42:N43"/>
    <mergeCell ref="K43:L43"/>
    <mergeCell ref="Q71:S71"/>
    <mergeCell ref="F35:G35"/>
    <mergeCell ref="P65:S65"/>
    <mergeCell ref="E48:J48"/>
    <mergeCell ref="K48:P48"/>
    <mergeCell ref="F42:G43"/>
    <mergeCell ref="C34:E35"/>
    <mergeCell ref="E25:G26"/>
    <mergeCell ref="H24:J24"/>
    <mergeCell ref="E30:F30"/>
    <mergeCell ref="G30:H30"/>
    <mergeCell ref="I30:J30"/>
    <mergeCell ref="B25:D26"/>
    <mergeCell ref="B31:D31"/>
    <mergeCell ref="E31:F31"/>
    <mergeCell ref="G31:H31"/>
    <mergeCell ref="H23:J23"/>
    <mergeCell ref="K24:M24"/>
    <mergeCell ref="H25:J26"/>
    <mergeCell ref="K25:M26"/>
    <mergeCell ref="K23:M23"/>
    <mergeCell ref="M31:N31"/>
    <mergeCell ref="K31:L31"/>
    <mergeCell ref="I31:J31"/>
    <mergeCell ref="N23:P23"/>
    <mergeCell ref="O31:P31"/>
    <mergeCell ref="Q31:S31"/>
    <mergeCell ref="D13:E13"/>
    <mergeCell ref="B9:C11"/>
    <mergeCell ref="D9:E11"/>
    <mergeCell ref="B13:C13"/>
    <mergeCell ref="B14:C14"/>
    <mergeCell ref="Q23:S23"/>
    <mergeCell ref="E23:G23"/>
    <mergeCell ref="D19:E19"/>
    <mergeCell ref="B15:C15"/>
    <mergeCell ref="A1:T3"/>
    <mergeCell ref="D20:E20"/>
    <mergeCell ref="B18:C18"/>
    <mergeCell ref="D18:E18"/>
    <mergeCell ref="B12:C12"/>
    <mergeCell ref="D12:E12"/>
    <mergeCell ref="B16:C16"/>
    <mergeCell ref="D16:E16"/>
    <mergeCell ref="F9:Q9"/>
    <mergeCell ref="D14:E14"/>
    <mergeCell ref="D15:E15"/>
    <mergeCell ref="B30:D30"/>
    <mergeCell ref="B17:C17"/>
    <mergeCell ref="D17:E17"/>
    <mergeCell ref="B23:D23"/>
    <mergeCell ref="B19:B20"/>
    <mergeCell ref="B24:D24"/>
    <mergeCell ref="E24:G24"/>
    <mergeCell ref="F10:K10"/>
    <mergeCell ref="L10:Q10"/>
    <mergeCell ref="M30:N30"/>
    <mergeCell ref="O30:P30"/>
    <mergeCell ref="Q30:S30"/>
    <mergeCell ref="Q24:S24"/>
    <mergeCell ref="N25:P26"/>
    <mergeCell ref="Q25:S26"/>
    <mergeCell ref="N24:P24"/>
    <mergeCell ref="K30:L30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fitToHeight="0" orientation="landscape" horizontalDpi="1200" verticalDpi="1200" r:id="rId1"/>
  <headerFooter alignWithMargins="0"/>
  <rowBreaks count="3" manualBreakCount="3">
    <brk id="28" max="19" man="1"/>
    <brk id="54" max="19" man="1"/>
    <brk id="80" max="1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473"/>
  <sheetViews>
    <sheetView view="pageBreakPreview" topLeftCell="A310" zoomScaleNormal="100" zoomScaleSheetLayoutView="100" workbookViewId="0">
      <selection activeCell="E32" sqref="E32"/>
    </sheetView>
  </sheetViews>
  <sheetFormatPr defaultRowHeight="21.95" customHeight="1"/>
  <cols>
    <col min="1" max="1" width="2.77734375" style="355" customWidth="1"/>
    <col min="2" max="2" width="2.77734375" style="438" customWidth="1"/>
    <col min="3" max="3" width="2.77734375" style="439" customWidth="1"/>
    <col min="4" max="4" width="12.44140625" style="389" bestFit="1" customWidth="1"/>
    <col min="5" max="5" width="7.5546875" style="384" customWidth="1"/>
    <col min="6" max="6" width="10.44140625" style="355" customWidth="1"/>
    <col min="7" max="7" width="12.5546875" style="355" customWidth="1"/>
    <col min="8" max="8" width="11" style="355" customWidth="1"/>
    <col min="9" max="9" width="11.21875" style="355" customWidth="1"/>
    <col min="10" max="10" width="13.33203125" style="355" customWidth="1"/>
    <col min="11" max="11" width="9" style="462" customWidth="1"/>
    <col min="12" max="12" width="8" style="502" customWidth="1"/>
    <col min="13" max="13" width="10.33203125" style="355" customWidth="1"/>
    <col min="14" max="14" width="2.6640625" style="355" customWidth="1"/>
    <col min="15" max="16384" width="8.88671875" style="355"/>
  </cols>
  <sheetData>
    <row r="1" spans="1:15" s="324" customFormat="1" ht="9.9499999999999993" customHeight="1">
      <c r="A1" s="315"/>
      <c r="B1" s="316"/>
      <c r="C1" s="317"/>
      <c r="D1" s="318"/>
      <c r="E1" s="319"/>
      <c r="F1" s="320"/>
      <c r="G1" s="320"/>
      <c r="H1" s="321"/>
      <c r="I1" s="320"/>
      <c r="J1" s="320"/>
      <c r="K1" s="320"/>
      <c r="L1" s="322"/>
      <c r="M1" s="320"/>
      <c r="N1" s="323"/>
    </row>
    <row r="2" spans="1:15" s="324" customFormat="1" ht="24.95" customHeight="1">
      <c r="A2" s="325" t="s">
        <v>339</v>
      </c>
      <c r="B2" s="326"/>
      <c r="C2" s="327"/>
      <c r="D2" s="328"/>
      <c r="E2" s="328"/>
      <c r="F2" s="329"/>
      <c r="G2" s="329"/>
      <c r="H2" s="328"/>
      <c r="I2" s="329"/>
      <c r="J2" s="329"/>
      <c r="K2" s="329"/>
      <c r="L2" s="330"/>
      <c r="M2" s="329"/>
      <c r="N2" s="331"/>
    </row>
    <row r="3" spans="1:15" s="324" customFormat="1" ht="9.9499999999999993" customHeight="1" thickBot="1">
      <c r="A3" s="332"/>
      <c r="B3" s="333"/>
      <c r="C3" s="334"/>
      <c r="D3" s="335"/>
      <c r="E3" s="336"/>
      <c r="F3" s="337"/>
      <c r="G3" s="337"/>
      <c r="H3" s="338"/>
      <c r="I3" s="337"/>
      <c r="J3" s="337"/>
      <c r="K3" s="337"/>
      <c r="L3" s="339"/>
      <c r="M3" s="337"/>
      <c r="N3" s="340"/>
    </row>
    <row r="4" spans="1:15" s="349" customFormat="1" ht="26.25" customHeight="1">
      <c r="A4" s="341"/>
      <c r="B4" s="342" t="s">
        <v>674</v>
      </c>
      <c r="C4" s="343"/>
      <c r="D4" s="344"/>
      <c r="E4" s="345"/>
      <c r="F4" s="346"/>
      <c r="G4" s="346"/>
      <c r="H4" s="346"/>
      <c r="I4" s="346"/>
      <c r="J4" s="346"/>
      <c r="K4" s="346"/>
      <c r="L4" s="346"/>
      <c r="M4" s="347"/>
      <c r="N4" s="348"/>
    </row>
    <row r="5" spans="1:15" s="353" customFormat="1" ht="19.5" customHeight="1">
      <c r="A5" s="350"/>
      <c r="B5" s="351"/>
      <c r="C5" s="343" t="s">
        <v>675</v>
      </c>
      <c r="D5" s="344"/>
      <c r="E5" s="345"/>
      <c r="F5" s="346"/>
      <c r="G5" s="346"/>
      <c r="H5" s="346"/>
      <c r="I5" s="346"/>
      <c r="J5" s="346"/>
      <c r="K5" s="346"/>
      <c r="L5" s="346"/>
      <c r="M5" s="346"/>
      <c r="N5" s="352"/>
      <c r="O5" s="349"/>
    </row>
    <row r="6" spans="1:15" s="353" customFormat="1" ht="20.100000000000001" customHeight="1">
      <c r="A6" s="350"/>
      <c r="B6" s="342"/>
      <c r="C6" s="354"/>
      <c r="D6" s="344" t="s">
        <v>128</v>
      </c>
      <c r="E6" s="345" t="s">
        <v>129</v>
      </c>
      <c r="F6" s="355" t="s">
        <v>707</v>
      </c>
      <c r="G6" s="346"/>
      <c r="H6" s="346"/>
      <c r="I6" s="346"/>
      <c r="J6" s="346"/>
      <c r="K6" s="346"/>
      <c r="L6" s="346"/>
      <c r="M6" s="346"/>
      <c r="N6" s="352"/>
    </row>
    <row r="7" spans="1:15" s="353" customFormat="1" ht="20.100000000000001" customHeight="1">
      <c r="A7" s="350"/>
      <c r="B7" s="342"/>
      <c r="C7" s="354"/>
      <c r="D7" s="344"/>
      <c r="E7" s="345"/>
      <c r="F7" s="346" t="s">
        <v>130</v>
      </c>
      <c r="G7" s="346"/>
      <c r="H7" s="346"/>
      <c r="I7" s="346"/>
      <c r="J7" s="346"/>
      <c r="K7" s="346"/>
      <c r="L7" s="346"/>
      <c r="M7" s="345" t="s">
        <v>131</v>
      </c>
      <c r="N7" s="352"/>
    </row>
    <row r="8" spans="1:15" s="360" customFormat="1" ht="24.95" customHeight="1">
      <c r="A8" s="356"/>
      <c r="B8" s="342"/>
      <c r="C8" s="354"/>
      <c r="D8" s="344"/>
      <c r="E8" s="345"/>
      <c r="F8" s="357" t="s">
        <v>25</v>
      </c>
      <c r="G8" s="357" t="s">
        <v>6</v>
      </c>
      <c r="H8" s="357" t="s">
        <v>34</v>
      </c>
      <c r="I8" s="357" t="s">
        <v>35</v>
      </c>
      <c r="J8" s="358" t="s">
        <v>74</v>
      </c>
      <c r="K8" s="358" t="s">
        <v>75</v>
      </c>
      <c r="L8" s="357" t="s">
        <v>76</v>
      </c>
      <c r="M8" s="357" t="s">
        <v>77</v>
      </c>
      <c r="N8" s="359"/>
    </row>
    <row r="9" spans="1:15" s="360" customFormat="1" ht="18.95" customHeight="1">
      <c r="A9" s="356"/>
      <c r="B9" s="342"/>
      <c r="C9" s="354"/>
      <c r="D9" s="344"/>
      <c r="E9" s="345"/>
      <c r="F9" s="361" t="s">
        <v>78</v>
      </c>
      <c r="G9" s="362" t="s">
        <v>79</v>
      </c>
      <c r="H9" s="362"/>
      <c r="I9" s="363"/>
      <c r="J9" s="363"/>
      <c r="K9" s="363"/>
      <c r="L9" s="364"/>
      <c r="M9" s="365"/>
      <c r="N9" s="359"/>
    </row>
    <row r="10" spans="1:15" s="360" customFormat="1" ht="18.95" customHeight="1">
      <c r="A10" s="356"/>
      <c r="B10" s="342"/>
      <c r="C10" s="354"/>
      <c r="D10" s="344"/>
      <c r="E10" s="345"/>
      <c r="F10" s="366" t="s">
        <v>80</v>
      </c>
      <c r="G10" s="367"/>
      <c r="H10" s="367">
        <v>1</v>
      </c>
      <c r="I10" s="367">
        <v>1</v>
      </c>
      <c r="J10" s="367"/>
      <c r="K10" s="367"/>
      <c r="L10" s="367">
        <f t="shared" ref="L10:L15" si="0">SUM(G10:K10)</f>
        <v>2</v>
      </c>
      <c r="M10" s="368">
        <v>1000</v>
      </c>
      <c r="N10" s="359"/>
    </row>
    <row r="11" spans="1:15" s="360" customFormat="1" ht="18.95" customHeight="1">
      <c r="A11" s="356"/>
      <c r="B11" s="342"/>
      <c r="C11" s="354"/>
      <c r="D11" s="344"/>
      <c r="E11" s="345"/>
      <c r="F11" s="366" t="s">
        <v>81</v>
      </c>
      <c r="G11" s="367"/>
      <c r="H11" s="367">
        <v>1</v>
      </c>
      <c r="I11" s="367">
        <v>2</v>
      </c>
      <c r="J11" s="367">
        <v>1</v>
      </c>
      <c r="K11" s="367"/>
      <c r="L11" s="367">
        <f t="shared" si="0"/>
        <v>4</v>
      </c>
      <c r="M11" s="368">
        <v>511</v>
      </c>
      <c r="N11" s="359"/>
    </row>
    <row r="12" spans="1:15" s="360" customFormat="1" ht="18.95" customHeight="1">
      <c r="A12" s="356"/>
      <c r="B12" s="342"/>
      <c r="C12" s="354"/>
      <c r="D12" s="344"/>
      <c r="E12" s="345"/>
      <c r="F12" s="1179" t="s">
        <v>426</v>
      </c>
      <c r="G12" s="367" t="s">
        <v>424</v>
      </c>
      <c r="H12" s="367">
        <v>1</v>
      </c>
      <c r="I12" s="367">
        <v>2</v>
      </c>
      <c r="J12" s="367">
        <v>1</v>
      </c>
      <c r="K12" s="367">
        <v>3</v>
      </c>
      <c r="L12" s="367">
        <f t="shared" si="0"/>
        <v>7</v>
      </c>
      <c r="M12" s="368">
        <v>458</v>
      </c>
      <c r="N12" s="359"/>
    </row>
    <row r="13" spans="1:15" s="360" customFormat="1" ht="18.95" customHeight="1">
      <c r="A13" s="356"/>
      <c r="B13" s="342"/>
      <c r="C13" s="354"/>
      <c r="D13" s="344"/>
      <c r="E13" s="345"/>
      <c r="F13" s="1180"/>
      <c r="G13" s="367" t="s">
        <v>425</v>
      </c>
      <c r="H13" s="367">
        <v>1</v>
      </c>
      <c r="I13" s="367">
        <v>1</v>
      </c>
      <c r="J13" s="367"/>
      <c r="K13" s="367"/>
      <c r="L13" s="367">
        <f t="shared" si="0"/>
        <v>2</v>
      </c>
      <c r="M13" s="368">
        <v>86</v>
      </c>
      <c r="N13" s="359"/>
    </row>
    <row r="14" spans="1:15" s="360" customFormat="1" ht="18.95" customHeight="1">
      <c r="A14" s="356"/>
      <c r="B14" s="342"/>
      <c r="C14" s="354"/>
      <c r="D14" s="344"/>
      <c r="E14" s="345"/>
      <c r="F14" s="366" t="s">
        <v>82</v>
      </c>
      <c r="G14" s="367"/>
      <c r="H14" s="367"/>
      <c r="I14" s="367">
        <v>2</v>
      </c>
      <c r="J14" s="367">
        <v>2</v>
      </c>
      <c r="K14" s="367"/>
      <c r="L14" s="367">
        <f t="shared" si="0"/>
        <v>4</v>
      </c>
      <c r="M14" s="368">
        <v>1044</v>
      </c>
      <c r="N14" s="359"/>
    </row>
    <row r="15" spans="1:15" s="360" customFormat="1" ht="18.95" customHeight="1">
      <c r="A15" s="356"/>
      <c r="B15" s="342"/>
      <c r="C15" s="354"/>
      <c r="D15" s="344"/>
      <c r="E15" s="345"/>
      <c r="F15" s="366" t="s">
        <v>83</v>
      </c>
      <c r="G15" s="367"/>
      <c r="H15" s="367">
        <v>1</v>
      </c>
      <c r="I15" s="367">
        <v>2</v>
      </c>
      <c r="J15" s="367">
        <v>1</v>
      </c>
      <c r="K15" s="367"/>
      <c r="L15" s="367">
        <f t="shared" si="0"/>
        <v>4</v>
      </c>
      <c r="M15" s="368">
        <v>600</v>
      </c>
      <c r="N15" s="359"/>
    </row>
    <row r="16" spans="1:15" s="353" customFormat="1" ht="20.100000000000001" customHeight="1">
      <c r="A16" s="350"/>
      <c r="B16" s="342"/>
      <c r="C16" s="354"/>
      <c r="D16" s="344"/>
      <c r="E16" s="345"/>
      <c r="F16" s="346" t="s">
        <v>84</v>
      </c>
      <c r="G16" s="346"/>
      <c r="H16" s="346"/>
      <c r="I16" s="346"/>
      <c r="J16" s="346"/>
      <c r="K16" s="346"/>
      <c r="L16" s="346"/>
      <c r="M16" s="369"/>
      <c r="N16" s="352"/>
    </row>
    <row r="17" spans="1:14" s="353" customFormat="1" ht="20.100000000000001" customHeight="1">
      <c r="A17" s="350"/>
      <c r="B17" s="342"/>
      <c r="C17" s="354"/>
      <c r="D17" s="344"/>
      <c r="E17" s="345"/>
      <c r="F17" s="370" t="s">
        <v>85</v>
      </c>
      <c r="G17" s="371" t="s">
        <v>45</v>
      </c>
      <c r="H17" s="371" t="s">
        <v>87</v>
      </c>
      <c r="I17" s="371" t="s">
        <v>62</v>
      </c>
      <c r="J17" s="371" t="s">
        <v>89</v>
      </c>
      <c r="K17" s="371" t="s">
        <v>90</v>
      </c>
      <c r="L17" s="371" t="s">
        <v>59</v>
      </c>
      <c r="M17" s="372" t="s">
        <v>92</v>
      </c>
      <c r="N17" s="352"/>
    </row>
    <row r="18" spans="1:14" s="353" customFormat="1" ht="20.100000000000001" customHeight="1">
      <c r="A18" s="350"/>
      <c r="B18" s="342"/>
      <c r="C18" s="354"/>
      <c r="D18" s="344"/>
      <c r="E18" s="345"/>
      <c r="F18" s="370" t="s">
        <v>93</v>
      </c>
      <c r="G18" s="373">
        <f>설계제원!B18</f>
        <v>0</v>
      </c>
      <c r="H18" s="373">
        <f>설계제원!C18</f>
        <v>0</v>
      </c>
      <c r="I18" s="373">
        <f>설계제원!D18</f>
        <v>1</v>
      </c>
      <c r="J18" s="373">
        <f>설계제원!E18</f>
        <v>0</v>
      </c>
      <c r="K18" s="373">
        <f>설계제원!F18</f>
        <v>0</v>
      </c>
      <c r="L18" s="373">
        <f>설계제원!G18</f>
        <v>0</v>
      </c>
      <c r="M18" s="374">
        <f>SUM(G18:L18)</f>
        <v>1</v>
      </c>
      <c r="N18" s="352"/>
    </row>
    <row r="19" spans="1:14" s="353" customFormat="1" ht="20.100000000000001" customHeight="1">
      <c r="A19" s="350"/>
      <c r="B19" s="342"/>
      <c r="C19" s="354"/>
      <c r="D19" s="344"/>
      <c r="E19" s="345"/>
      <c r="F19" s="370" t="s">
        <v>94</v>
      </c>
      <c r="G19" s="371">
        <v>1.68</v>
      </c>
      <c r="H19" s="375">
        <v>1</v>
      </c>
      <c r="I19" s="376">
        <v>0.78</v>
      </c>
      <c r="J19" s="371">
        <v>0.65</v>
      </c>
      <c r="K19" s="371">
        <v>0.65</v>
      </c>
      <c r="L19" s="371">
        <v>0.65</v>
      </c>
      <c r="M19" s="377">
        <f>TRUNC((G18*G19)+(H19*H18)+(I19*I18)+(J19*J18)+(K19*K18)+(L19*L18),2)</f>
        <v>0.78</v>
      </c>
      <c r="N19" s="352"/>
    </row>
    <row r="20" spans="1:14" s="353" customFormat="1" ht="20.100000000000001" customHeight="1">
      <c r="A20" s="350"/>
      <c r="B20" s="342"/>
      <c r="C20" s="354"/>
      <c r="D20" s="344"/>
      <c r="E20" s="345"/>
      <c r="F20" s="378" t="s">
        <v>95</v>
      </c>
      <c r="G20" s="378"/>
      <c r="H20" s="378"/>
      <c r="I20" s="378"/>
      <c r="J20" s="378"/>
      <c r="K20" s="378"/>
      <c r="L20" s="378"/>
      <c r="M20" s="379"/>
      <c r="N20" s="352"/>
    </row>
    <row r="21" spans="1:14" s="353" customFormat="1" ht="20.100000000000001" customHeight="1">
      <c r="A21" s="350"/>
      <c r="B21" s="342"/>
      <c r="C21" s="354"/>
      <c r="D21" s="344"/>
      <c r="E21" s="345"/>
      <c r="F21" s="370" t="s">
        <v>85</v>
      </c>
      <c r="G21" s="380" t="s">
        <v>96</v>
      </c>
      <c r="H21" s="370" t="s">
        <v>97</v>
      </c>
      <c r="I21" s="370" t="s">
        <v>98</v>
      </c>
      <c r="J21" s="370" t="s">
        <v>99</v>
      </c>
      <c r="K21" s="370" t="s">
        <v>100</v>
      </c>
      <c r="L21" s="372" t="s">
        <v>101</v>
      </c>
      <c r="M21" s="381" t="s">
        <v>102</v>
      </c>
      <c r="N21" s="352"/>
    </row>
    <row r="22" spans="1:14" s="353" customFormat="1" ht="20.100000000000001" customHeight="1">
      <c r="A22" s="350"/>
      <c r="B22" s="342"/>
      <c r="C22" s="354"/>
      <c r="D22" s="344"/>
      <c r="E22" s="345"/>
      <c r="F22" s="370" t="s">
        <v>94</v>
      </c>
      <c r="G22" s="382">
        <v>1.1000000000000001</v>
      </c>
      <c r="H22" s="381">
        <v>0.73</v>
      </c>
      <c r="I22" s="370">
        <v>1.03</v>
      </c>
      <c r="J22" s="370">
        <v>0.85</v>
      </c>
      <c r="K22" s="383">
        <v>1</v>
      </c>
      <c r="L22" s="372">
        <v>0.85</v>
      </c>
      <c r="M22" s="381"/>
      <c r="N22" s="352"/>
    </row>
    <row r="23" spans="1:14" s="353" customFormat="1" ht="20.100000000000001" customHeight="1">
      <c r="A23" s="350"/>
      <c r="B23" s="342"/>
      <c r="C23" s="354"/>
      <c r="D23" s="344"/>
      <c r="E23" s="345"/>
      <c r="F23" s="346" t="s">
        <v>103</v>
      </c>
      <c r="G23" s="384"/>
      <c r="H23" s="384"/>
      <c r="I23" s="384"/>
      <c r="J23" s="384"/>
      <c r="K23" s="385"/>
      <c r="L23" s="384"/>
      <c r="M23" s="384"/>
      <c r="N23" s="352"/>
    </row>
    <row r="24" spans="1:14" s="353" customFormat="1" ht="20.100000000000001" customHeight="1">
      <c r="A24" s="350"/>
      <c r="B24" s="342"/>
      <c r="C24" s="354"/>
      <c r="D24" s="344"/>
      <c r="E24" s="345"/>
      <c r="F24" s="346" t="str">
        <f>"- 단위시설물연장(1000)×지형구분증감계수("&amp;M19&amp;")×시설물종류증감계수(0.85) ="</f>
        <v>- 단위시설물연장(1000)×지형구분증감계수(0.78)×시설물종류증감계수(0.85) =</v>
      </c>
      <c r="G24" s="384"/>
      <c r="H24" s="384"/>
      <c r="I24" s="384"/>
      <c r="J24" s="386"/>
      <c r="K24" s="387">
        <f>1000*M19*L22</f>
        <v>663</v>
      </c>
      <c r="L24" s="346" t="s">
        <v>104</v>
      </c>
      <c r="M24" s="384"/>
      <c r="N24" s="352"/>
    </row>
    <row r="25" spans="1:14" s="353" customFormat="1" ht="20.100000000000001" customHeight="1">
      <c r="A25" s="350"/>
      <c r="B25" s="388"/>
      <c r="C25" s="354"/>
      <c r="D25" s="389"/>
      <c r="E25" s="384"/>
      <c r="F25" s="346" t="s">
        <v>105</v>
      </c>
      <c r="G25" s="384"/>
      <c r="H25" s="390" t="s">
        <v>106</v>
      </c>
      <c r="I25" s="391">
        <f>설계제원!B15</f>
        <v>1</v>
      </c>
      <c r="J25" s="392" t="str">
        <f>설계제원!C15</f>
        <v>종(도로,상수도,하수도)</v>
      </c>
      <c r="K25" s="393"/>
      <c r="L25" s="384"/>
      <c r="M25" s="384"/>
      <c r="N25" s="348"/>
    </row>
    <row r="26" spans="1:14" s="353" customFormat="1" ht="20.100000000000001" customHeight="1" thickBot="1">
      <c r="A26" s="394"/>
      <c r="B26" s="395"/>
      <c r="C26" s="396"/>
      <c r="D26" s="397"/>
      <c r="E26" s="398"/>
      <c r="F26" s="399" t="s">
        <v>107</v>
      </c>
      <c r="G26" s="399"/>
      <c r="H26" s="400"/>
      <c r="I26" s="400"/>
      <c r="J26" s="401"/>
      <c r="K26" s="401"/>
      <c r="L26" s="402">
        <f>INT((K24*(1-0.03*(I25-1))))</f>
        <v>663</v>
      </c>
      <c r="M26" s="400" t="s">
        <v>104</v>
      </c>
      <c r="N26" s="403"/>
    </row>
    <row r="27" spans="1:14" s="353" customFormat="1" ht="20.100000000000001" customHeight="1">
      <c r="A27" s="350"/>
      <c r="B27" s="342"/>
      <c r="C27" s="354"/>
      <c r="D27" s="344"/>
      <c r="E27" s="345"/>
      <c r="F27" s="346" t="s">
        <v>24</v>
      </c>
      <c r="G27" s="346"/>
      <c r="H27" s="346"/>
      <c r="I27" s="346"/>
      <c r="J27" s="346"/>
      <c r="K27" s="346"/>
      <c r="L27" s="346"/>
      <c r="M27" s="346"/>
      <c r="N27" s="352"/>
    </row>
    <row r="28" spans="1:14" s="360" customFormat="1" ht="24.95" customHeight="1">
      <c r="A28" s="356"/>
      <c r="B28" s="342"/>
      <c r="C28" s="354"/>
      <c r="D28" s="344"/>
      <c r="E28" s="345"/>
      <c r="F28" s="404" t="s">
        <v>25</v>
      </c>
      <c r="G28" s="404" t="s">
        <v>6</v>
      </c>
      <c r="H28" s="404" t="s">
        <v>34</v>
      </c>
      <c r="I28" s="404" t="s">
        <v>35</v>
      </c>
      <c r="J28" s="405" t="s">
        <v>74</v>
      </c>
      <c r="K28" s="405" t="s">
        <v>75</v>
      </c>
      <c r="L28" s="406" t="s">
        <v>113</v>
      </c>
      <c r="M28" s="407"/>
      <c r="N28" s="359"/>
    </row>
    <row r="29" spans="1:14" s="360" customFormat="1" ht="18.95" customHeight="1">
      <c r="A29" s="356"/>
      <c r="B29" s="342"/>
      <c r="C29" s="354"/>
      <c r="D29" s="344"/>
      <c r="E29" s="345"/>
      <c r="F29" s="366" t="s">
        <v>78</v>
      </c>
      <c r="G29" s="362" t="s">
        <v>79</v>
      </c>
      <c r="H29" s="362"/>
      <c r="I29" s="363"/>
      <c r="J29" s="363"/>
      <c r="K29" s="363"/>
      <c r="L29" s="408"/>
      <c r="M29" s="409"/>
      <c r="N29" s="359"/>
    </row>
    <row r="30" spans="1:14" s="360" customFormat="1" ht="18.95" customHeight="1">
      <c r="A30" s="356"/>
      <c r="B30" s="342"/>
      <c r="C30" s="354"/>
      <c r="D30" s="344"/>
      <c r="E30" s="345"/>
      <c r="F30" s="366" t="s">
        <v>80</v>
      </c>
      <c r="G30" s="367"/>
      <c r="H30" s="367">
        <f>INT(H10*K24/M10*100)/100</f>
        <v>0.66</v>
      </c>
      <c r="I30" s="367">
        <f>INT(I10*K24/M10*100)/100</f>
        <v>0.66</v>
      </c>
      <c r="J30" s="410"/>
      <c r="K30" s="410"/>
      <c r="L30" s="411" t="s">
        <v>117</v>
      </c>
      <c r="M30" s="412"/>
      <c r="N30" s="359"/>
    </row>
    <row r="31" spans="1:14" s="360" customFormat="1" ht="18.95" customHeight="1">
      <c r="A31" s="356"/>
      <c r="B31" s="342"/>
      <c r="C31" s="354"/>
      <c r="D31" s="344"/>
      <c r="E31" s="345"/>
      <c r="F31" s="366" t="s">
        <v>81</v>
      </c>
      <c r="G31" s="367"/>
      <c r="H31" s="367">
        <f>INT(H11*K24/M11*100)/100</f>
        <v>1.29</v>
      </c>
      <c r="I31" s="367">
        <f>INT(I11*K24/M11*100)/100</f>
        <v>2.59</v>
      </c>
      <c r="J31" s="367">
        <f>INT(J11*K24/M11*100)/100</f>
        <v>1.29</v>
      </c>
      <c r="K31" s="367"/>
      <c r="L31" s="411" t="s">
        <v>117</v>
      </c>
      <c r="M31" s="412"/>
      <c r="N31" s="359"/>
    </row>
    <row r="32" spans="1:14" s="360" customFormat="1" ht="18.95" customHeight="1">
      <c r="A32" s="356"/>
      <c r="B32" s="342"/>
      <c r="C32" s="354"/>
      <c r="D32" s="344"/>
      <c r="E32" s="345"/>
      <c r="F32" s="1179" t="s">
        <v>426</v>
      </c>
      <c r="G32" s="367" t="s">
        <v>424</v>
      </c>
      <c r="H32" s="413"/>
      <c r="I32" s="413"/>
      <c r="J32" s="413"/>
      <c r="K32" s="413"/>
      <c r="L32" s="411" t="s">
        <v>117</v>
      </c>
      <c r="M32" s="412"/>
      <c r="N32" s="359"/>
    </row>
    <row r="33" spans="1:14" s="360" customFormat="1" ht="18.95" customHeight="1">
      <c r="A33" s="356"/>
      <c r="B33" s="342"/>
      <c r="C33" s="354"/>
      <c r="D33" s="344"/>
      <c r="E33" s="345"/>
      <c r="F33" s="1180"/>
      <c r="G33" s="367" t="s">
        <v>425</v>
      </c>
      <c r="H33" s="367">
        <v>0</v>
      </c>
      <c r="I33" s="367">
        <v>0</v>
      </c>
      <c r="J33" s="367">
        <v>0</v>
      </c>
      <c r="K33" s="367">
        <v>0</v>
      </c>
      <c r="L33" s="411" t="s">
        <v>119</v>
      </c>
      <c r="M33" s="412"/>
      <c r="N33" s="359"/>
    </row>
    <row r="34" spans="1:14" s="360" customFormat="1" ht="18.95" customHeight="1">
      <c r="A34" s="356"/>
      <c r="B34" s="342"/>
      <c r="C34" s="354"/>
      <c r="D34" s="344"/>
      <c r="E34" s="345"/>
      <c r="F34" s="366" t="s">
        <v>82</v>
      </c>
      <c r="G34" s="367"/>
      <c r="H34" s="367"/>
      <c r="I34" s="367">
        <f>INT(I14*K24/M14*100)/100</f>
        <v>1.27</v>
      </c>
      <c r="J34" s="367">
        <f>INT(J14*K24/M14*100)/100</f>
        <v>1.27</v>
      </c>
      <c r="K34" s="367"/>
      <c r="L34" s="411" t="s">
        <v>117</v>
      </c>
      <c r="M34" s="412"/>
      <c r="N34" s="359"/>
    </row>
    <row r="35" spans="1:14" s="360" customFormat="1" ht="18.95" customHeight="1">
      <c r="A35" s="356"/>
      <c r="B35" s="342"/>
      <c r="C35" s="354"/>
      <c r="D35" s="344"/>
      <c r="E35" s="345"/>
      <c r="F35" s="366" t="s">
        <v>83</v>
      </c>
      <c r="G35" s="367"/>
      <c r="H35" s="367">
        <f>INT(H15*K24/M15*100)/100</f>
        <v>1.1000000000000001</v>
      </c>
      <c r="I35" s="367">
        <f>INT(I15*K24/M15*100)/100</f>
        <v>2.21</v>
      </c>
      <c r="J35" s="367">
        <f>INT(J15*K24/M15*100)/100</f>
        <v>1.1000000000000001</v>
      </c>
      <c r="K35" s="367"/>
      <c r="L35" s="411" t="s">
        <v>117</v>
      </c>
      <c r="M35" s="412"/>
      <c r="N35" s="359"/>
    </row>
    <row r="36" spans="1:14" s="360" customFormat="1" ht="20.100000000000001" customHeight="1">
      <c r="A36" s="356"/>
      <c r="B36" s="342"/>
      <c r="C36" s="354"/>
      <c r="D36" s="344"/>
      <c r="E36" s="345"/>
      <c r="F36" s="414" t="s">
        <v>349</v>
      </c>
      <c r="G36" s="415">
        <f>INT((H36+I36+J36+K36)/10*100)/100</f>
        <v>1.34</v>
      </c>
      <c r="H36" s="415">
        <f>SUM(H30:H35)</f>
        <v>3.0500000000000003</v>
      </c>
      <c r="I36" s="415">
        <f>SUM(I30:I35)</f>
        <v>6.7299999999999995</v>
      </c>
      <c r="J36" s="415">
        <f>SUM(J29:J35)</f>
        <v>3.66</v>
      </c>
      <c r="K36" s="415">
        <f>SUM(K29:K35)</f>
        <v>0</v>
      </c>
      <c r="L36" s="416"/>
      <c r="M36" s="417"/>
      <c r="N36" s="418"/>
    </row>
    <row r="37" spans="1:14" s="353" customFormat="1" ht="20.100000000000001" customHeight="1">
      <c r="A37" s="350"/>
      <c r="B37" s="342"/>
      <c r="C37" s="354"/>
      <c r="D37" s="344"/>
      <c r="E37" s="345" t="s">
        <v>13</v>
      </c>
      <c r="F37" s="346" t="s">
        <v>709</v>
      </c>
      <c r="G37" s="346"/>
      <c r="H37" s="346"/>
      <c r="I37" s="346"/>
      <c r="J37" s="346"/>
      <c r="K37" s="346"/>
      <c r="L37" s="346"/>
      <c r="M37" s="346"/>
      <c r="N37" s="352"/>
    </row>
    <row r="38" spans="1:14" s="353" customFormat="1" ht="20.100000000000001" customHeight="1">
      <c r="A38" s="350"/>
      <c r="B38" s="388"/>
      <c r="C38" s="354"/>
      <c r="D38" s="419"/>
      <c r="E38" s="384"/>
      <c r="F38" s="355"/>
      <c r="G38" s="355"/>
      <c r="H38" s="355"/>
      <c r="I38" s="355"/>
      <c r="J38" s="355"/>
      <c r="K38" s="355"/>
      <c r="L38" s="420"/>
      <c r="M38" s="355"/>
      <c r="N38" s="348"/>
    </row>
    <row r="39" spans="1:14" s="353" customFormat="1" ht="20.100000000000001" customHeight="1">
      <c r="A39" s="350"/>
      <c r="B39" s="388"/>
      <c r="C39" s="354"/>
      <c r="D39" s="389"/>
      <c r="E39" s="384"/>
      <c r="F39" s="355"/>
      <c r="G39" s="355"/>
      <c r="H39" s="355"/>
      <c r="I39" s="355"/>
      <c r="J39" s="355"/>
      <c r="K39" s="355"/>
      <c r="L39" s="421"/>
      <c r="M39" s="355"/>
      <c r="N39" s="348"/>
    </row>
    <row r="40" spans="1:14" s="353" customFormat="1" ht="20.100000000000001" customHeight="1">
      <c r="A40" s="350"/>
      <c r="B40" s="388"/>
      <c r="C40" s="354"/>
      <c r="D40" s="389"/>
      <c r="E40" s="384"/>
      <c r="F40" s="355"/>
      <c r="G40" s="355"/>
      <c r="H40" s="355"/>
      <c r="I40" s="355"/>
      <c r="J40" s="355"/>
      <c r="K40" s="355"/>
      <c r="L40" s="420"/>
      <c r="M40" s="355"/>
      <c r="N40" s="348"/>
    </row>
    <row r="41" spans="1:14" s="353" customFormat="1" ht="20.100000000000001" customHeight="1">
      <c r="A41" s="350"/>
      <c r="B41" s="388"/>
      <c r="C41" s="354"/>
      <c r="D41" s="389"/>
      <c r="E41" s="384"/>
      <c r="F41" s="422"/>
      <c r="G41" s="355"/>
      <c r="H41" s="355"/>
      <c r="I41" s="355"/>
      <c r="J41" s="355"/>
      <c r="K41" s="355"/>
      <c r="L41" s="420"/>
      <c r="M41" s="355"/>
      <c r="N41" s="348"/>
    </row>
    <row r="42" spans="1:14" s="353" customFormat="1" ht="20.100000000000001" customHeight="1">
      <c r="A42" s="350"/>
      <c r="B42" s="388"/>
      <c r="C42" s="354"/>
      <c r="D42" s="389"/>
      <c r="E42" s="384"/>
      <c r="F42" s="422"/>
      <c r="G42" s="355"/>
      <c r="H42" s="355"/>
      <c r="I42" s="355"/>
      <c r="J42" s="355"/>
      <c r="K42" s="355"/>
      <c r="L42" s="420"/>
      <c r="M42" s="355"/>
      <c r="N42" s="348"/>
    </row>
    <row r="43" spans="1:14" s="353" customFormat="1" ht="20.100000000000001" customHeight="1">
      <c r="A43" s="350"/>
      <c r="B43" s="388"/>
      <c r="C43" s="354"/>
      <c r="D43" s="389"/>
      <c r="E43" s="384"/>
      <c r="F43" s="355"/>
      <c r="G43" s="355"/>
      <c r="H43" s="423"/>
      <c r="I43" s="360"/>
      <c r="J43" s="355"/>
      <c r="K43" s="355"/>
      <c r="L43" s="424"/>
      <c r="M43" s="355"/>
      <c r="N43" s="348"/>
    </row>
    <row r="44" spans="1:14" s="353" customFormat="1" ht="20.100000000000001" customHeight="1">
      <c r="A44" s="350"/>
      <c r="B44" s="388"/>
      <c r="C44" s="354"/>
      <c r="D44" s="389"/>
      <c r="E44" s="384"/>
      <c r="F44" s="422"/>
      <c r="G44" s="355"/>
      <c r="H44" s="355"/>
      <c r="I44" s="355"/>
      <c r="J44" s="355"/>
      <c r="K44" s="355"/>
      <c r="L44" s="425"/>
      <c r="M44" s="355"/>
      <c r="N44" s="348"/>
    </row>
    <row r="45" spans="1:14" s="353" customFormat="1" ht="20.100000000000001" customHeight="1">
      <c r="A45" s="350"/>
      <c r="B45" s="388"/>
      <c r="C45" s="354"/>
      <c r="D45" s="389"/>
      <c r="E45" s="384"/>
      <c r="F45" s="422"/>
      <c r="G45" s="355"/>
      <c r="H45" s="355"/>
      <c r="I45" s="355"/>
      <c r="J45" s="355"/>
      <c r="K45" s="355"/>
      <c r="L45" s="426"/>
      <c r="M45" s="355"/>
      <c r="N45" s="348"/>
    </row>
    <row r="46" spans="1:14" s="353" customFormat="1" ht="20.100000000000001" customHeight="1">
      <c r="A46" s="350"/>
      <c r="B46" s="388"/>
      <c r="C46" s="354"/>
      <c r="D46" s="389"/>
      <c r="E46" s="384"/>
      <c r="F46" s="355"/>
      <c r="G46" s="355"/>
      <c r="H46" s="355"/>
      <c r="I46" s="355"/>
      <c r="J46" s="355"/>
      <c r="K46" s="355"/>
      <c r="L46" s="426"/>
      <c r="M46" s="355"/>
      <c r="N46" s="348"/>
    </row>
    <row r="47" spans="1:14" s="353" customFormat="1" ht="20.100000000000001" customHeight="1">
      <c r="A47" s="350"/>
      <c r="B47" s="388"/>
      <c r="C47" s="354"/>
      <c r="D47" s="389"/>
      <c r="E47" s="384"/>
      <c r="F47" s="355"/>
      <c r="G47" s="355"/>
      <c r="H47" s="355"/>
      <c r="I47" s="355"/>
      <c r="J47" s="355"/>
      <c r="K47" s="355"/>
      <c r="L47" s="426"/>
      <c r="M47" s="355"/>
      <c r="N47" s="348"/>
    </row>
    <row r="48" spans="1:14" s="353" customFormat="1" ht="20.100000000000001" customHeight="1">
      <c r="A48" s="350"/>
      <c r="B48" s="388"/>
      <c r="C48" s="354"/>
      <c r="D48" s="389"/>
      <c r="E48" s="384"/>
      <c r="F48" s="355"/>
      <c r="G48" s="355"/>
      <c r="H48" s="355"/>
      <c r="I48" s="355"/>
      <c r="J48" s="355"/>
      <c r="K48" s="355"/>
      <c r="L48" s="426"/>
      <c r="M48" s="355"/>
      <c r="N48" s="348"/>
    </row>
    <row r="49" spans="1:14" s="353" customFormat="1" ht="20.100000000000001" customHeight="1" thickBot="1">
      <c r="A49" s="394"/>
      <c r="B49" s="395"/>
      <c r="C49" s="396"/>
      <c r="D49" s="397"/>
      <c r="E49" s="427"/>
      <c r="F49" s="400"/>
      <c r="G49" s="400"/>
      <c r="H49" s="400"/>
      <c r="I49" s="400"/>
      <c r="J49" s="400"/>
      <c r="K49" s="400"/>
      <c r="L49" s="428"/>
      <c r="M49" s="400"/>
      <c r="N49" s="403"/>
    </row>
    <row r="50" spans="1:14" s="349" customFormat="1" ht="26.25" customHeight="1">
      <c r="A50" s="341"/>
      <c r="B50" s="342"/>
      <c r="C50" s="343"/>
      <c r="D50" s="344"/>
      <c r="E50" s="345"/>
      <c r="F50" s="346"/>
      <c r="G50" s="346"/>
      <c r="H50" s="346"/>
      <c r="I50" s="346"/>
      <c r="J50" s="346"/>
      <c r="K50" s="346"/>
      <c r="L50" s="346"/>
      <c r="M50" s="347"/>
      <c r="N50" s="348"/>
    </row>
    <row r="51" spans="1:14" s="353" customFormat="1" ht="19.5" customHeight="1">
      <c r="A51" s="350"/>
      <c r="B51" s="351"/>
      <c r="C51" s="343" t="s">
        <v>533</v>
      </c>
      <c r="D51" s="344"/>
      <c r="E51" s="345"/>
      <c r="F51" s="346"/>
      <c r="G51" s="346"/>
      <c r="H51" s="346"/>
      <c r="I51" s="346"/>
      <c r="J51" s="346"/>
      <c r="K51" s="346"/>
      <c r="L51" s="346"/>
      <c r="M51" s="346"/>
      <c r="N51" s="352"/>
    </row>
    <row r="52" spans="1:14" s="353" customFormat="1" ht="20.100000000000001" customHeight="1">
      <c r="A52" s="350"/>
      <c r="B52" s="342"/>
      <c r="C52" s="354"/>
      <c r="D52" s="344" t="s">
        <v>128</v>
      </c>
      <c r="E52" s="345" t="s">
        <v>129</v>
      </c>
      <c r="F52" s="355" t="s">
        <v>707</v>
      </c>
      <c r="G52" s="346"/>
      <c r="H52" s="346"/>
      <c r="I52" s="346"/>
      <c r="J52" s="346"/>
      <c r="K52" s="346"/>
      <c r="L52" s="346"/>
      <c r="M52" s="346"/>
      <c r="N52" s="352"/>
    </row>
    <row r="53" spans="1:14" s="353" customFormat="1" ht="20.100000000000001" customHeight="1">
      <c r="A53" s="350"/>
      <c r="B53" s="342"/>
      <c r="C53" s="354"/>
      <c r="D53" s="344"/>
      <c r="E53" s="345"/>
      <c r="F53" s="346" t="s">
        <v>130</v>
      </c>
      <c r="G53" s="346"/>
      <c r="H53" s="346"/>
      <c r="I53" s="346"/>
      <c r="J53" s="346"/>
      <c r="K53" s="346"/>
      <c r="L53" s="346"/>
      <c r="M53" s="345" t="s">
        <v>131</v>
      </c>
      <c r="N53" s="352"/>
    </row>
    <row r="54" spans="1:14" s="360" customFormat="1" ht="24.95" customHeight="1">
      <c r="A54" s="356"/>
      <c r="B54" s="342"/>
      <c r="C54" s="354"/>
      <c r="D54" s="344"/>
      <c r="E54" s="345"/>
      <c r="F54" s="357" t="s">
        <v>25</v>
      </c>
      <c r="G54" s="357" t="s">
        <v>6</v>
      </c>
      <c r="H54" s="357" t="s">
        <v>34</v>
      </c>
      <c r="I54" s="357" t="s">
        <v>35</v>
      </c>
      <c r="J54" s="358" t="s">
        <v>74</v>
      </c>
      <c r="K54" s="358" t="s">
        <v>75</v>
      </c>
      <c r="L54" s="357" t="s">
        <v>76</v>
      </c>
      <c r="M54" s="357" t="s">
        <v>77</v>
      </c>
      <c r="N54" s="359"/>
    </row>
    <row r="55" spans="1:14" s="360" customFormat="1" ht="18.95" customHeight="1">
      <c r="A55" s="356"/>
      <c r="B55" s="342"/>
      <c r="C55" s="354"/>
      <c r="D55" s="344"/>
      <c r="E55" s="345"/>
      <c r="F55" s="361" t="s">
        <v>78</v>
      </c>
      <c r="G55" s="362" t="s">
        <v>79</v>
      </c>
      <c r="H55" s="362"/>
      <c r="I55" s="363"/>
      <c r="J55" s="363"/>
      <c r="K55" s="363"/>
      <c r="L55" s="364"/>
      <c r="M55" s="365"/>
      <c r="N55" s="359"/>
    </row>
    <row r="56" spans="1:14" s="360" customFormat="1" ht="18.95" customHeight="1">
      <c r="A56" s="356"/>
      <c r="B56" s="342"/>
      <c r="C56" s="354"/>
      <c r="D56" s="344"/>
      <c r="E56" s="345"/>
      <c r="F56" s="366" t="s">
        <v>80</v>
      </c>
      <c r="G56" s="367"/>
      <c r="H56" s="367">
        <v>1</v>
      </c>
      <c r="I56" s="367">
        <v>1</v>
      </c>
      <c r="J56" s="367"/>
      <c r="K56" s="367"/>
      <c r="L56" s="367">
        <f t="shared" ref="L56:L61" si="1">SUM(G56:K56)</f>
        <v>2</v>
      </c>
      <c r="M56" s="368">
        <v>1000</v>
      </c>
      <c r="N56" s="359"/>
    </row>
    <row r="57" spans="1:14" s="360" customFormat="1" ht="18.95" customHeight="1">
      <c r="A57" s="356"/>
      <c r="B57" s="342"/>
      <c r="C57" s="354"/>
      <c r="D57" s="344"/>
      <c r="E57" s="345"/>
      <c r="F57" s="366" t="s">
        <v>81</v>
      </c>
      <c r="G57" s="367"/>
      <c r="H57" s="367">
        <v>1</v>
      </c>
      <c r="I57" s="367">
        <v>2</v>
      </c>
      <c r="J57" s="367">
        <v>1</v>
      </c>
      <c r="K57" s="367"/>
      <c r="L57" s="367">
        <f t="shared" si="1"/>
        <v>4</v>
      </c>
      <c r="M57" s="368">
        <v>511</v>
      </c>
      <c r="N57" s="359"/>
    </row>
    <row r="58" spans="1:14" s="360" customFormat="1" ht="18.95" customHeight="1">
      <c r="A58" s="356"/>
      <c r="B58" s="342"/>
      <c r="C58" s="354"/>
      <c r="D58" s="344"/>
      <c r="E58" s="345"/>
      <c r="F58" s="1179" t="s">
        <v>426</v>
      </c>
      <c r="G58" s="367" t="s">
        <v>424</v>
      </c>
      <c r="H58" s="367">
        <v>1</v>
      </c>
      <c r="I58" s="367">
        <v>2</v>
      </c>
      <c r="J58" s="367">
        <v>1</v>
      </c>
      <c r="K58" s="367">
        <v>3</v>
      </c>
      <c r="L58" s="367">
        <f t="shared" si="1"/>
        <v>7</v>
      </c>
      <c r="M58" s="368">
        <v>458</v>
      </c>
      <c r="N58" s="359"/>
    </row>
    <row r="59" spans="1:14" s="360" customFormat="1" ht="18.95" customHeight="1">
      <c r="A59" s="356"/>
      <c r="B59" s="342"/>
      <c r="C59" s="354"/>
      <c r="D59" s="344"/>
      <c r="E59" s="345"/>
      <c r="F59" s="1180"/>
      <c r="G59" s="367" t="s">
        <v>425</v>
      </c>
      <c r="H59" s="367">
        <v>1</v>
      </c>
      <c r="I59" s="367">
        <v>1</v>
      </c>
      <c r="J59" s="367"/>
      <c r="K59" s="367"/>
      <c r="L59" s="367">
        <f t="shared" si="1"/>
        <v>2</v>
      </c>
      <c r="M59" s="368">
        <v>86</v>
      </c>
      <c r="N59" s="359"/>
    </row>
    <row r="60" spans="1:14" s="360" customFormat="1" ht="18.95" customHeight="1">
      <c r="A60" s="356"/>
      <c r="B60" s="342"/>
      <c r="C60" s="354"/>
      <c r="D60" s="344"/>
      <c r="E60" s="345"/>
      <c r="F60" s="366" t="s">
        <v>82</v>
      </c>
      <c r="G60" s="367"/>
      <c r="H60" s="367"/>
      <c r="I60" s="367">
        <v>2</v>
      </c>
      <c r="J60" s="367">
        <v>2</v>
      </c>
      <c r="K60" s="367"/>
      <c r="L60" s="367">
        <f t="shared" si="1"/>
        <v>4</v>
      </c>
      <c r="M60" s="368">
        <v>1044</v>
      </c>
      <c r="N60" s="359"/>
    </row>
    <row r="61" spans="1:14" s="360" customFormat="1" ht="18.95" customHeight="1">
      <c r="A61" s="356"/>
      <c r="B61" s="342"/>
      <c r="C61" s="354"/>
      <c r="D61" s="344"/>
      <c r="E61" s="345"/>
      <c r="F61" s="366" t="s">
        <v>83</v>
      </c>
      <c r="G61" s="367"/>
      <c r="H61" s="367">
        <v>1</v>
      </c>
      <c r="I61" s="367">
        <v>2</v>
      </c>
      <c r="J61" s="367">
        <v>1</v>
      </c>
      <c r="K61" s="367"/>
      <c r="L61" s="367">
        <f t="shared" si="1"/>
        <v>4</v>
      </c>
      <c r="M61" s="368">
        <v>600</v>
      </c>
      <c r="N61" s="359"/>
    </row>
    <row r="62" spans="1:14" s="353" customFormat="1" ht="20.100000000000001" customHeight="1">
      <c r="A62" s="350"/>
      <c r="B62" s="342"/>
      <c r="C62" s="354"/>
      <c r="D62" s="344"/>
      <c r="E62" s="345"/>
      <c r="F62" s="346" t="s">
        <v>84</v>
      </c>
      <c r="G62" s="346"/>
      <c r="H62" s="346"/>
      <c r="I62" s="346"/>
      <c r="J62" s="346"/>
      <c r="K62" s="346"/>
      <c r="L62" s="346"/>
      <c r="M62" s="369"/>
      <c r="N62" s="352"/>
    </row>
    <row r="63" spans="1:14" s="353" customFormat="1" ht="20.100000000000001" customHeight="1">
      <c r="A63" s="350"/>
      <c r="B63" s="342"/>
      <c r="C63" s="354"/>
      <c r="D63" s="344"/>
      <c r="E63" s="345"/>
      <c r="F63" s="370" t="s">
        <v>85</v>
      </c>
      <c r="G63" s="371" t="s">
        <v>45</v>
      </c>
      <c r="H63" s="371" t="s">
        <v>87</v>
      </c>
      <c r="I63" s="371" t="s">
        <v>62</v>
      </c>
      <c r="J63" s="371" t="s">
        <v>89</v>
      </c>
      <c r="K63" s="371" t="s">
        <v>90</v>
      </c>
      <c r="L63" s="371" t="s">
        <v>59</v>
      </c>
      <c r="M63" s="372" t="s">
        <v>92</v>
      </c>
      <c r="N63" s="352"/>
    </row>
    <row r="64" spans="1:14" s="353" customFormat="1" ht="20.100000000000001" customHeight="1">
      <c r="A64" s="350"/>
      <c r="B64" s="342"/>
      <c r="C64" s="354"/>
      <c r="D64" s="344"/>
      <c r="E64" s="345"/>
      <c r="F64" s="370" t="s">
        <v>93</v>
      </c>
      <c r="G64" s="373">
        <f>설계제원!B22</f>
        <v>0</v>
      </c>
      <c r="H64" s="373">
        <f>설계제원!C22</f>
        <v>0</v>
      </c>
      <c r="I64" s="373">
        <f>설계제원!D22</f>
        <v>1</v>
      </c>
      <c r="J64" s="373">
        <f>설계제원!E22</f>
        <v>0</v>
      </c>
      <c r="K64" s="373">
        <f>설계제원!F22</f>
        <v>0</v>
      </c>
      <c r="L64" s="373">
        <f>설계제원!G22</f>
        <v>0</v>
      </c>
      <c r="M64" s="374">
        <f>SUM(G64:L64)</f>
        <v>1</v>
      </c>
      <c r="N64" s="352"/>
    </row>
    <row r="65" spans="1:14" s="353" customFormat="1" ht="20.100000000000001" customHeight="1">
      <c r="A65" s="350"/>
      <c r="B65" s="342"/>
      <c r="C65" s="354"/>
      <c r="D65" s="344"/>
      <c r="E65" s="345"/>
      <c r="F65" s="370" t="s">
        <v>94</v>
      </c>
      <c r="G65" s="371">
        <v>1.68</v>
      </c>
      <c r="H65" s="375">
        <v>1</v>
      </c>
      <c r="I65" s="376">
        <v>0.78</v>
      </c>
      <c r="J65" s="371">
        <v>0.65</v>
      </c>
      <c r="K65" s="371">
        <v>0.65</v>
      </c>
      <c r="L65" s="371">
        <v>0.65</v>
      </c>
      <c r="M65" s="377">
        <f>TRUNC((G64*G65)+(H65*H64)+(I65*I64)+(J65*J64)+(K65*K64)+(L65*L64),2)</f>
        <v>0.78</v>
      </c>
      <c r="N65" s="352"/>
    </row>
    <row r="66" spans="1:14" s="353" customFormat="1" ht="20.100000000000001" customHeight="1">
      <c r="A66" s="350"/>
      <c r="B66" s="342"/>
      <c r="C66" s="354"/>
      <c r="D66" s="344"/>
      <c r="E66" s="345"/>
      <c r="F66" s="378" t="s">
        <v>95</v>
      </c>
      <c r="G66" s="378"/>
      <c r="H66" s="378"/>
      <c r="I66" s="378"/>
      <c r="J66" s="378"/>
      <c r="K66" s="378"/>
      <c r="L66" s="378"/>
      <c r="M66" s="379"/>
      <c r="N66" s="352"/>
    </row>
    <row r="67" spans="1:14" s="353" customFormat="1" ht="20.100000000000001" customHeight="1">
      <c r="A67" s="350"/>
      <c r="B67" s="342"/>
      <c r="C67" s="354"/>
      <c r="D67" s="344"/>
      <c r="E67" s="345"/>
      <c r="F67" s="370" t="s">
        <v>85</v>
      </c>
      <c r="G67" s="372" t="s">
        <v>96</v>
      </c>
      <c r="H67" s="381" t="s">
        <v>97</v>
      </c>
      <c r="I67" s="370" t="s">
        <v>98</v>
      </c>
      <c r="J67" s="370" t="s">
        <v>99</v>
      </c>
      <c r="K67" s="370" t="s">
        <v>100</v>
      </c>
      <c r="L67" s="370" t="s">
        <v>101</v>
      </c>
      <c r="M67" s="381" t="s">
        <v>102</v>
      </c>
      <c r="N67" s="352"/>
    </row>
    <row r="68" spans="1:14" s="353" customFormat="1" ht="20.100000000000001" customHeight="1">
      <c r="A68" s="350"/>
      <c r="B68" s="342"/>
      <c r="C68" s="354"/>
      <c r="D68" s="344"/>
      <c r="E68" s="345"/>
      <c r="F68" s="370" t="s">
        <v>94</v>
      </c>
      <c r="G68" s="429">
        <v>1.1000000000000001</v>
      </c>
      <c r="H68" s="381">
        <v>0.73</v>
      </c>
      <c r="I68" s="370">
        <v>1.03</v>
      </c>
      <c r="J68" s="370">
        <v>0.85</v>
      </c>
      <c r="K68" s="383">
        <v>1</v>
      </c>
      <c r="L68" s="370">
        <v>0.85</v>
      </c>
      <c r="M68" s="381"/>
      <c r="N68" s="352"/>
    </row>
    <row r="69" spans="1:14" s="353" customFormat="1" ht="20.100000000000001" customHeight="1">
      <c r="A69" s="350"/>
      <c r="B69" s="342"/>
      <c r="C69" s="354"/>
      <c r="D69" s="344"/>
      <c r="E69" s="345"/>
      <c r="F69" s="346" t="s">
        <v>103</v>
      </c>
      <c r="G69" s="384"/>
      <c r="H69" s="384"/>
      <c r="I69" s="384"/>
      <c r="J69" s="384"/>
      <c r="K69" s="385"/>
      <c r="L69" s="384"/>
      <c r="M69" s="384"/>
      <c r="N69" s="352"/>
    </row>
    <row r="70" spans="1:14" s="353" customFormat="1" ht="20.100000000000001" customHeight="1">
      <c r="A70" s="350"/>
      <c r="B70" s="342"/>
      <c r="C70" s="354"/>
      <c r="D70" s="344"/>
      <c r="E70" s="345"/>
      <c r="F70" s="346" t="str">
        <f>"- 단위시설물연장(1000)×지형구분증감계수("&amp;M65&amp;")×시설물종류증감계수(1.1) ="</f>
        <v>- 단위시설물연장(1000)×지형구분증감계수(0.78)×시설물종류증감계수(1.1) =</v>
      </c>
      <c r="G70" s="384"/>
      <c r="H70" s="384"/>
      <c r="I70" s="384"/>
      <c r="J70" s="386"/>
      <c r="K70" s="387">
        <f>1000*M65*G68</f>
        <v>858.00000000000011</v>
      </c>
      <c r="L70" s="346" t="s">
        <v>104</v>
      </c>
      <c r="M70" s="384"/>
      <c r="N70" s="352"/>
    </row>
    <row r="71" spans="1:14" s="353" customFormat="1" ht="20.100000000000001" customHeight="1">
      <c r="A71" s="350"/>
      <c r="B71" s="388"/>
      <c r="C71" s="354"/>
      <c r="D71" s="389"/>
      <c r="E71" s="384"/>
      <c r="F71" s="346" t="s">
        <v>105</v>
      </c>
      <c r="G71" s="384"/>
      <c r="H71" s="390" t="s">
        <v>106</v>
      </c>
      <c r="I71" s="391">
        <f>설계제원!B15</f>
        <v>1</v>
      </c>
      <c r="J71" s="392" t="str">
        <f>설계제원!C15</f>
        <v>종(도로,상수도,하수도)</v>
      </c>
      <c r="K71" s="393"/>
      <c r="L71" s="384"/>
      <c r="M71" s="384"/>
      <c r="N71" s="348"/>
    </row>
    <row r="72" spans="1:14" s="353" customFormat="1" ht="20.100000000000001" customHeight="1" thickBot="1">
      <c r="A72" s="394"/>
      <c r="B72" s="395"/>
      <c r="C72" s="396"/>
      <c r="D72" s="397"/>
      <c r="E72" s="398"/>
      <c r="F72" s="399" t="s">
        <v>107</v>
      </c>
      <c r="G72" s="399"/>
      <c r="H72" s="400"/>
      <c r="I72" s="400"/>
      <c r="J72" s="401"/>
      <c r="K72" s="401"/>
      <c r="L72" s="402">
        <f>INT((K70*(1-0.03*(I71-1))))</f>
        <v>858</v>
      </c>
      <c r="M72" s="400" t="s">
        <v>104</v>
      </c>
      <c r="N72" s="403"/>
    </row>
    <row r="73" spans="1:14" s="353" customFormat="1" ht="20.100000000000001" customHeight="1">
      <c r="A73" s="350"/>
      <c r="B73" s="342"/>
      <c r="C73" s="354"/>
      <c r="D73" s="344"/>
      <c r="E73" s="345"/>
      <c r="F73" s="346" t="s">
        <v>24</v>
      </c>
      <c r="G73" s="346"/>
      <c r="H73" s="346"/>
      <c r="I73" s="346"/>
      <c r="J73" s="346"/>
      <c r="K73" s="346"/>
      <c r="L73" s="346"/>
      <c r="M73" s="346"/>
      <c r="N73" s="352"/>
    </row>
    <row r="74" spans="1:14" s="360" customFormat="1" ht="24.95" customHeight="1">
      <c r="A74" s="356"/>
      <c r="B74" s="342"/>
      <c r="C74" s="354"/>
      <c r="D74" s="344"/>
      <c r="E74" s="345"/>
      <c r="F74" s="404" t="s">
        <v>25</v>
      </c>
      <c r="G74" s="404" t="s">
        <v>6</v>
      </c>
      <c r="H74" s="404" t="s">
        <v>34</v>
      </c>
      <c r="I74" s="404" t="s">
        <v>35</v>
      </c>
      <c r="J74" s="405" t="s">
        <v>74</v>
      </c>
      <c r="K74" s="405" t="s">
        <v>75</v>
      </c>
      <c r="L74" s="406" t="s">
        <v>113</v>
      </c>
      <c r="M74" s="407"/>
      <c r="N74" s="359"/>
    </row>
    <row r="75" spans="1:14" s="360" customFormat="1" ht="18.95" customHeight="1">
      <c r="A75" s="356"/>
      <c r="B75" s="342"/>
      <c r="C75" s="354"/>
      <c r="D75" s="344"/>
      <c r="E75" s="345"/>
      <c r="F75" s="366" t="s">
        <v>78</v>
      </c>
      <c r="G75" s="362" t="s">
        <v>79</v>
      </c>
      <c r="H75" s="362"/>
      <c r="I75" s="363"/>
      <c r="J75" s="363"/>
      <c r="K75" s="363"/>
      <c r="L75" s="408"/>
      <c r="M75" s="409"/>
      <c r="N75" s="359"/>
    </row>
    <row r="76" spans="1:14" s="360" customFormat="1" ht="18.95" customHeight="1">
      <c r="A76" s="356"/>
      <c r="B76" s="342"/>
      <c r="C76" s="354"/>
      <c r="D76" s="344"/>
      <c r="E76" s="345"/>
      <c r="F76" s="366" t="s">
        <v>80</v>
      </c>
      <c r="G76" s="367"/>
      <c r="H76" s="367">
        <f>INT(H56*K$116/M56*100)/100</f>
        <v>0.85</v>
      </c>
      <c r="I76" s="367">
        <f>INT(I56*K$116/M56*100)/100</f>
        <v>0.85</v>
      </c>
      <c r="J76" s="410"/>
      <c r="K76" s="410"/>
      <c r="L76" s="411" t="s">
        <v>117</v>
      </c>
      <c r="M76" s="412"/>
      <c r="N76" s="359"/>
    </row>
    <row r="77" spans="1:14" s="360" customFormat="1" ht="18.95" customHeight="1">
      <c r="A77" s="356"/>
      <c r="B77" s="342"/>
      <c r="C77" s="354"/>
      <c r="D77" s="344"/>
      <c r="E77" s="345"/>
      <c r="F77" s="366" t="s">
        <v>81</v>
      </c>
      <c r="G77" s="367"/>
      <c r="H77" s="367">
        <f>INT(H57*K$116/M57*100)/100</f>
        <v>1.67</v>
      </c>
      <c r="I77" s="367">
        <f>INT(I57*K$116/M57*100)/100</f>
        <v>3.35</v>
      </c>
      <c r="J77" s="367">
        <f>INT(J57*K$116/M57*100)/100</f>
        <v>1.67</v>
      </c>
      <c r="K77" s="367"/>
      <c r="L77" s="411" t="s">
        <v>117</v>
      </c>
      <c r="M77" s="412"/>
      <c r="N77" s="359"/>
    </row>
    <row r="78" spans="1:14" s="360" customFormat="1" ht="18.95" customHeight="1">
      <c r="A78" s="356"/>
      <c r="B78" s="342"/>
      <c r="C78" s="354"/>
      <c r="D78" s="344"/>
      <c r="E78" s="345"/>
      <c r="F78" s="1179" t="s">
        <v>426</v>
      </c>
      <c r="G78" s="367" t="s">
        <v>424</v>
      </c>
      <c r="H78" s="367">
        <v>0</v>
      </c>
      <c r="I78" s="367">
        <v>0</v>
      </c>
      <c r="J78" s="367">
        <v>0</v>
      </c>
      <c r="K78" s="367">
        <v>0</v>
      </c>
      <c r="L78" s="411" t="s">
        <v>117</v>
      </c>
      <c r="M78" s="412"/>
      <c r="N78" s="359"/>
    </row>
    <row r="79" spans="1:14" s="360" customFormat="1" ht="18.95" customHeight="1">
      <c r="A79" s="356"/>
      <c r="B79" s="342"/>
      <c r="C79" s="354"/>
      <c r="D79" s="344"/>
      <c r="E79" s="345"/>
      <c r="F79" s="1180"/>
      <c r="G79" s="430" t="s">
        <v>425</v>
      </c>
      <c r="H79" s="430">
        <f>INT(H59*K70/M59*100)/100</f>
        <v>9.9700000000000006</v>
      </c>
      <c r="I79" s="430">
        <f>INT(I59*K70/M59*100)/100</f>
        <v>9.9700000000000006</v>
      </c>
      <c r="J79" s="430">
        <f>INT(J59*K70/M59*100)/100</f>
        <v>0</v>
      </c>
      <c r="K79" s="430">
        <f>INT(K59*K70/M59*100)/100</f>
        <v>0</v>
      </c>
      <c r="L79" s="411" t="s">
        <v>119</v>
      </c>
      <c r="M79" s="412"/>
      <c r="N79" s="359"/>
    </row>
    <row r="80" spans="1:14" s="360" customFormat="1" ht="18.95" customHeight="1">
      <c r="A80" s="356"/>
      <c r="B80" s="342"/>
      <c r="C80" s="354"/>
      <c r="D80" s="344"/>
      <c r="E80" s="345"/>
      <c r="F80" s="366" t="s">
        <v>82</v>
      </c>
      <c r="G80" s="367"/>
      <c r="H80" s="367"/>
      <c r="I80" s="367">
        <f>INT(I60*K70/M60*100)/100</f>
        <v>1.64</v>
      </c>
      <c r="J80" s="367">
        <f>INT(J60*K70/M60*100)/100</f>
        <v>1.64</v>
      </c>
      <c r="K80" s="367"/>
      <c r="L80" s="411" t="s">
        <v>117</v>
      </c>
      <c r="M80" s="412"/>
      <c r="N80" s="359"/>
    </row>
    <row r="81" spans="1:14" s="360" customFormat="1" ht="18.95" customHeight="1">
      <c r="A81" s="356"/>
      <c r="B81" s="342"/>
      <c r="C81" s="354"/>
      <c r="D81" s="344"/>
      <c r="E81" s="345"/>
      <c r="F81" s="366" t="s">
        <v>83</v>
      </c>
      <c r="G81" s="367"/>
      <c r="H81" s="367">
        <f>INT(H61*K70/M61*100)/100</f>
        <v>1.43</v>
      </c>
      <c r="I81" s="367">
        <f>INT(I61*K70/M61*100)/100</f>
        <v>2.86</v>
      </c>
      <c r="J81" s="367">
        <f>INT(J61*K70/M61*100)/100</f>
        <v>1.43</v>
      </c>
      <c r="K81" s="367"/>
      <c r="L81" s="411" t="s">
        <v>117</v>
      </c>
      <c r="M81" s="412"/>
      <c r="N81" s="359"/>
    </row>
    <row r="82" spans="1:14" s="360" customFormat="1" ht="20.100000000000001" customHeight="1">
      <c r="A82" s="356"/>
      <c r="B82" s="342"/>
      <c r="C82" s="354"/>
      <c r="D82" s="344"/>
      <c r="E82" s="345"/>
      <c r="F82" s="414" t="s">
        <v>349</v>
      </c>
      <c r="G82" s="415">
        <f>INT((H82+I82+J82+K82)/10*100)/100</f>
        <v>3.73</v>
      </c>
      <c r="H82" s="415">
        <f>SUM(H76:H81)</f>
        <v>13.92</v>
      </c>
      <c r="I82" s="415">
        <f>SUM(I76:I81)</f>
        <v>18.670000000000002</v>
      </c>
      <c r="J82" s="415">
        <f>SUM(J75:J81)</f>
        <v>4.7399999999999993</v>
      </c>
      <c r="K82" s="415">
        <f>SUM(K75:K81)</f>
        <v>0</v>
      </c>
      <c r="L82" s="416"/>
      <c r="M82" s="417"/>
      <c r="N82" s="418"/>
    </row>
    <row r="83" spans="1:14" s="353" customFormat="1" ht="20.100000000000001" customHeight="1">
      <c r="A83" s="350"/>
      <c r="B83" s="342"/>
      <c r="C83" s="354"/>
      <c r="D83" s="344"/>
      <c r="E83" s="345" t="s">
        <v>13</v>
      </c>
      <c r="F83" s="346" t="s">
        <v>709</v>
      </c>
      <c r="G83" s="346"/>
      <c r="H83" s="346"/>
      <c r="I83" s="346"/>
      <c r="J83" s="355"/>
      <c r="K83" s="355"/>
      <c r="L83" s="355"/>
      <c r="M83" s="346"/>
      <c r="N83" s="352"/>
    </row>
    <row r="84" spans="1:14" s="353" customFormat="1" ht="20.100000000000001" customHeight="1">
      <c r="A84" s="350"/>
      <c r="B84" s="388"/>
      <c r="C84" s="354"/>
      <c r="D84" s="419" t="s">
        <v>315</v>
      </c>
      <c r="E84" s="345" t="s">
        <v>129</v>
      </c>
      <c r="F84" s="355" t="s">
        <v>317</v>
      </c>
      <c r="G84" s="355"/>
      <c r="H84" s="355"/>
      <c r="I84" s="355"/>
      <c r="J84" s="355"/>
      <c r="K84" s="355"/>
      <c r="L84" s="420"/>
      <c r="M84" s="355" t="s">
        <v>318</v>
      </c>
      <c r="N84" s="348"/>
    </row>
    <row r="85" spans="1:14" s="353" customFormat="1" ht="20.100000000000001" customHeight="1">
      <c r="A85" s="350"/>
      <c r="B85" s="388"/>
      <c r="C85" s="354"/>
      <c r="D85" s="389"/>
      <c r="E85" s="345" t="s">
        <v>13</v>
      </c>
      <c r="F85" s="355" t="s">
        <v>461</v>
      </c>
      <c r="G85" s="355"/>
      <c r="H85" s="355"/>
      <c r="I85" s="355"/>
      <c r="J85" s="355"/>
      <c r="K85" s="355"/>
      <c r="L85" s="421"/>
      <c r="M85" s="355" t="s">
        <v>319</v>
      </c>
      <c r="N85" s="348"/>
    </row>
    <row r="86" spans="1:14" s="353" customFormat="1" ht="20.100000000000001" customHeight="1">
      <c r="A86" s="350"/>
      <c r="B86" s="388"/>
      <c r="C86" s="354"/>
      <c r="D86" s="389" t="s">
        <v>320</v>
      </c>
      <c r="E86" s="345" t="s">
        <v>129</v>
      </c>
      <c r="F86" s="355" t="s">
        <v>321</v>
      </c>
      <c r="G86" s="355"/>
      <c r="H86" s="355"/>
      <c r="I86" s="355"/>
      <c r="J86" s="355"/>
      <c r="K86" s="355"/>
      <c r="L86" s="420"/>
      <c r="M86" s="355"/>
      <c r="N86" s="348"/>
    </row>
    <row r="87" spans="1:14" s="353" customFormat="1" ht="20.100000000000001" customHeight="1">
      <c r="A87" s="350"/>
      <c r="B87" s="388"/>
      <c r="C87" s="354"/>
      <c r="D87" s="389"/>
      <c r="E87" s="345"/>
      <c r="F87" s="422" t="s">
        <v>123</v>
      </c>
      <c r="G87" s="355" t="s">
        <v>323</v>
      </c>
      <c r="H87" s="355"/>
      <c r="I87" s="355"/>
      <c r="J87" s="355"/>
      <c r="K87" s="355"/>
      <c r="L87" s="431">
        <f>TRUNC(L72/M59,2)</f>
        <v>9.9700000000000006</v>
      </c>
      <c r="M87" s="355" t="s">
        <v>15</v>
      </c>
      <c r="N87" s="348"/>
    </row>
    <row r="88" spans="1:14" s="353" customFormat="1" ht="20.100000000000001" customHeight="1">
      <c r="A88" s="350"/>
      <c r="B88" s="388"/>
      <c r="C88" s="354"/>
      <c r="D88" s="389"/>
      <c r="E88" s="345"/>
      <c r="F88" s="422" t="s">
        <v>325</v>
      </c>
      <c r="G88" s="355" t="s">
        <v>323</v>
      </c>
      <c r="H88" s="355"/>
      <c r="I88" s="355"/>
      <c r="J88" s="355"/>
      <c r="K88" s="355"/>
      <c r="L88" s="431">
        <f>L87</f>
        <v>9.9700000000000006</v>
      </c>
      <c r="M88" s="355" t="s">
        <v>15</v>
      </c>
      <c r="N88" s="348"/>
    </row>
    <row r="89" spans="1:14" s="353" customFormat="1" ht="20.100000000000001" customHeight="1">
      <c r="A89" s="350"/>
      <c r="B89" s="388"/>
      <c r="C89" s="354"/>
      <c r="D89" s="389"/>
      <c r="E89" s="345" t="s">
        <v>13</v>
      </c>
      <c r="F89" s="355" t="s">
        <v>326</v>
      </c>
      <c r="G89" s="355"/>
      <c r="H89" s="423">
        <f>기계비및관련소프트웨어!D23</f>
        <v>8000000</v>
      </c>
      <c r="I89" s="360" t="s">
        <v>327</v>
      </c>
      <c r="J89" s="355"/>
      <c r="K89" s="355"/>
      <c r="L89" s="424"/>
      <c r="M89" s="355"/>
      <c r="N89" s="348"/>
    </row>
    <row r="90" spans="1:14" s="353" customFormat="1" ht="20.100000000000001" customHeight="1">
      <c r="A90" s="350"/>
      <c r="B90" s="388"/>
      <c r="C90" s="354"/>
      <c r="D90" s="389"/>
      <c r="E90" s="345"/>
      <c r="F90" s="422" t="s">
        <v>123</v>
      </c>
      <c r="G90" s="355" t="s">
        <v>124</v>
      </c>
      <c r="H90" s="355"/>
      <c r="I90" s="355"/>
      <c r="J90" s="355"/>
      <c r="K90" s="355"/>
      <c r="L90" s="425"/>
      <c r="M90" s="355" t="s">
        <v>125</v>
      </c>
      <c r="N90" s="348"/>
    </row>
    <row r="91" spans="1:14" s="353" customFormat="1" ht="20.100000000000001" customHeight="1">
      <c r="A91" s="350"/>
      <c r="B91" s="388"/>
      <c r="C91" s="354"/>
      <c r="D91" s="389"/>
      <c r="E91" s="345"/>
      <c r="F91" s="422" t="s">
        <v>325</v>
      </c>
      <c r="G91" s="355" t="s">
        <v>127</v>
      </c>
      <c r="H91" s="355"/>
      <c r="I91" s="355"/>
      <c r="J91" s="355"/>
      <c r="K91" s="355"/>
      <c r="L91" s="426"/>
      <c r="M91" s="355" t="s">
        <v>125</v>
      </c>
      <c r="N91" s="348"/>
    </row>
    <row r="92" spans="1:14" s="353" customFormat="1" ht="20.100000000000001" customHeight="1">
      <c r="A92" s="350"/>
      <c r="B92" s="388"/>
      <c r="C92" s="354"/>
      <c r="D92" s="389"/>
      <c r="E92" s="345"/>
      <c r="F92" s="355"/>
      <c r="G92" s="355"/>
      <c r="H92" s="355"/>
      <c r="I92" s="355"/>
      <c r="J92" s="355"/>
      <c r="K92" s="355"/>
      <c r="L92" s="426"/>
      <c r="M92" s="355"/>
      <c r="N92" s="348"/>
    </row>
    <row r="93" spans="1:14" s="353" customFormat="1" ht="20.100000000000001" customHeight="1">
      <c r="A93" s="350"/>
      <c r="B93" s="388"/>
      <c r="C93" s="354"/>
      <c r="D93" s="389"/>
      <c r="E93" s="345"/>
      <c r="F93" s="355"/>
      <c r="G93" s="355"/>
      <c r="H93" s="355"/>
      <c r="I93" s="355"/>
      <c r="J93" s="355"/>
      <c r="K93" s="355"/>
      <c r="L93" s="426"/>
      <c r="M93" s="355"/>
      <c r="N93" s="348"/>
    </row>
    <row r="94" spans="1:14" s="353" customFormat="1" ht="20.100000000000001" customHeight="1">
      <c r="A94" s="350"/>
      <c r="B94" s="388"/>
      <c r="C94" s="354"/>
      <c r="D94" s="389"/>
      <c r="E94" s="345"/>
      <c r="F94" s="355"/>
      <c r="G94" s="355"/>
      <c r="H94" s="355"/>
      <c r="I94" s="355"/>
      <c r="J94" s="355"/>
      <c r="K94" s="355"/>
      <c r="L94" s="426"/>
      <c r="M94" s="355"/>
      <c r="N94" s="348"/>
    </row>
    <row r="95" spans="1:14" s="353" customFormat="1" ht="20.100000000000001" customHeight="1" thickBot="1">
      <c r="A95" s="394"/>
      <c r="B95" s="395"/>
      <c r="C95" s="396"/>
      <c r="D95" s="397"/>
      <c r="E95" s="427"/>
      <c r="F95" s="400"/>
      <c r="G95" s="400"/>
      <c r="H95" s="400"/>
      <c r="I95" s="400"/>
      <c r="J95" s="400"/>
      <c r="K95" s="400"/>
      <c r="L95" s="428"/>
      <c r="M95" s="400"/>
      <c r="N95" s="403"/>
    </row>
    <row r="96" spans="1:14" s="349" customFormat="1" ht="26.25" customHeight="1">
      <c r="A96" s="341"/>
      <c r="B96" s="342"/>
      <c r="C96" s="343"/>
      <c r="D96" s="344"/>
      <c r="E96" s="345"/>
      <c r="F96" s="346"/>
      <c r="G96" s="346"/>
      <c r="H96" s="346"/>
      <c r="I96" s="346"/>
      <c r="J96" s="346"/>
      <c r="K96" s="346"/>
      <c r="L96" s="346"/>
      <c r="M96" s="347"/>
      <c r="N96" s="348"/>
    </row>
    <row r="97" spans="1:14" s="353" customFormat="1" ht="19.5" customHeight="1">
      <c r="A97" s="350"/>
      <c r="B97" s="351"/>
      <c r="C97" s="343" t="s">
        <v>534</v>
      </c>
      <c r="D97" s="344"/>
      <c r="E97" s="345"/>
      <c r="F97" s="346"/>
      <c r="G97" s="346"/>
      <c r="H97" s="346"/>
      <c r="I97" s="346"/>
      <c r="J97" s="346"/>
      <c r="K97" s="346"/>
      <c r="L97" s="346"/>
      <c r="M97" s="346"/>
      <c r="N97" s="352"/>
    </row>
    <row r="98" spans="1:14" s="353" customFormat="1" ht="20.100000000000001" customHeight="1">
      <c r="A98" s="350"/>
      <c r="B98" s="342"/>
      <c r="C98" s="354"/>
      <c r="D98" s="344" t="s">
        <v>298</v>
      </c>
      <c r="E98" s="345" t="s">
        <v>299</v>
      </c>
      <c r="F98" s="355" t="s">
        <v>707</v>
      </c>
      <c r="G98" s="346"/>
      <c r="H98" s="346"/>
      <c r="I98" s="346"/>
      <c r="J98" s="346"/>
      <c r="K98" s="346"/>
      <c r="L98" s="346"/>
      <c r="M98" s="346"/>
      <c r="N98" s="352"/>
    </row>
    <row r="99" spans="1:14" s="353" customFormat="1" ht="20.100000000000001" customHeight="1">
      <c r="A99" s="350"/>
      <c r="B99" s="342"/>
      <c r="C99" s="354"/>
      <c r="D99" s="344"/>
      <c r="E99" s="345"/>
      <c r="F99" s="346" t="s">
        <v>300</v>
      </c>
      <c r="G99" s="346"/>
      <c r="H99" s="346"/>
      <c r="I99" s="346"/>
      <c r="J99" s="346"/>
      <c r="K99" s="346"/>
      <c r="L99" s="346"/>
      <c r="M99" s="345" t="s">
        <v>301</v>
      </c>
      <c r="N99" s="352"/>
    </row>
    <row r="100" spans="1:14" s="360" customFormat="1" ht="24.95" customHeight="1">
      <c r="A100" s="356"/>
      <c r="B100" s="342"/>
      <c r="C100" s="354"/>
      <c r="D100" s="344"/>
      <c r="E100" s="345"/>
      <c r="F100" s="357" t="s">
        <v>302</v>
      </c>
      <c r="G100" s="357" t="s">
        <v>303</v>
      </c>
      <c r="H100" s="357" t="s">
        <v>304</v>
      </c>
      <c r="I100" s="357" t="s">
        <v>305</v>
      </c>
      <c r="J100" s="358" t="s">
        <v>306</v>
      </c>
      <c r="K100" s="358" t="s">
        <v>222</v>
      </c>
      <c r="L100" s="357" t="s">
        <v>223</v>
      </c>
      <c r="M100" s="357" t="s">
        <v>224</v>
      </c>
      <c r="N100" s="359"/>
    </row>
    <row r="101" spans="1:14" s="360" customFormat="1" ht="18.95" customHeight="1">
      <c r="A101" s="356"/>
      <c r="B101" s="342"/>
      <c r="C101" s="354"/>
      <c r="D101" s="344"/>
      <c r="E101" s="345"/>
      <c r="F101" s="361" t="s">
        <v>225</v>
      </c>
      <c r="G101" s="362" t="s">
        <v>226</v>
      </c>
      <c r="H101" s="362"/>
      <c r="I101" s="363"/>
      <c r="J101" s="363"/>
      <c r="K101" s="363"/>
      <c r="L101" s="364"/>
      <c r="M101" s="365"/>
      <c r="N101" s="359"/>
    </row>
    <row r="102" spans="1:14" s="360" customFormat="1" ht="18.95" customHeight="1">
      <c r="A102" s="356"/>
      <c r="B102" s="342"/>
      <c r="C102" s="354"/>
      <c r="D102" s="344"/>
      <c r="E102" s="345"/>
      <c r="F102" s="366" t="s">
        <v>227</v>
      </c>
      <c r="G102" s="367"/>
      <c r="H102" s="367">
        <v>1</v>
      </c>
      <c r="I102" s="367">
        <v>1</v>
      </c>
      <c r="J102" s="367"/>
      <c r="K102" s="367"/>
      <c r="L102" s="367">
        <f t="shared" ref="L102:L107" si="2">SUM(G102:K102)</f>
        <v>2</v>
      </c>
      <c r="M102" s="368">
        <v>1000</v>
      </c>
      <c r="N102" s="359"/>
    </row>
    <row r="103" spans="1:14" s="360" customFormat="1" ht="18.95" customHeight="1">
      <c r="A103" s="356"/>
      <c r="B103" s="342"/>
      <c r="C103" s="354"/>
      <c r="D103" s="344"/>
      <c r="E103" s="345"/>
      <c r="F103" s="366" t="s">
        <v>295</v>
      </c>
      <c r="G103" s="367"/>
      <c r="H103" s="367">
        <v>1</v>
      </c>
      <c r="I103" s="367">
        <v>2</v>
      </c>
      <c r="J103" s="367">
        <v>1</v>
      </c>
      <c r="K103" s="367"/>
      <c r="L103" s="367">
        <f t="shared" si="2"/>
        <v>4</v>
      </c>
      <c r="M103" s="368">
        <v>511</v>
      </c>
      <c r="N103" s="359"/>
    </row>
    <row r="104" spans="1:14" s="360" customFormat="1" ht="18.95" customHeight="1">
      <c r="A104" s="356"/>
      <c r="B104" s="342"/>
      <c r="C104" s="354"/>
      <c r="D104" s="344"/>
      <c r="E104" s="345"/>
      <c r="F104" s="1179" t="s">
        <v>426</v>
      </c>
      <c r="G104" s="367" t="s">
        <v>424</v>
      </c>
      <c r="H104" s="367">
        <v>1</v>
      </c>
      <c r="I104" s="367">
        <v>2</v>
      </c>
      <c r="J104" s="367">
        <v>1</v>
      </c>
      <c r="K104" s="367">
        <v>3</v>
      </c>
      <c r="L104" s="367">
        <f t="shared" si="2"/>
        <v>7</v>
      </c>
      <c r="M104" s="368">
        <v>458</v>
      </c>
      <c r="N104" s="359"/>
    </row>
    <row r="105" spans="1:14" s="360" customFormat="1" ht="18.95" customHeight="1">
      <c r="A105" s="356"/>
      <c r="B105" s="342"/>
      <c r="C105" s="354"/>
      <c r="D105" s="344"/>
      <c r="E105" s="345"/>
      <c r="F105" s="1180"/>
      <c r="G105" s="367" t="s">
        <v>425</v>
      </c>
      <c r="H105" s="367">
        <v>1</v>
      </c>
      <c r="I105" s="367">
        <v>1</v>
      </c>
      <c r="J105" s="367"/>
      <c r="K105" s="367"/>
      <c r="L105" s="367">
        <f t="shared" si="2"/>
        <v>2</v>
      </c>
      <c r="M105" s="368">
        <v>86</v>
      </c>
      <c r="N105" s="359"/>
    </row>
    <row r="106" spans="1:14" s="360" customFormat="1" ht="18.95" customHeight="1">
      <c r="A106" s="356"/>
      <c r="B106" s="342"/>
      <c r="C106" s="354"/>
      <c r="D106" s="344"/>
      <c r="E106" s="345"/>
      <c r="F106" s="366" t="s">
        <v>296</v>
      </c>
      <c r="G106" s="367"/>
      <c r="H106" s="367"/>
      <c r="I106" s="367">
        <v>2</v>
      </c>
      <c r="J106" s="367">
        <v>2</v>
      </c>
      <c r="K106" s="367"/>
      <c r="L106" s="367">
        <f t="shared" si="2"/>
        <v>4</v>
      </c>
      <c r="M106" s="368">
        <v>1044</v>
      </c>
      <c r="N106" s="359"/>
    </row>
    <row r="107" spans="1:14" s="360" customFormat="1" ht="18.95" customHeight="1">
      <c r="A107" s="356"/>
      <c r="B107" s="342"/>
      <c r="C107" s="354"/>
      <c r="D107" s="344"/>
      <c r="E107" s="345"/>
      <c r="F107" s="366" t="s">
        <v>297</v>
      </c>
      <c r="G107" s="367"/>
      <c r="H107" s="367">
        <v>1</v>
      </c>
      <c r="I107" s="367">
        <v>2</v>
      </c>
      <c r="J107" s="367">
        <v>1</v>
      </c>
      <c r="K107" s="367"/>
      <c r="L107" s="367">
        <f t="shared" si="2"/>
        <v>4</v>
      </c>
      <c r="M107" s="368">
        <v>600</v>
      </c>
      <c r="N107" s="359"/>
    </row>
    <row r="108" spans="1:14" s="353" customFormat="1" ht="20.100000000000001" customHeight="1">
      <c r="A108" s="350"/>
      <c r="B108" s="342"/>
      <c r="C108" s="354"/>
      <c r="D108" s="344"/>
      <c r="E108" s="345"/>
      <c r="F108" s="346" t="s">
        <v>228</v>
      </c>
      <c r="G108" s="346"/>
      <c r="H108" s="346"/>
      <c r="I108" s="346"/>
      <c r="J108" s="346"/>
      <c r="K108" s="346"/>
      <c r="L108" s="346"/>
      <c r="M108" s="369"/>
      <c r="N108" s="352"/>
    </row>
    <row r="109" spans="1:14" s="353" customFormat="1" ht="20.100000000000001" customHeight="1">
      <c r="A109" s="350"/>
      <c r="B109" s="342"/>
      <c r="C109" s="354"/>
      <c r="D109" s="344"/>
      <c r="E109" s="345"/>
      <c r="F109" s="370" t="s">
        <v>229</v>
      </c>
      <c r="G109" s="371" t="s">
        <v>86</v>
      </c>
      <c r="H109" s="371" t="s">
        <v>87</v>
      </c>
      <c r="I109" s="371" t="s">
        <v>88</v>
      </c>
      <c r="J109" s="371" t="s">
        <v>89</v>
      </c>
      <c r="K109" s="371" t="s">
        <v>90</v>
      </c>
      <c r="L109" s="371" t="s">
        <v>91</v>
      </c>
      <c r="M109" s="372" t="s">
        <v>92</v>
      </c>
      <c r="N109" s="352"/>
    </row>
    <row r="110" spans="1:14" s="353" customFormat="1" ht="20.100000000000001" customHeight="1">
      <c r="A110" s="350"/>
      <c r="B110" s="342"/>
      <c r="C110" s="354"/>
      <c r="D110" s="344"/>
      <c r="E110" s="345"/>
      <c r="F110" s="370" t="s">
        <v>230</v>
      </c>
      <c r="G110" s="373">
        <f>설계제원!B22</f>
        <v>0</v>
      </c>
      <c r="H110" s="373">
        <f>설계제원!C22</f>
        <v>0</v>
      </c>
      <c r="I110" s="373">
        <f>설계제원!D22</f>
        <v>1</v>
      </c>
      <c r="J110" s="373">
        <f>설계제원!E22</f>
        <v>0</v>
      </c>
      <c r="K110" s="373">
        <f>설계제원!F22</f>
        <v>0</v>
      </c>
      <c r="L110" s="373">
        <f>설계제원!G22</f>
        <v>0</v>
      </c>
      <c r="M110" s="374">
        <f>SUM(G110:L110)</f>
        <v>1</v>
      </c>
      <c r="N110" s="352"/>
    </row>
    <row r="111" spans="1:14" s="353" customFormat="1" ht="20.100000000000001" customHeight="1">
      <c r="A111" s="350"/>
      <c r="B111" s="342"/>
      <c r="C111" s="354"/>
      <c r="D111" s="344"/>
      <c r="E111" s="345"/>
      <c r="F111" s="370" t="s">
        <v>231</v>
      </c>
      <c r="G111" s="371">
        <v>1.68</v>
      </c>
      <c r="H111" s="375">
        <v>1</v>
      </c>
      <c r="I111" s="376">
        <v>0.78</v>
      </c>
      <c r="J111" s="371">
        <v>0.65</v>
      </c>
      <c r="K111" s="371">
        <v>0.65</v>
      </c>
      <c r="L111" s="371">
        <v>0.65</v>
      </c>
      <c r="M111" s="377">
        <f>TRUNC((G110*G111)+(H111*H110)+(I111*I110)+(J111*J110)+(K111*K110)+(L111*L110),2)</f>
        <v>0.78</v>
      </c>
      <c r="N111" s="352"/>
    </row>
    <row r="112" spans="1:14" s="353" customFormat="1" ht="20.100000000000001" customHeight="1">
      <c r="A112" s="350"/>
      <c r="B112" s="342"/>
      <c r="C112" s="354"/>
      <c r="D112" s="344"/>
      <c r="E112" s="345"/>
      <c r="F112" s="378" t="s">
        <v>232</v>
      </c>
      <c r="G112" s="378"/>
      <c r="H112" s="378"/>
      <c r="I112" s="378"/>
      <c r="J112" s="378"/>
      <c r="K112" s="378"/>
      <c r="L112" s="378"/>
      <c r="M112" s="379"/>
      <c r="N112" s="352"/>
    </row>
    <row r="113" spans="1:14" s="353" customFormat="1" ht="20.100000000000001" customHeight="1">
      <c r="A113" s="350"/>
      <c r="B113" s="342"/>
      <c r="C113" s="354"/>
      <c r="D113" s="344"/>
      <c r="E113" s="345"/>
      <c r="F113" s="370" t="s">
        <v>233</v>
      </c>
      <c r="G113" s="372" t="s">
        <v>234</v>
      </c>
      <c r="H113" s="370" t="s">
        <v>235</v>
      </c>
      <c r="I113" s="370" t="s">
        <v>236</v>
      </c>
      <c r="J113" s="370" t="s">
        <v>237</v>
      </c>
      <c r="K113" s="370" t="s">
        <v>238</v>
      </c>
      <c r="L113" s="370" t="s">
        <v>239</v>
      </c>
      <c r="M113" s="381" t="s">
        <v>240</v>
      </c>
      <c r="N113" s="352"/>
    </row>
    <row r="114" spans="1:14" s="353" customFormat="1" ht="20.100000000000001" customHeight="1">
      <c r="A114" s="350"/>
      <c r="B114" s="342"/>
      <c r="C114" s="354"/>
      <c r="D114" s="344"/>
      <c r="E114" s="345"/>
      <c r="F114" s="370" t="s">
        <v>231</v>
      </c>
      <c r="G114" s="429">
        <v>1.1000000000000001</v>
      </c>
      <c r="H114" s="381">
        <v>0.73</v>
      </c>
      <c r="I114" s="370">
        <v>1.03</v>
      </c>
      <c r="J114" s="370">
        <v>0.85</v>
      </c>
      <c r="K114" s="383">
        <v>1</v>
      </c>
      <c r="L114" s="370">
        <v>0.85</v>
      </c>
      <c r="M114" s="381"/>
      <c r="N114" s="352"/>
    </row>
    <row r="115" spans="1:14" s="353" customFormat="1" ht="20.100000000000001" customHeight="1">
      <c r="A115" s="350"/>
      <c r="B115" s="342"/>
      <c r="C115" s="354"/>
      <c r="D115" s="344"/>
      <c r="E115" s="345"/>
      <c r="F115" s="346" t="s">
        <v>241</v>
      </c>
      <c r="G115" s="384"/>
      <c r="H115" s="384"/>
      <c r="I115" s="384"/>
      <c r="J115" s="384"/>
      <c r="K115" s="385"/>
      <c r="L115" s="384"/>
      <c r="M115" s="384"/>
      <c r="N115" s="352"/>
    </row>
    <row r="116" spans="1:14" s="353" customFormat="1" ht="20.100000000000001" customHeight="1">
      <c r="A116" s="350"/>
      <c r="B116" s="342"/>
      <c r="C116" s="354"/>
      <c r="D116" s="344"/>
      <c r="E116" s="345"/>
      <c r="F116" s="346" t="str">
        <f>"- 단위시설물연장(1000)×지형구분증감계수("&amp;M111&amp;")×시설물종류증감계수(1.1) ="</f>
        <v>- 단위시설물연장(1000)×지형구분증감계수(0.78)×시설물종류증감계수(1.1) =</v>
      </c>
      <c r="G116" s="384"/>
      <c r="H116" s="384"/>
      <c r="I116" s="384"/>
      <c r="J116" s="386"/>
      <c r="K116" s="387">
        <f>1000*M111*G114</f>
        <v>858.00000000000011</v>
      </c>
      <c r="L116" s="346" t="s">
        <v>242</v>
      </c>
      <c r="M116" s="384"/>
      <c r="N116" s="352"/>
    </row>
    <row r="117" spans="1:14" s="353" customFormat="1" ht="20.100000000000001" customHeight="1">
      <c r="A117" s="350"/>
      <c r="B117" s="388"/>
      <c r="C117" s="354"/>
      <c r="D117" s="389"/>
      <c r="E117" s="384"/>
      <c r="F117" s="346" t="s">
        <v>243</v>
      </c>
      <c r="G117" s="384"/>
      <c r="H117" s="390" t="s">
        <v>244</v>
      </c>
      <c r="I117" s="391">
        <f>설계제원!B15</f>
        <v>1</v>
      </c>
      <c r="J117" s="392" t="str">
        <f>설계제원!C15</f>
        <v>종(도로,상수도,하수도)</v>
      </c>
      <c r="K117" s="393"/>
      <c r="L117" s="384"/>
      <c r="M117" s="384"/>
      <c r="N117" s="348"/>
    </row>
    <row r="118" spans="1:14" s="353" customFormat="1" ht="20.100000000000001" customHeight="1" thickBot="1">
      <c r="A118" s="394"/>
      <c r="B118" s="395"/>
      <c r="C118" s="396"/>
      <c r="D118" s="397"/>
      <c r="E118" s="398"/>
      <c r="F118" s="399" t="s">
        <v>245</v>
      </c>
      <c r="G118" s="399"/>
      <c r="H118" s="400"/>
      <c r="I118" s="400"/>
      <c r="J118" s="401"/>
      <c r="K118" s="401"/>
      <c r="L118" s="402">
        <f>INT((K116*(1-0.03*(I117-1))))</f>
        <v>858</v>
      </c>
      <c r="M118" s="400" t="s">
        <v>242</v>
      </c>
      <c r="N118" s="403"/>
    </row>
    <row r="119" spans="1:14" s="353" customFormat="1" ht="20.100000000000001" customHeight="1">
      <c r="A119" s="350"/>
      <c r="B119" s="342"/>
      <c r="C119" s="354"/>
      <c r="D119" s="344"/>
      <c r="E119" s="345"/>
      <c r="F119" s="346" t="s">
        <v>24</v>
      </c>
      <c r="G119" s="346"/>
      <c r="H119" s="346"/>
      <c r="I119" s="346"/>
      <c r="J119" s="346"/>
      <c r="K119" s="346"/>
      <c r="L119" s="346"/>
      <c r="M119" s="346"/>
      <c r="N119" s="352"/>
    </row>
    <row r="120" spans="1:14" s="360" customFormat="1" ht="24.95" customHeight="1">
      <c r="A120" s="356"/>
      <c r="B120" s="342"/>
      <c r="C120" s="354"/>
      <c r="D120" s="344"/>
      <c r="E120" s="345"/>
      <c r="F120" s="404" t="s">
        <v>25</v>
      </c>
      <c r="G120" s="404" t="s">
        <v>108</v>
      </c>
      <c r="H120" s="404" t="s">
        <v>109</v>
      </c>
      <c r="I120" s="404" t="s">
        <v>110</v>
      </c>
      <c r="J120" s="405" t="s">
        <v>111</v>
      </c>
      <c r="K120" s="405" t="s">
        <v>112</v>
      </c>
      <c r="L120" s="406" t="s">
        <v>113</v>
      </c>
      <c r="M120" s="407"/>
      <c r="N120" s="359"/>
    </row>
    <row r="121" spans="1:14" s="360" customFormat="1" ht="18.95" customHeight="1">
      <c r="A121" s="356"/>
      <c r="B121" s="342"/>
      <c r="C121" s="354"/>
      <c r="D121" s="344"/>
      <c r="E121" s="345"/>
      <c r="F121" s="366" t="s">
        <v>114</v>
      </c>
      <c r="G121" s="362" t="s">
        <v>115</v>
      </c>
      <c r="H121" s="362"/>
      <c r="I121" s="363"/>
      <c r="J121" s="363"/>
      <c r="K121" s="363"/>
      <c r="L121" s="408"/>
      <c r="M121" s="409"/>
      <c r="N121" s="359"/>
    </row>
    <row r="122" spans="1:14" s="360" customFormat="1" ht="18.95" customHeight="1">
      <c r="A122" s="356"/>
      <c r="B122" s="342"/>
      <c r="C122" s="354"/>
      <c r="D122" s="344"/>
      <c r="E122" s="345"/>
      <c r="F122" s="366" t="s">
        <v>116</v>
      </c>
      <c r="G122" s="367"/>
      <c r="H122" s="367">
        <f>INT(H102*K$116/M102*100)/100</f>
        <v>0.85</v>
      </c>
      <c r="I122" s="367">
        <f>INT(I102*K$116/M102*100)/100</f>
        <v>0.85</v>
      </c>
      <c r="J122" s="410"/>
      <c r="K122" s="410"/>
      <c r="L122" s="411" t="s">
        <v>117</v>
      </c>
      <c r="M122" s="412"/>
      <c r="N122" s="359"/>
    </row>
    <row r="123" spans="1:14" s="360" customFormat="1" ht="18.95" customHeight="1">
      <c r="A123" s="356"/>
      <c r="B123" s="342"/>
      <c r="C123" s="354"/>
      <c r="D123" s="344"/>
      <c r="E123" s="345"/>
      <c r="F123" s="366" t="s">
        <v>118</v>
      </c>
      <c r="G123" s="367"/>
      <c r="H123" s="367">
        <f>INT(H103*K$116/M103*100)/100</f>
        <v>1.67</v>
      </c>
      <c r="I123" s="367">
        <f>INT(I103*K$116/M103*100)/100</f>
        <v>3.35</v>
      </c>
      <c r="J123" s="367">
        <f>INT(J103*K$116/M103*100)/100</f>
        <v>1.67</v>
      </c>
      <c r="K123" s="367"/>
      <c r="L123" s="411" t="s">
        <v>117</v>
      </c>
      <c r="M123" s="412"/>
      <c r="N123" s="359"/>
    </row>
    <row r="124" spans="1:14" s="360" customFormat="1" ht="18.95" customHeight="1">
      <c r="A124" s="356"/>
      <c r="B124" s="342"/>
      <c r="C124" s="354"/>
      <c r="D124" s="344"/>
      <c r="E124" s="345"/>
      <c r="F124" s="1179" t="s">
        <v>426</v>
      </c>
      <c r="G124" s="430" t="s">
        <v>424</v>
      </c>
      <c r="H124" s="430">
        <f>INT(H104*L118/M104*100)/100</f>
        <v>1.87</v>
      </c>
      <c r="I124" s="430">
        <f>INT(I104*L118/M104*100)/100</f>
        <v>3.74</v>
      </c>
      <c r="J124" s="430">
        <f>INT(J104*L118/M104*100)/100</f>
        <v>1.87</v>
      </c>
      <c r="K124" s="430">
        <f>INT(K104*L118/M104*100)/100</f>
        <v>5.62</v>
      </c>
      <c r="L124" s="411" t="s">
        <v>117</v>
      </c>
      <c r="M124" s="412"/>
      <c r="N124" s="359"/>
    </row>
    <row r="125" spans="1:14" s="360" customFormat="1" ht="18.95" customHeight="1">
      <c r="A125" s="356"/>
      <c r="B125" s="342"/>
      <c r="C125" s="354"/>
      <c r="D125" s="344"/>
      <c r="E125" s="345"/>
      <c r="F125" s="1180"/>
      <c r="G125" s="367" t="s">
        <v>425</v>
      </c>
      <c r="H125" s="367">
        <v>0</v>
      </c>
      <c r="I125" s="367">
        <v>0</v>
      </c>
      <c r="J125" s="367">
        <v>0</v>
      </c>
      <c r="K125" s="367">
        <v>0</v>
      </c>
      <c r="L125" s="411" t="s">
        <v>119</v>
      </c>
      <c r="M125" s="412"/>
      <c r="N125" s="359"/>
    </row>
    <row r="126" spans="1:14" s="360" customFormat="1" ht="18.95" customHeight="1">
      <c r="A126" s="356"/>
      <c r="B126" s="342"/>
      <c r="C126" s="354"/>
      <c r="D126" s="344"/>
      <c r="E126" s="345"/>
      <c r="F126" s="366" t="s">
        <v>120</v>
      </c>
      <c r="G126" s="367"/>
      <c r="H126" s="367"/>
      <c r="I126" s="367">
        <f>INT(I106*K116/M106*100)/100</f>
        <v>1.64</v>
      </c>
      <c r="J126" s="367">
        <f>INT(J106*K116/M106*100)/100</f>
        <v>1.64</v>
      </c>
      <c r="K126" s="367"/>
      <c r="L126" s="411" t="s">
        <v>117</v>
      </c>
      <c r="M126" s="412"/>
      <c r="N126" s="359"/>
    </row>
    <row r="127" spans="1:14" s="360" customFormat="1" ht="18.95" customHeight="1">
      <c r="A127" s="356"/>
      <c r="B127" s="342"/>
      <c r="C127" s="354"/>
      <c r="D127" s="344"/>
      <c r="E127" s="345"/>
      <c r="F127" s="366" t="s">
        <v>121</v>
      </c>
      <c r="G127" s="367"/>
      <c r="H127" s="367">
        <f>INT(H107*K116/M107*100)/100</f>
        <v>1.43</v>
      </c>
      <c r="I127" s="367">
        <f>INT(I107*K116/M107*100)/100</f>
        <v>2.86</v>
      </c>
      <c r="J127" s="367">
        <f>INT(J107*K116/M107*100)/100</f>
        <v>1.43</v>
      </c>
      <c r="K127" s="367"/>
      <c r="L127" s="411" t="s">
        <v>117</v>
      </c>
      <c r="M127" s="412"/>
      <c r="N127" s="359"/>
    </row>
    <row r="128" spans="1:14" s="360" customFormat="1" ht="20.100000000000001" customHeight="1">
      <c r="A128" s="356"/>
      <c r="B128" s="342"/>
      <c r="C128" s="354"/>
      <c r="D128" s="344"/>
      <c r="E128" s="345"/>
      <c r="F128" s="414" t="s">
        <v>349</v>
      </c>
      <c r="G128" s="415">
        <f>INT((H128+I128+J128+K128)/10*100)/100</f>
        <v>3.04</v>
      </c>
      <c r="H128" s="415">
        <f>SUM(H122:H127)</f>
        <v>5.82</v>
      </c>
      <c r="I128" s="415">
        <f>SUM(I122:I127)</f>
        <v>12.44</v>
      </c>
      <c r="J128" s="415">
        <f>SUM(J121:J127)</f>
        <v>6.6099999999999994</v>
      </c>
      <c r="K128" s="415">
        <f>SUM(K121:K127)</f>
        <v>5.62</v>
      </c>
      <c r="L128" s="416"/>
      <c r="M128" s="417"/>
      <c r="N128" s="418"/>
    </row>
    <row r="129" spans="1:14" s="353" customFormat="1" ht="20.100000000000001" customHeight="1">
      <c r="A129" s="350"/>
      <c r="B129" s="342"/>
      <c r="C129" s="354"/>
      <c r="D129" s="344"/>
      <c r="E129" s="345" t="s">
        <v>122</v>
      </c>
      <c r="F129" s="346" t="s">
        <v>709</v>
      </c>
      <c r="G129" s="346"/>
      <c r="H129" s="346"/>
      <c r="I129" s="346"/>
      <c r="J129" s="346"/>
      <c r="K129" s="346"/>
      <c r="L129" s="346"/>
      <c r="M129" s="346"/>
      <c r="N129" s="352"/>
    </row>
    <row r="130" spans="1:14" s="353" customFormat="1" ht="20.100000000000001" customHeight="1">
      <c r="A130" s="350"/>
      <c r="B130" s="388"/>
      <c r="C130" s="354"/>
      <c r="D130" s="419" t="s">
        <v>315</v>
      </c>
      <c r="E130" s="345" t="s">
        <v>316</v>
      </c>
      <c r="F130" s="355" t="s">
        <v>317</v>
      </c>
      <c r="G130" s="355"/>
      <c r="H130" s="355"/>
      <c r="I130" s="355"/>
      <c r="J130" s="355"/>
      <c r="K130" s="355"/>
      <c r="L130" s="420"/>
      <c r="M130" s="355" t="s">
        <v>318</v>
      </c>
      <c r="N130" s="348"/>
    </row>
    <row r="131" spans="1:14" s="353" customFormat="1" ht="20.100000000000001" customHeight="1">
      <c r="A131" s="350"/>
      <c r="B131" s="388"/>
      <c r="C131" s="354"/>
      <c r="D131" s="389"/>
      <c r="E131" s="345" t="s">
        <v>122</v>
      </c>
      <c r="F131" s="355" t="s">
        <v>461</v>
      </c>
      <c r="G131" s="355"/>
      <c r="H131" s="355"/>
      <c r="I131" s="355"/>
      <c r="J131" s="355"/>
      <c r="K131" s="355"/>
      <c r="L131" s="421"/>
      <c r="M131" s="355" t="s">
        <v>319</v>
      </c>
      <c r="N131" s="348"/>
    </row>
    <row r="132" spans="1:14" s="353" customFormat="1" ht="20.100000000000001" customHeight="1">
      <c r="A132" s="350"/>
      <c r="B132" s="388"/>
      <c r="C132" s="354"/>
      <c r="D132" s="389" t="s">
        <v>320</v>
      </c>
      <c r="E132" s="345" t="s">
        <v>316</v>
      </c>
      <c r="F132" s="355" t="s">
        <v>321</v>
      </c>
      <c r="G132" s="355"/>
      <c r="H132" s="355"/>
      <c r="I132" s="355"/>
      <c r="J132" s="355"/>
      <c r="K132" s="355"/>
      <c r="L132" s="420"/>
      <c r="M132" s="355"/>
      <c r="N132" s="348"/>
    </row>
    <row r="133" spans="1:14" s="353" customFormat="1" ht="20.100000000000001" customHeight="1">
      <c r="A133" s="350"/>
      <c r="B133" s="388"/>
      <c r="C133" s="354"/>
      <c r="D133" s="389"/>
      <c r="E133" s="345"/>
      <c r="F133" s="422" t="s">
        <v>322</v>
      </c>
      <c r="G133" s="355" t="s">
        <v>323</v>
      </c>
      <c r="H133" s="355"/>
      <c r="I133" s="355"/>
      <c r="J133" s="355"/>
      <c r="K133" s="355"/>
      <c r="L133" s="431">
        <f>TRUNC(K116/M104,2)</f>
        <v>1.87</v>
      </c>
      <c r="M133" s="355" t="s">
        <v>324</v>
      </c>
      <c r="N133" s="348"/>
    </row>
    <row r="134" spans="1:14" s="353" customFormat="1" ht="20.100000000000001" customHeight="1">
      <c r="A134" s="350"/>
      <c r="B134" s="388"/>
      <c r="C134" s="354"/>
      <c r="D134" s="389"/>
      <c r="E134" s="345"/>
      <c r="F134" s="422" t="s">
        <v>325</v>
      </c>
      <c r="G134" s="355" t="s">
        <v>323</v>
      </c>
      <c r="H134" s="355"/>
      <c r="I134" s="355"/>
      <c r="J134" s="355"/>
      <c r="K134" s="355"/>
      <c r="L134" s="431">
        <f>L133</f>
        <v>1.87</v>
      </c>
      <c r="M134" s="355" t="s">
        <v>324</v>
      </c>
      <c r="N134" s="348"/>
    </row>
    <row r="135" spans="1:14" s="353" customFormat="1" ht="20.100000000000001" customHeight="1">
      <c r="A135" s="350"/>
      <c r="B135" s="388"/>
      <c r="C135" s="354"/>
      <c r="D135" s="389"/>
      <c r="E135" s="345" t="s">
        <v>122</v>
      </c>
      <c r="F135" s="355" t="s">
        <v>326</v>
      </c>
      <c r="G135" s="355"/>
      <c r="H135" s="423">
        <f>기계비및관련소프트웨어!D23</f>
        <v>8000000</v>
      </c>
      <c r="I135" s="360" t="s">
        <v>327</v>
      </c>
      <c r="J135" s="355"/>
      <c r="K135" s="355"/>
      <c r="L135" s="424"/>
      <c r="M135" s="355"/>
      <c r="N135" s="348"/>
    </row>
    <row r="136" spans="1:14" s="353" customFormat="1" ht="20.100000000000001" customHeight="1">
      <c r="A136" s="350"/>
      <c r="B136" s="388"/>
      <c r="C136" s="354"/>
      <c r="D136" s="389"/>
      <c r="E136" s="345"/>
      <c r="F136" s="422" t="s">
        <v>322</v>
      </c>
      <c r="G136" s="355" t="s">
        <v>328</v>
      </c>
      <c r="H136" s="355"/>
      <c r="I136" s="355"/>
      <c r="J136" s="355"/>
      <c r="K136" s="355"/>
      <c r="L136" s="425" t="str">
        <f>기계경비!J34</f>
        <v xml:space="preserve">   5,179 </v>
      </c>
      <c r="M136" s="355" t="s">
        <v>329</v>
      </c>
      <c r="N136" s="348"/>
    </row>
    <row r="137" spans="1:14" s="353" customFormat="1" ht="20.100000000000001" customHeight="1">
      <c r="A137" s="350"/>
      <c r="B137" s="388"/>
      <c r="C137" s="354"/>
      <c r="D137" s="389"/>
      <c r="E137" s="345"/>
      <c r="F137" s="422" t="s">
        <v>325</v>
      </c>
      <c r="G137" s="355" t="s">
        <v>330</v>
      </c>
      <c r="H137" s="355"/>
      <c r="I137" s="355"/>
      <c r="J137" s="355"/>
      <c r="K137" s="355"/>
      <c r="L137" s="426" t="str">
        <f>기계경비!K34</f>
        <v xml:space="preserve">   2,191 </v>
      </c>
      <c r="M137" s="355" t="s">
        <v>329</v>
      </c>
      <c r="N137" s="348"/>
    </row>
    <row r="138" spans="1:14" s="353" customFormat="1" ht="20.100000000000001" customHeight="1">
      <c r="A138" s="350"/>
      <c r="B138" s="388"/>
      <c r="C138" s="354"/>
      <c r="D138" s="389"/>
      <c r="E138" s="345"/>
      <c r="F138" s="355"/>
      <c r="G138" s="355"/>
      <c r="H138" s="355"/>
      <c r="I138" s="355"/>
      <c r="J138" s="355"/>
      <c r="K138" s="355"/>
      <c r="L138" s="426"/>
      <c r="M138" s="355"/>
      <c r="N138" s="348"/>
    </row>
    <row r="139" spans="1:14" s="353" customFormat="1" ht="20.100000000000001" customHeight="1">
      <c r="A139" s="350"/>
      <c r="B139" s="388"/>
      <c r="C139" s="354"/>
      <c r="D139" s="389"/>
      <c r="E139" s="345"/>
      <c r="F139" s="355"/>
      <c r="G139" s="355"/>
      <c r="H139" s="355"/>
      <c r="I139" s="355"/>
      <c r="J139" s="355"/>
      <c r="K139" s="355"/>
      <c r="L139" s="426"/>
      <c r="M139" s="355"/>
      <c r="N139" s="348"/>
    </row>
    <row r="140" spans="1:14" s="353" customFormat="1" ht="20.100000000000001" customHeight="1">
      <c r="A140" s="350"/>
      <c r="B140" s="388"/>
      <c r="C140" s="354"/>
      <c r="D140" s="389"/>
      <c r="E140" s="345"/>
      <c r="F140" s="355"/>
      <c r="G140" s="355"/>
      <c r="H140" s="355"/>
      <c r="I140" s="355"/>
      <c r="J140" s="355"/>
      <c r="K140" s="355"/>
      <c r="L140" s="426"/>
      <c r="M140" s="355"/>
      <c r="N140" s="348"/>
    </row>
    <row r="141" spans="1:14" s="353" customFormat="1" ht="20.100000000000001" customHeight="1" thickBot="1">
      <c r="A141" s="394"/>
      <c r="B141" s="395"/>
      <c r="C141" s="396"/>
      <c r="D141" s="397"/>
      <c r="E141" s="427"/>
      <c r="F141" s="400"/>
      <c r="G141" s="400"/>
      <c r="H141" s="400"/>
      <c r="I141" s="400"/>
      <c r="J141" s="400"/>
      <c r="K141" s="400"/>
      <c r="L141" s="428"/>
      <c r="M141" s="400"/>
      <c r="N141" s="403"/>
    </row>
    <row r="142" spans="1:14" s="349" customFormat="1" ht="20.100000000000001" customHeight="1">
      <c r="A142" s="432"/>
      <c r="B142" s="316"/>
      <c r="C142" s="433"/>
      <c r="D142" s="434"/>
      <c r="E142" s="435"/>
      <c r="F142" s="436"/>
      <c r="G142" s="436"/>
      <c r="H142" s="436"/>
      <c r="I142" s="436"/>
      <c r="J142" s="436"/>
      <c r="K142" s="436"/>
      <c r="L142" s="436"/>
      <c r="M142" s="436"/>
      <c r="N142" s="437"/>
    </row>
    <row r="143" spans="1:14" s="349" customFormat="1" ht="20.100000000000001" customHeight="1">
      <c r="A143" s="341"/>
      <c r="B143" s="438"/>
      <c r="C143" s="343" t="s">
        <v>535</v>
      </c>
      <c r="D143" s="344"/>
      <c r="E143" s="345"/>
      <c r="F143" s="346"/>
      <c r="G143" s="346"/>
      <c r="H143" s="346"/>
      <c r="I143" s="346"/>
      <c r="J143" s="346"/>
      <c r="K143" s="346"/>
      <c r="L143" s="346"/>
      <c r="M143" s="346"/>
      <c r="N143" s="352"/>
    </row>
    <row r="144" spans="1:14" s="349" customFormat="1" ht="20.100000000000001" customHeight="1">
      <c r="A144" s="341"/>
      <c r="B144" s="342"/>
      <c r="C144" s="439"/>
      <c r="D144" s="344" t="s">
        <v>331</v>
      </c>
      <c r="E144" s="345" t="s">
        <v>316</v>
      </c>
      <c r="F144" s="355" t="s">
        <v>707</v>
      </c>
      <c r="G144" s="346"/>
      <c r="H144" s="346"/>
      <c r="I144" s="346"/>
      <c r="J144" s="346"/>
      <c r="K144" s="346"/>
      <c r="L144" s="346"/>
      <c r="M144" s="346"/>
      <c r="N144" s="352"/>
    </row>
    <row r="145" spans="1:15" s="349" customFormat="1" ht="20.100000000000001" customHeight="1">
      <c r="A145" s="341"/>
      <c r="B145" s="342"/>
      <c r="C145" s="439"/>
      <c r="D145" s="344"/>
      <c r="E145" s="345"/>
      <c r="F145" s="346" t="s">
        <v>332</v>
      </c>
      <c r="G145" s="346"/>
      <c r="H145" s="346"/>
      <c r="I145" s="346"/>
      <c r="J145" s="346"/>
      <c r="K145" s="346"/>
      <c r="L145" s="346"/>
      <c r="M145" s="345" t="s">
        <v>333</v>
      </c>
      <c r="N145" s="352"/>
    </row>
    <row r="146" spans="1:15" ht="24.95" customHeight="1">
      <c r="A146" s="440"/>
      <c r="B146" s="342"/>
      <c r="D146" s="344"/>
      <c r="E146" s="345"/>
      <c r="F146" s="357" t="s">
        <v>25</v>
      </c>
      <c r="G146" s="357" t="s">
        <v>108</v>
      </c>
      <c r="H146" s="357" t="s">
        <v>109</v>
      </c>
      <c r="I146" s="357" t="s">
        <v>110</v>
      </c>
      <c r="J146" s="358" t="s">
        <v>111</v>
      </c>
      <c r="K146" s="358" t="s">
        <v>112</v>
      </c>
      <c r="L146" s="357" t="s">
        <v>334</v>
      </c>
      <c r="M146" s="357" t="s">
        <v>335</v>
      </c>
      <c r="N146" s="359"/>
    </row>
    <row r="147" spans="1:15" ht="18.95" customHeight="1">
      <c r="A147" s="440"/>
      <c r="B147" s="342"/>
      <c r="D147" s="344"/>
      <c r="E147" s="345"/>
      <c r="F147" s="361" t="s">
        <v>114</v>
      </c>
      <c r="G147" s="362" t="s">
        <v>115</v>
      </c>
      <c r="H147" s="362"/>
      <c r="I147" s="363"/>
      <c r="J147" s="363"/>
      <c r="K147" s="363"/>
      <c r="L147" s="364"/>
      <c r="M147" s="365"/>
      <c r="N147" s="359"/>
    </row>
    <row r="148" spans="1:15" ht="18.95" customHeight="1">
      <c r="A148" s="440"/>
      <c r="B148" s="342"/>
      <c r="D148" s="344"/>
      <c r="E148" s="345"/>
      <c r="F148" s="366" t="s">
        <v>116</v>
      </c>
      <c r="G148" s="367"/>
      <c r="H148" s="367">
        <v>1</v>
      </c>
      <c r="I148" s="367">
        <v>1</v>
      </c>
      <c r="J148" s="367"/>
      <c r="K148" s="367"/>
      <c r="L148" s="367">
        <f t="shared" ref="L148:L153" si="3">SUM(G148:K148)</f>
        <v>2</v>
      </c>
      <c r="M148" s="368">
        <v>1000</v>
      </c>
      <c r="N148" s="359"/>
    </row>
    <row r="149" spans="1:15" ht="18.95" customHeight="1">
      <c r="A149" s="440"/>
      <c r="B149" s="342"/>
      <c r="D149" s="344"/>
      <c r="E149" s="345"/>
      <c r="F149" s="366" t="s">
        <v>118</v>
      </c>
      <c r="G149" s="367"/>
      <c r="H149" s="367">
        <v>1</v>
      </c>
      <c r="I149" s="367">
        <v>2</v>
      </c>
      <c r="J149" s="367">
        <v>1</v>
      </c>
      <c r="K149" s="367"/>
      <c r="L149" s="367">
        <f t="shared" si="3"/>
        <v>4</v>
      </c>
      <c r="M149" s="368">
        <v>511</v>
      </c>
      <c r="N149" s="359"/>
    </row>
    <row r="150" spans="1:15" ht="18.95" customHeight="1">
      <c r="A150" s="440"/>
      <c r="B150" s="342"/>
      <c r="D150" s="344"/>
      <c r="E150" s="345"/>
      <c r="F150" s="1179" t="s">
        <v>427</v>
      </c>
      <c r="G150" s="367" t="s">
        <v>424</v>
      </c>
      <c r="H150" s="367">
        <v>1</v>
      </c>
      <c r="I150" s="367">
        <v>2</v>
      </c>
      <c r="J150" s="367">
        <v>1</v>
      </c>
      <c r="K150" s="367">
        <v>3</v>
      </c>
      <c r="L150" s="367">
        <f t="shared" si="3"/>
        <v>7</v>
      </c>
      <c r="M150" s="368">
        <v>458</v>
      </c>
      <c r="N150" s="359"/>
    </row>
    <row r="151" spans="1:15" ht="18.95" customHeight="1">
      <c r="A151" s="440"/>
      <c r="B151" s="342"/>
      <c r="D151" s="344"/>
      <c r="E151" s="345"/>
      <c r="F151" s="1180"/>
      <c r="G151" s="367" t="s">
        <v>425</v>
      </c>
      <c r="H151" s="367">
        <v>1</v>
      </c>
      <c r="I151" s="367">
        <v>1</v>
      </c>
      <c r="J151" s="367"/>
      <c r="K151" s="367"/>
      <c r="L151" s="367">
        <f t="shared" si="3"/>
        <v>2</v>
      </c>
      <c r="M151" s="368">
        <v>86</v>
      </c>
      <c r="N151" s="359"/>
    </row>
    <row r="152" spans="1:15" ht="18.95" customHeight="1">
      <c r="A152" s="440"/>
      <c r="B152" s="342"/>
      <c r="D152" s="344"/>
      <c r="E152" s="345"/>
      <c r="F152" s="366" t="s">
        <v>120</v>
      </c>
      <c r="G152" s="367"/>
      <c r="H152" s="367"/>
      <c r="I152" s="367">
        <v>2</v>
      </c>
      <c r="J152" s="367">
        <v>2</v>
      </c>
      <c r="K152" s="367"/>
      <c r="L152" s="367">
        <f t="shared" si="3"/>
        <v>4</v>
      </c>
      <c r="M152" s="368">
        <v>1044</v>
      </c>
      <c r="N152" s="359"/>
    </row>
    <row r="153" spans="1:15" ht="18.95" customHeight="1">
      <c r="A153" s="440"/>
      <c r="B153" s="342"/>
      <c r="D153" s="344"/>
      <c r="E153" s="345"/>
      <c r="F153" s="366" t="s">
        <v>121</v>
      </c>
      <c r="G153" s="367"/>
      <c r="H153" s="367">
        <v>1</v>
      </c>
      <c r="I153" s="367">
        <v>2</v>
      </c>
      <c r="J153" s="367">
        <v>1</v>
      </c>
      <c r="K153" s="367"/>
      <c r="L153" s="367">
        <f t="shared" si="3"/>
        <v>4</v>
      </c>
      <c r="M153" s="368">
        <v>600</v>
      </c>
      <c r="N153" s="359"/>
    </row>
    <row r="154" spans="1:15" s="349" customFormat="1" ht="20.100000000000001" customHeight="1">
      <c r="A154" s="341"/>
      <c r="B154" s="342"/>
      <c r="C154" s="439"/>
      <c r="D154" s="344"/>
      <c r="E154" s="345"/>
      <c r="F154" s="346" t="s">
        <v>336</v>
      </c>
      <c r="G154" s="346"/>
      <c r="H154" s="346"/>
      <c r="I154" s="346"/>
      <c r="J154" s="346"/>
      <c r="K154" s="346"/>
      <c r="L154" s="346"/>
      <c r="M154" s="369"/>
      <c r="N154" s="352"/>
    </row>
    <row r="155" spans="1:15" s="353" customFormat="1" ht="20.100000000000001" customHeight="1">
      <c r="A155" s="350"/>
      <c r="B155" s="342"/>
      <c r="C155" s="354"/>
      <c r="D155" s="344"/>
      <c r="E155" s="345"/>
      <c r="F155" s="370" t="s">
        <v>233</v>
      </c>
      <c r="G155" s="371" t="s">
        <v>86</v>
      </c>
      <c r="H155" s="371" t="s">
        <v>87</v>
      </c>
      <c r="I155" s="371" t="s">
        <v>88</v>
      </c>
      <c r="J155" s="371" t="s">
        <v>89</v>
      </c>
      <c r="K155" s="371" t="s">
        <v>90</v>
      </c>
      <c r="L155" s="371" t="s">
        <v>91</v>
      </c>
      <c r="M155" s="372" t="s">
        <v>337</v>
      </c>
      <c r="N155" s="352"/>
    </row>
    <row r="156" spans="1:15" s="353" customFormat="1" ht="20.100000000000001" customHeight="1">
      <c r="A156" s="350"/>
      <c r="B156" s="342"/>
      <c r="C156" s="354"/>
      <c r="D156" s="344"/>
      <c r="E156" s="345"/>
      <c r="F156" s="370" t="s">
        <v>338</v>
      </c>
      <c r="G156" s="373">
        <f>설계제원!B22</f>
        <v>0</v>
      </c>
      <c r="H156" s="373">
        <f>설계제원!C22</f>
        <v>0</v>
      </c>
      <c r="I156" s="373">
        <f>설계제원!D22</f>
        <v>1</v>
      </c>
      <c r="J156" s="373">
        <f>설계제원!E22</f>
        <v>0</v>
      </c>
      <c r="K156" s="373">
        <f>설계제원!F22</f>
        <v>0</v>
      </c>
      <c r="L156" s="373">
        <f>설계제원!G22</f>
        <v>0</v>
      </c>
      <c r="M156" s="374">
        <f>SUM(G156:L156)</f>
        <v>1</v>
      </c>
      <c r="N156" s="352"/>
      <c r="O156" s="441"/>
    </row>
    <row r="157" spans="1:15" s="353" customFormat="1" ht="20.100000000000001" customHeight="1">
      <c r="A157" s="350"/>
      <c r="B157" s="342"/>
      <c r="C157" s="354"/>
      <c r="D157" s="344"/>
      <c r="E157" s="345"/>
      <c r="F157" s="370" t="s">
        <v>231</v>
      </c>
      <c r="G157" s="371">
        <v>1.68</v>
      </c>
      <c r="H157" s="375">
        <v>1</v>
      </c>
      <c r="I157" s="376">
        <v>0.78</v>
      </c>
      <c r="J157" s="371">
        <v>0.65</v>
      </c>
      <c r="K157" s="371">
        <v>0.65</v>
      </c>
      <c r="L157" s="371">
        <v>0.65</v>
      </c>
      <c r="M157" s="377">
        <f>TRUNC((G156*G157)+(H157*H156)+(I157*I156)+(J157*J156)+(K157*K156)+(L157*L156),2)</f>
        <v>0.78</v>
      </c>
      <c r="N157" s="352"/>
    </row>
    <row r="158" spans="1:15" s="349" customFormat="1" ht="20.100000000000001" customHeight="1">
      <c r="A158" s="341"/>
      <c r="B158" s="342"/>
      <c r="C158" s="439"/>
      <c r="D158" s="344"/>
      <c r="E158" s="345"/>
      <c r="F158" s="346" t="s">
        <v>232</v>
      </c>
      <c r="G158" s="346"/>
      <c r="H158" s="346"/>
      <c r="I158" s="346"/>
      <c r="J158" s="346"/>
      <c r="K158" s="346"/>
      <c r="L158" s="346"/>
      <c r="M158" s="369"/>
      <c r="N158" s="352"/>
    </row>
    <row r="159" spans="1:15" s="349" customFormat="1" ht="20.100000000000001" customHeight="1">
      <c r="A159" s="341"/>
      <c r="B159" s="342"/>
      <c r="C159" s="439"/>
      <c r="D159" s="344"/>
      <c r="E159" s="345"/>
      <c r="F159" s="365" t="s">
        <v>233</v>
      </c>
      <c r="G159" s="442" t="s">
        <v>234</v>
      </c>
      <c r="H159" s="365" t="s">
        <v>235</v>
      </c>
      <c r="I159" s="365" t="s">
        <v>236</v>
      </c>
      <c r="J159" s="365" t="s">
        <v>237</v>
      </c>
      <c r="K159" s="365" t="s">
        <v>238</v>
      </c>
      <c r="L159" s="365" t="s">
        <v>239</v>
      </c>
      <c r="M159" s="357" t="s">
        <v>240</v>
      </c>
      <c r="N159" s="352"/>
    </row>
    <row r="160" spans="1:15" s="349" customFormat="1" ht="20.100000000000001" customHeight="1">
      <c r="A160" s="341"/>
      <c r="B160" s="342"/>
      <c r="C160" s="439"/>
      <c r="D160" s="344"/>
      <c r="E160" s="345"/>
      <c r="F160" s="365" t="s">
        <v>231</v>
      </c>
      <c r="G160" s="443">
        <v>1.1000000000000001</v>
      </c>
      <c r="H160" s="357">
        <v>0.73</v>
      </c>
      <c r="I160" s="365">
        <v>1.03</v>
      </c>
      <c r="J160" s="365">
        <v>0.85</v>
      </c>
      <c r="K160" s="444">
        <v>1</v>
      </c>
      <c r="L160" s="365">
        <v>0.85</v>
      </c>
      <c r="M160" s="357"/>
      <c r="N160" s="352"/>
    </row>
    <row r="161" spans="1:14" s="349" customFormat="1" ht="20.100000000000001" customHeight="1">
      <c r="A161" s="341"/>
      <c r="B161" s="342"/>
      <c r="C161" s="439"/>
      <c r="D161" s="344"/>
      <c r="E161" s="345"/>
      <c r="F161" s="346" t="s">
        <v>241</v>
      </c>
      <c r="G161" s="384"/>
      <c r="H161" s="384"/>
      <c r="I161" s="384"/>
      <c r="J161" s="384"/>
      <c r="K161" s="385"/>
      <c r="L161" s="384"/>
      <c r="M161" s="384"/>
      <c r="N161" s="352"/>
    </row>
    <row r="162" spans="1:14" s="349" customFormat="1" ht="20.100000000000001" customHeight="1">
      <c r="A162" s="341"/>
      <c r="B162" s="342"/>
      <c r="C162" s="439"/>
      <c r="D162" s="344"/>
      <c r="E162" s="345"/>
      <c r="F162" s="346" t="str">
        <f>"- 단위시설물연장(1000)×지형구분증감계수("&amp;M157&amp;")×시설물종류증감계수(1.1) ="</f>
        <v>- 단위시설물연장(1000)×지형구분증감계수(0.78)×시설물종류증감계수(1.1) =</v>
      </c>
      <c r="G162" s="384"/>
      <c r="H162" s="384"/>
      <c r="I162" s="384"/>
      <c r="J162" s="384"/>
      <c r="K162" s="387">
        <f>1000*M157*G160</f>
        <v>858.00000000000011</v>
      </c>
      <c r="L162" s="346" t="s">
        <v>242</v>
      </c>
      <c r="M162" s="384"/>
      <c r="N162" s="352"/>
    </row>
    <row r="163" spans="1:14" s="349" customFormat="1" ht="20.100000000000001" customHeight="1">
      <c r="A163" s="341"/>
      <c r="B163" s="388"/>
      <c r="C163" s="439"/>
      <c r="D163" s="389"/>
      <c r="E163" s="384"/>
      <c r="F163" s="346" t="s">
        <v>105</v>
      </c>
      <c r="G163" s="384"/>
      <c r="H163" s="390" t="s">
        <v>106</v>
      </c>
      <c r="I163" s="391">
        <f>설계제원!B15</f>
        <v>1</v>
      </c>
      <c r="J163" s="392" t="str">
        <f>설계제원!C15</f>
        <v>종(도로,상수도,하수도)</v>
      </c>
      <c r="K163" s="393"/>
      <c r="L163" s="384"/>
      <c r="M163" s="384"/>
      <c r="N163" s="348"/>
    </row>
    <row r="164" spans="1:14" s="349" customFormat="1" ht="20.100000000000001" customHeight="1" thickBot="1">
      <c r="A164" s="445"/>
      <c r="B164" s="395"/>
      <c r="C164" s="446"/>
      <c r="D164" s="397"/>
      <c r="E164" s="398"/>
      <c r="F164" s="399" t="s">
        <v>107</v>
      </c>
      <c r="G164" s="399"/>
      <c r="H164" s="400"/>
      <c r="I164" s="400"/>
      <c r="J164" s="447"/>
      <c r="K164" s="447"/>
      <c r="L164" s="402">
        <f>INT((K162*(1-0.03*(I163-1))))</f>
        <v>858</v>
      </c>
      <c r="M164" s="400" t="s">
        <v>104</v>
      </c>
      <c r="N164" s="403"/>
    </row>
    <row r="165" spans="1:14" s="349" customFormat="1" ht="20.100000000000001" customHeight="1">
      <c r="A165" s="341"/>
      <c r="B165" s="342"/>
      <c r="C165" s="439"/>
      <c r="D165" s="344"/>
      <c r="E165" s="345"/>
      <c r="F165" s="346" t="s">
        <v>24</v>
      </c>
      <c r="G165" s="346"/>
      <c r="H165" s="346"/>
      <c r="I165" s="346"/>
      <c r="J165" s="346"/>
      <c r="K165" s="346"/>
      <c r="L165" s="346"/>
      <c r="M165" s="346"/>
      <c r="N165" s="352"/>
    </row>
    <row r="166" spans="1:14" ht="24.95" customHeight="1">
      <c r="A166" s="440"/>
      <c r="B166" s="342"/>
      <c r="D166" s="344"/>
      <c r="E166" s="345"/>
      <c r="F166" s="404" t="s">
        <v>25</v>
      </c>
      <c r="G166" s="404" t="s">
        <v>108</v>
      </c>
      <c r="H166" s="404" t="s">
        <v>109</v>
      </c>
      <c r="I166" s="404" t="s">
        <v>110</v>
      </c>
      <c r="J166" s="405" t="s">
        <v>111</v>
      </c>
      <c r="K166" s="405" t="s">
        <v>112</v>
      </c>
      <c r="L166" s="406" t="s">
        <v>113</v>
      </c>
      <c r="M166" s="407"/>
      <c r="N166" s="359"/>
    </row>
    <row r="167" spans="1:14" ht="18.95" customHeight="1">
      <c r="A167" s="440"/>
      <c r="B167" s="342"/>
      <c r="D167" s="344"/>
      <c r="E167" s="345"/>
      <c r="F167" s="366" t="s">
        <v>114</v>
      </c>
      <c r="G167" s="362" t="s">
        <v>115</v>
      </c>
      <c r="H167" s="362"/>
      <c r="I167" s="363"/>
      <c r="J167" s="363"/>
      <c r="K167" s="363"/>
      <c r="L167" s="408"/>
      <c r="M167" s="409"/>
      <c r="N167" s="359"/>
    </row>
    <row r="168" spans="1:14" ht="18.95" customHeight="1">
      <c r="A168" s="440"/>
      <c r="B168" s="342"/>
      <c r="D168" s="344"/>
      <c r="E168" s="345"/>
      <c r="F168" s="366" t="s">
        <v>116</v>
      </c>
      <c r="G168" s="367"/>
      <c r="H168" s="367">
        <f>INT(H148*K162/M148*100)/100</f>
        <v>0.85</v>
      </c>
      <c r="I168" s="367">
        <f>INT(I148*K162/M148*100)/100</f>
        <v>0.85</v>
      </c>
      <c r="J168" s="448"/>
      <c r="K168" s="448"/>
      <c r="L168" s="411" t="s">
        <v>117</v>
      </c>
      <c r="M168" s="449"/>
      <c r="N168" s="359"/>
    </row>
    <row r="169" spans="1:14" ht="18.95" customHeight="1">
      <c r="A169" s="440"/>
      <c r="B169" s="342"/>
      <c r="D169" s="344"/>
      <c r="E169" s="345"/>
      <c r="F169" s="366" t="s">
        <v>118</v>
      </c>
      <c r="G169" s="367"/>
      <c r="H169" s="367">
        <f>INT(H149*K162/M149*100)/100</f>
        <v>1.67</v>
      </c>
      <c r="I169" s="367">
        <f>INT(I149*K162/M149*100)/100</f>
        <v>3.35</v>
      </c>
      <c r="J169" s="367">
        <f>INT(J149*K162/M149*100)/100</f>
        <v>1.67</v>
      </c>
      <c r="K169" s="367"/>
      <c r="L169" s="411" t="s">
        <v>117</v>
      </c>
      <c r="M169" s="449"/>
      <c r="N169" s="359"/>
    </row>
    <row r="170" spans="1:14" ht="18.95" customHeight="1">
      <c r="A170" s="440"/>
      <c r="B170" s="342"/>
      <c r="D170" s="344"/>
      <c r="E170" s="345"/>
      <c r="F170" s="1179" t="s">
        <v>427</v>
      </c>
      <c r="G170" s="367" t="s">
        <v>424</v>
      </c>
      <c r="H170" s="367"/>
      <c r="I170" s="367"/>
      <c r="J170" s="367"/>
      <c r="K170" s="367"/>
      <c r="L170" s="411" t="s">
        <v>117</v>
      </c>
      <c r="M170" s="449"/>
      <c r="N170" s="359"/>
    </row>
    <row r="171" spans="1:14" ht="18.95" customHeight="1">
      <c r="A171" s="440"/>
      <c r="B171" s="342"/>
      <c r="D171" s="344"/>
      <c r="E171" s="345"/>
      <c r="F171" s="1180"/>
      <c r="G171" s="367" t="s">
        <v>425</v>
      </c>
      <c r="H171" s="367">
        <v>0</v>
      </c>
      <c r="I171" s="367">
        <v>0</v>
      </c>
      <c r="J171" s="367">
        <v>0</v>
      </c>
      <c r="K171" s="367">
        <v>0</v>
      </c>
      <c r="L171" s="411" t="s">
        <v>119</v>
      </c>
      <c r="M171" s="449"/>
      <c r="N171" s="359"/>
    </row>
    <row r="172" spans="1:14" ht="18.95" customHeight="1">
      <c r="A172" s="440"/>
      <c r="B172" s="342"/>
      <c r="D172" s="344"/>
      <c r="E172" s="345"/>
      <c r="F172" s="366" t="s">
        <v>120</v>
      </c>
      <c r="G172" s="367"/>
      <c r="H172" s="367"/>
      <c r="I172" s="367">
        <f>INT(I152*K162/M152*100)/100</f>
        <v>1.64</v>
      </c>
      <c r="J172" s="367">
        <f>INT(J152*K162/M152*100)/100</f>
        <v>1.64</v>
      </c>
      <c r="K172" s="367"/>
      <c r="L172" s="411" t="s">
        <v>117</v>
      </c>
      <c r="M172" s="449"/>
      <c r="N172" s="359"/>
    </row>
    <row r="173" spans="1:14" ht="18.95" customHeight="1">
      <c r="A173" s="440"/>
      <c r="B173" s="342"/>
      <c r="D173" s="344"/>
      <c r="E173" s="345"/>
      <c r="F173" s="366" t="s">
        <v>121</v>
      </c>
      <c r="G173" s="367"/>
      <c r="H173" s="367">
        <f>INT(H153*K162/M153*100)/100</f>
        <v>1.43</v>
      </c>
      <c r="I173" s="367">
        <f>INT(I153*K162/M153*100)/100</f>
        <v>2.86</v>
      </c>
      <c r="J173" s="367">
        <f>INT(J153*K162/M153*100)/100</f>
        <v>1.43</v>
      </c>
      <c r="K173" s="367"/>
      <c r="L173" s="411" t="s">
        <v>117</v>
      </c>
      <c r="M173" s="449"/>
      <c r="N173" s="359"/>
    </row>
    <row r="174" spans="1:14" ht="20.100000000000001" customHeight="1">
      <c r="A174" s="440"/>
      <c r="B174" s="342"/>
      <c r="D174" s="344"/>
      <c r="E174" s="345"/>
      <c r="F174" s="414" t="s">
        <v>139</v>
      </c>
      <c r="G174" s="415">
        <f>INT((H174+I174+J174+K174)/10*100)/100</f>
        <v>1.73</v>
      </c>
      <c r="H174" s="415">
        <f>SUM(H167:H173)</f>
        <v>3.95</v>
      </c>
      <c r="I174" s="415">
        <f>SUM(I167:I173)</f>
        <v>8.6999999999999993</v>
      </c>
      <c r="J174" s="415">
        <f>SUM(J167:J173)</f>
        <v>4.7399999999999993</v>
      </c>
      <c r="K174" s="415">
        <f>SUM(K167:K173)</f>
        <v>0</v>
      </c>
      <c r="L174" s="416"/>
      <c r="M174" s="417"/>
      <c r="N174" s="418"/>
    </row>
    <row r="175" spans="1:14" s="349" customFormat="1" ht="20.100000000000001" customHeight="1">
      <c r="A175" s="341"/>
      <c r="B175" s="342"/>
      <c r="C175" s="439"/>
      <c r="D175" s="344"/>
      <c r="E175" s="345" t="s">
        <v>122</v>
      </c>
      <c r="F175" s="346" t="s">
        <v>709</v>
      </c>
      <c r="G175" s="346"/>
      <c r="H175" s="346"/>
      <c r="I175" s="346"/>
      <c r="J175" s="346"/>
      <c r="K175" s="346"/>
      <c r="L175" s="346"/>
      <c r="M175" s="346"/>
      <c r="N175" s="352"/>
    </row>
    <row r="176" spans="1:14" s="349" customFormat="1" ht="20.100000000000001" customHeight="1">
      <c r="A176" s="341"/>
      <c r="B176" s="388"/>
      <c r="C176" s="439"/>
      <c r="D176" s="389"/>
      <c r="E176" s="345"/>
      <c r="F176" s="355"/>
      <c r="G176" s="355"/>
      <c r="H176" s="355"/>
      <c r="I176" s="355"/>
      <c r="J176" s="355"/>
      <c r="K176" s="355"/>
      <c r="L176" s="420"/>
      <c r="M176" s="355"/>
      <c r="N176" s="348"/>
    </row>
    <row r="177" spans="1:14" s="349" customFormat="1" ht="20.100000000000001" customHeight="1">
      <c r="A177" s="341"/>
      <c r="B177" s="388"/>
      <c r="C177" s="439"/>
      <c r="D177" s="389"/>
      <c r="E177" s="345"/>
      <c r="F177" s="355"/>
      <c r="G177" s="355"/>
      <c r="H177" s="355"/>
      <c r="I177" s="355"/>
      <c r="J177" s="355"/>
      <c r="K177" s="355"/>
      <c r="L177" s="421"/>
      <c r="M177" s="355"/>
      <c r="N177" s="348"/>
    </row>
    <row r="178" spans="1:14" s="349" customFormat="1" ht="20.100000000000001" customHeight="1">
      <c r="A178" s="341"/>
      <c r="B178" s="388"/>
      <c r="C178" s="439"/>
      <c r="D178" s="389"/>
      <c r="E178" s="345"/>
      <c r="F178" s="355"/>
      <c r="G178" s="355"/>
      <c r="H178" s="355"/>
      <c r="I178" s="355"/>
      <c r="J178" s="355"/>
      <c r="K178" s="355"/>
      <c r="L178" s="420"/>
      <c r="M178" s="355"/>
      <c r="N178" s="348"/>
    </row>
    <row r="179" spans="1:14" s="349" customFormat="1" ht="20.100000000000001" customHeight="1">
      <c r="A179" s="341"/>
      <c r="B179" s="388"/>
      <c r="C179" s="439"/>
      <c r="D179" s="389"/>
      <c r="E179" s="345"/>
      <c r="F179" s="355"/>
      <c r="G179" s="355"/>
      <c r="H179" s="355"/>
      <c r="I179" s="355"/>
      <c r="J179" s="355"/>
      <c r="K179" s="355"/>
      <c r="L179" s="420"/>
      <c r="M179" s="355"/>
      <c r="N179" s="348"/>
    </row>
    <row r="180" spans="1:14" s="349" customFormat="1" ht="20.100000000000001" customHeight="1">
      <c r="A180" s="341"/>
      <c r="B180" s="388"/>
      <c r="C180" s="439"/>
      <c r="D180" s="389"/>
      <c r="E180" s="345"/>
      <c r="F180" s="355"/>
      <c r="G180" s="355"/>
      <c r="H180" s="355"/>
      <c r="I180" s="355"/>
      <c r="J180" s="355"/>
      <c r="K180" s="355"/>
      <c r="L180" s="420"/>
      <c r="M180" s="355"/>
      <c r="N180" s="348"/>
    </row>
    <row r="181" spans="1:14" s="349" customFormat="1" ht="20.100000000000001" customHeight="1">
      <c r="A181" s="341"/>
      <c r="B181" s="388"/>
      <c r="C181" s="439"/>
      <c r="D181" s="389"/>
      <c r="E181" s="345"/>
      <c r="F181" s="355"/>
      <c r="G181" s="355"/>
      <c r="H181" s="423"/>
      <c r="I181" s="355"/>
      <c r="J181" s="355"/>
      <c r="K181" s="355"/>
      <c r="L181" s="424"/>
      <c r="M181" s="355"/>
      <c r="N181" s="348"/>
    </row>
    <row r="182" spans="1:14" s="349" customFormat="1" ht="20.100000000000001" customHeight="1">
      <c r="A182" s="341"/>
      <c r="B182" s="388"/>
      <c r="C182" s="439"/>
      <c r="D182" s="389"/>
      <c r="E182" s="345"/>
      <c r="F182" s="355"/>
      <c r="G182" s="355"/>
      <c r="H182" s="355"/>
      <c r="I182" s="355"/>
      <c r="J182" s="355"/>
      <c r="K182" s="355"/>
      <c r="L182" s="425"/>
      <c r="M182" s="355"/>
      <c r="N182" s="348"/>
    </row>
    <row r="183" spans="1:14" s="349" customFormat="1" ht="20.100000000000001" customHeight="1">
      <c r="A183" s="341"/>
      <c r="B183" s="388"/>
      <c r="C183" s="439"/>
      <c r="D183" s="389"/>
      <c r="E183" s="345"/>
      <c r="F183" s="355"/>
      <c r="G183" s="355"/>
      <c r="H183" s="355"/>
      <c r="I183" s="355"/>
      <c r="J183" s="355"/>
      <c r="K183" s="355"/>
      <c r="L183" s="426"/>
      <c r="M183" s="355"/>
      <c r="N183" s="348"/>
    </row>
    <row r="184" spans="1:14" s="349" customFormat="1" ht="20.100000000000001" customHeight="1">
      <c r="A184" s="341"/>
      <c r="B184" s="388"/>
      <c r="C184" s="439"/>
      <c r="D184" s="389"/>
      <c r="E184" s="345"/>
      <c r="F184" s="355"/>
      <c r="G184" s="355"/>
      <c r="H184" s="355"/>
      <c r="I184" s="355"/>
      <c r="J184" s="355"/>
      <c r="K184" s="355"/>
      <c r="L184" s="426"/>
      <c r="M184" s="355"/>
      <c r="N184" s="348"/>
    </row>
    <row r="185" spans="1:14" s="349" customFormat="1" ht="20.100000000000001" customHeight="1">
      <c r="A185" s="341"/>
      <c r="B185" s="388"/>
      <c r="C185" s="439"/>
      <c r="D185" s="389"/>
      <c r="E185" s="345"/>
      <c r="F185" s="355"/>
      <c r="G185" s="355"/>
      <c r="H185" s="355"/>
      <c r="I185" s="355"/>
      <c r="J185" s="355"/>
      <c r="K185" s="355"/>
      <c r="L185" s="426"/>
      <c r="M185" s="355"/>
      <c r="N185" s="348"/>
    </row>
    <row r="186" spans="1:14" s="349" customFormat="1" ht="20.100000000000001" customHeight="1">
      <c r="A186" s="341"/>
      <c r="B186" s="388"/>
      <c r="C186" s="439"/>
      <c r="D186" s="389"/>
      <c r="E186" s="345"/>
      <c r="F186" s="355"/>
      <c r="G186" s="355"/>
      <c r="H186" s="355"/>
      <c r="I186" s="355"/>
      <c r="J186" s="355"/>
      <c r="K186" s="355"/>
      <c r="L186" s="426"/>
      <c r="M186" s="355"/>
      <c r="N186" s="348"/>
    </row>
    <row r="187" spans="1:14" s="349" customFormat="1" ht="20.100000000000001" customHeight="1" thickBot="1">
      <c r="A187" s="445"/>
      <c r="B187" s="395"/>
      <c r="C187" s="446"/>
      <c r="D187" s="397"/>
      <c r="E187" s="427"/>
      <c r="F187" s="400"/>
      <c r="G187" s="400"/>
      <c r="H187" s="400"/>
      <c r="I187" s="400"/>
      <c r="J187" s="400"/>
      <c r="K187" s="400"/>
      <c r="L187" s="428"/>
      <c r="M187" s="400"/>
      <c r="N187" s="403"/>
    </row>
    <row r="188" spans="1:14" s="353" customFormat="1" ht="20.100000000000001" customHeight="1">
      <c r="A188" s="350"/>
      <c r="B188" s="342"/>
      <c r="C188" s="354"/>
      <c r="D188" s="344"/>
      <c r="E188" s="345"/>
      <c r="F188" s="346"/>
      <c r="G188" s="346"/>
      <c r="H188" s="346"/>
      <c r="I188" s="346"/>
      <c r="J188" s="346"/>
      <c r="K188" s="346"/>
      <c r="L188" s="346"/>
      <c r="M188" s="346"/>
      <c r="N188" s="352"/>
    </row>
    <row r="189" spans="1:14" s="353" customFormat="1" ht="20.100000000000001" customHeight="1">
      <c r="A189" s="350"/>
      <c r="B189" s="351"/>
      <c r="C189" s="343" t="s">
        <v>531</v>
      </c>
      <c r="D189" s="344"/>
      <c r="E189" s="345"/>
      <c r="F189" s="346"/>
      <c r="G189" s="346"/>
      <c r="H189" s="346"/>
      <c r="I189" s="346"/>
      <c r="J189" s="346"/>
      <c r="K189" s="346"/>
      <c r="L189" s="346"/>
      <c r="M189" s="346"/>
      <c r="N189" s="352"/>
    </row>
    <row r="190" spans="1:14" s="353" customFormat="1" ht="20.100000000000001" customHeight="1">
      <c r="A190" s="350"/>
      <c r="B190" s="342"/>
      <c r="C190" s="354"/>
      <c r="D190" s="344" t="s">
        <v>128</v>
      </c>
      <c r="E190" s="345" t="s">
        <v>129</v>
      </c>
      <c r="F190" s="355" t="s">
        <v>707</v>
      </c>
      <c r="G190" s="346"/>
      <c r="H190" s="346"/>
      <c r="I190" s="346"/>
      <c r="J190" s="346"/>
      <c r="K190" s="346"/>
      <c r="L190" s="346"/>
      <c r="M190" s="346"/>
      <c r="N190" s="352"/>
    </row>
    <row r="191" spans="1:14" s="353" customFormat="1" ht="20.100000000000001" customHeight="1">
      <c r="A191" s="350"/>
      <c r="B191" s="342"/>
      <c r="C191" s="354"/>
      <c r="D191" s="344"/>
      <c r="E191" s="345"/>
      <c r="F191" s="346" t="s">
        <v>130</v>
      </c>
      <c r="G191" s="346"/>
      <c r="H191" s="346"/>
      <c r="I191" s="346"/>
      <c r="J191" s="346"/>
      <c r="K191" s="346"/>
      <c r="L191" s="346"/>
      <c r="M191" s="345" t="s">
        <v>131</v>
      </c>
      <c r="N191" s="352"/>
    </row>
    <row r="192" spans="1:14" s="360" customFormat="1" ht="24.95" customHeight="1">
      <c r="A192" s="356"/>
      <c r="B192" s="342"/>
      <c r="C192" s="354"/>
      <c r="D192" s="344"/>
      <c r="E192" s="345"/>
      <c r="F192" s="357" t="s">
        <v>25</v>
      </c>
      <c r="G192" s="357" t="s">
        <v>6</v>
      </c>
      <c r="H192" s="357" t="s">
        <v>34</v>
      </c>
      <c r="I192" s="357" t="s">
        <v>35</v>
      </c>
      <c r="J192" s="358" t="s">
        <v>74</v>
      </c>
      <c r="K192" s="358" t="s">
        <v>75</v>
      </c>
      <c r="L192" s="357" t="s">
        <v>76</v>
      </c>
      <c r="M192" s="357" t="s">
        <v>77</v>
      </c>
      <c r="N192" s="359"/>
    </row>
    <row r="193" spans="1:14" s="360" customFormat="1" ht="18.95" customHeight="1">
      <c r="A193" s="356"/>
      <c r="B193" s="342"/>
      <c r="C193" s="354"/>
      <c r="D193" s="344"/>
      <c r="E193" s="345"/>
      <c r="F193" s="361" t="s">
        <v>78</v>
      </c>
      <c r="G193" s="362" t="s">
        <v>79</v>
      </c>
      <c r="H193" s="362"/>
      <c r="I193" s="363"/>
      <c r="J193" s="363"/>
      <c r="K193" s="363"/>
      <c r="L193" s="364"/>
      <c r="M193" s="365"/>
      <c r="N193" s="359"/>
    </row>
    <row r="194" spans="1:14" s="360" customFormat="1" ht="18.95" customHeight="1">
      <c r="A194" s="356"/>
      <c r="B194" s="342"/>
      <c r="C194" s="354"/>
      <c r="D194" s="344"/>
      <c r="E194" s="345"/>
      <c r="F194" s="366" t="s">
        <v>80</v>
      </c>
      <c r="G194" s="367"/>
      <c r="H194" s="367">
        <v>1</v>
      </c>
      <c r="I194" s="367">
        <v>1</v>
      </c>
      <c r="J194" s="367"/>
      <c r="K194" s="367"/>
      <c r="L194" s="367">
        <f t="shared" ref="L194:L199" si="4">SUM(G194:K194)</f>
        <v>2</v>
      </c>
      <c r="M194" s="368">
        <v>1000</v>
      </c>
      <c r="N194" s="359"/>
    </row>
    <row r="195" spans="1:14" s="360" customFormat="1" ht="18.95" customHeight="1">
      <c r="A195" s="356"/>
      <c r="B195" s="342"/>
      <c r="C195" s="354"/>
      <c r="D195" s="344"/>
      <c r="E195" s="345"/>
      <c r="F195" s="366" t="s">
        <v>81</v>
      </c>
      <c r="G195" s="367"/>
      <c r="H195" s="367">
        <v>1</v>
      </c>
      <c r="I195" s="367">
        <v>2</v>
      </c>
      <c r="J195" s="367">
        <v>1</v>
      </c>
      <c r="K195" s="367"/>
      <c r="L195" s="367">
        <f t="shared" si="4"/>
        <v>4</v>
      </c>
      <c r="M195" s="368">
        <v>511</v>
      </c>
      <c r="N195" s="359"/>
    </row>
    <row r="196" spans="1:14" s="360" customFormat="1" ht="18.95" customHeight="1">
      <c r="A196" s="356"/>
      <c r="B196" s="342"/>
      <c r="C196" s="354"/>
      <c r="D196" s="344"/>
      <c r="E196" s="345"/>
      <c r="F196" s="1179" t="s">
        <v>426</v>
      </c>
      <c r="G196" s="367" t="s">
        <v>424</v>
      </c>
      <c r="H196" s="367">
        <v>1</v>
      </c>
      <c r="I196" s="367">
        <v>2</v>
      </c>
      <c r="J196" s="367">
        <v>1</v>
      </c>
      <c r="K196" s="367">
        <v>3</v>
      </c>
      <c r="L196" s="367">
        <f t="shared" si="4"/>
        <v>7</v>
      </c>
      <c r="M196" s="368">
        <v>458</v>
      </c>
      <c r="N196" s="359"/>
    </row>
    <row r="197" spans="1:14" s="360" customFormat="1" ht="18.95" customHeight="1">
      <c r="A197" s="356"/>
      <c r="B197" s="342"/>
      <c r="C197" s="354"/>
      <c r="D197" s="344"/>
      <c r="E197" s="345"/>
      <c r="F197" s="1197"/>
      <c r="G197" s="367" t="s">
        <v>425</v>
      </c>
      <c r="H197" s="367">
        <v>1</v>
      </c>
      <c r="I197" s="367">
        <v>1</v>
      </c>
      <c r="J197" s="367"/>
      <c r="K197" s="367"/>
      <c r="L197" s="367">
        <f t="shared" si="4"/>
        <v>2</v>
      </c>
      <c r="M197" s="368">
        <v>86</v>
      </c>
      <c r="N197" s="359"/>
    </row>
    <row r="198" spans="1:14" s="360" customFormat="1" ht="18.95" customHeight="1">
      <c r="A198" s="356"/>
      <c r="B198" s="342"/>
      <c r="C198" s="354"/>
      <c r="D198" s="344"/>
      <c r="E198" s="345"/>
      <c r="F198" s="366" t="s">
        <v>82</v>
      </c>
      <c r="G198" s="367"/>
      <c r="H198" s="367"/>
      <c r="I198" s="367">
        <v>2</v>
      </c>
      <c r="J198" s="367">
        <v>2</v>
      </c>
      <c r="K198" s="367"/>
      <c r="L198" s="367">
        <f t="shared" si="4"/>
        <v>4</v>
      </c>
      <c r="M198" s="368">
        <v>1044</v>
      </c>
      <c r="N198" s="359"/>
    </row>
    <row r="199" spans="1:14" s="360" customFormat="1" ht="18.95" customHeight="1">
      <c r="A199" s="356"/>
      <c r="B199" s="342"/>
      <c r="C199" s="354"/>
      <c r="D199" s="344"/>
      <c r="E199" s="345"/>
      <c r="F199" s="366" t="s">
        <v>83</v>
      </c>
      <c r="G199" s="367"/>
      <c r="H199" s="367">
        <v>1</v>
      </c>
      <c r="I199" s="367">
        <v>2</v>
      </c>
      <c r="J199" s="367">
        <v>1</v>
      </c>
      <c r="K199" s="367"/>
      <c r="L199" s="367">
        <f t="shared" si="4"/>
        <v>4</v>
      </c>
      <c r="M199" s="368">
        <v>600</v>
      </c>
      <c r="N199" s="359"/>
    </row>
    <row r="200" spans="1:14" s="353" customFormat="1" ht="20.100000000000001" customHeight="1">
      <c r="A200" s="350"/>
      <c r="B200" s="342"/>
      <c r="C200" s="354"/>
      <c r="D200" s="344"/>
      <c r="E200" s="345"/>
      <c r="F200" s="346" t="s">
        <v>84</v>
      </c>
      <c r="G200" s="346"/>
      <c r="H200" s="346"/>
      <c r="I200" s="346"/>
      <c r="J200" s="346"/>
      <c r="K200" s="346"/>
      <c r="L200" s="346"/>
      <c r="M200" s="369"/>
      <c r="N200" s="352"/>
    </row>
    <row r="201" spans="1:14" s="353" customFormat="1" ht="20.100000000000001" customHeight="1">
      <c r="A201" s="350"/>
      <c r="B201" s="342"/>
      <c r="C201" s="354"/>
      <c r="D201" s="344"/>
      <c r="E201" s="345"/>
      <c r="F201" s="370" t="s">
        <v>85</v>
      </c>
      <c r="G201" s="371" t="s">
        <v>45</v>
      </c>
      <c r="H201" s="371" t="s">
        <v>87</v>
      </c>
      <c r="I201" s="371" t="s">
        <v>62</v>
      </c>
      <c r="J201" s="371" t="s">
        <v>89</v>
      </c>
      <c r="K201" s="371" t="s">
        <v>90</v>
      </c>
      <c r="L201" s="371" t="s">
        <v>59</v>
      </c>
      <c r="M201" s="372" t="s">
        <v>92</v>
      </c>
      <c r="N201" s="352"/>
    </row>
    <row r="202" spans="1:14" s="353" customFormat="1" ht="20.100000000000001" customHeight="1">
      <c r="A202" s="350"/>
      <c r="B202" s="342"/>
      <c r="C202" s="354"/>
      <c r="D202" s="344"/>
      <c r="E202" s="345"/>
      <c r="F202" s="370" t="s">
        <v>93</v>
      </c>
      <c r="G202" s="373">
        <f>설계제원!B26</f>
        <v>0</v>
      </c>
      <c r="H202" s="373">
        <f>설계제원!C26</f>
        <v>0</v>
      </c>
      <c r="I202" s="373">
        <f>설계제원!D26</f>
        <v>1</v>
      </c>
      <c r="J202" s="373">
        <f>설계제원!E26</f>
        <v>0</v>
      </c>
      <c r="K202" s="373">
        <f>설계제원!F26</f>
        <v>0</v>
      </c>
      <c r="L202" s="373">
        <f>설계제원!G26</f>
        <v>0</v>
      </c>
      <c r="M202" s="374">
        <f>SUM(G202:L202)</f>
        <v>1</v>
      </c>
      <c r="N202" s="352"/>
    </row>
    <row r="203" spans="1:14" s="353" customFormat="1" ht="20.100000000000001" customHeight="1">
      <c r="A203" s="350"/>
      <c r="B203" s="342"/>
      <c r="C203" s="354"/>
      <c r="D203" s="344"/>
      <c r="E203" s="345"/>
      <c r="F203" s="370" t="s">
        <v>94</v>
      </c>
      <c r="G203" s="371">
        <v>1.68</v>
      </c>
      <c r="H203" s="375">
        <v>1</v>
      </c>
      <c r="I203" s="376">
        <v>0.78</v>
      </c>
      <c r="J203" s="371">
        <v>0.65</v>
      </c>
      <c r="K203" s="371">
        <v>0.65</v>
      </c>
      <c r="L203" s="371">
        <v>0.65</v>
      </c>
      <c r="M203" s="377">
        <f>TRUNC((G202*G203)+(H203*H202)+(I203*I202)+(J203*J202)+(K203*K202)+(L203*L202),2)</f>
        <v>0.78</v>
      </c>
      <c r="N203" s="352"/>
    </row>
    <row r="204" spans="1:14" s="353" customFormat="1" ht="20.100000000000001" customHeight="1">
      <c r="A204" s="350"/>
      <c r="B204" s="342"/>
      <c r="C204" s="354"/>
      <c r="D204" s="344"/>
      <c r="E204" s="345"/>
      <c r="F204" s="378" t="s">
        <v>95</v>
      </c>
      <c r="G204" s="378"/>
      <c r="H204" s="378"/>
      <c r="I204" s="378"/>
      <c r="J204" s="378"/>
      <c r="K204" s="378"/>
      <c r="L204" s="378"/>
      <c r="M204" s="379"/>
      <c r="N204" s="352"/>
    </row>
    <row r="205" spans="1:14" s="353" customFormat="1" ht="20.100000000000001" customHeight="1">
      <c r="A205" s="350"/>
      <c r="B205" s="342"/>
      <c r="C205" s="354"/>
      <c r="D205" s="344"/>
      <c r="E205" s="345"/>
      <c r="F205" s="370" t="s">
        <v>85</v>
      </c>
      <c r="G205" s="381" t="s">
        <v>96</v>
      </c>
      <c r="H205" s="372" t="s">
        <v>97</v>
      </c>
      <c r="I205" s="370" t="s">
        <v>98</v>
      </c>
      <c r="J205" s="370" t="s">
        <v>99</v>
      </c>
      <c r="K205" s="370" t="s">
        <v>100</v>
      </c>
      <c r="L205" s="370" t="s">
        <v>101</v>
      </c>
      <c r="M205" s="381" t="s">
        <v>102</v>
      </c>
      <c r="N205" s="352"/>
    </row>
    <row r="206" spans="1:14" s="353" customFormat="1" ht="20.100000000000001" customHeight="1">
      <c r="A206" s="350"/>
      <c r="B206" s="342"/>
      <c r="C206" s="354"/>
      <c r="D206" s="344"/>
      <c r="E206" s="345"/>
      <c r="F206" s="370" t="s">
        <v>94</v>
      </c>
      <c r="G206" s="450">
        <v>1.1000000000000001</v>
      </c>
      <c r="H206" s="372">
        <v>0.73</v>
      </c>
      <c r="I206" s="370">
        <v>1.03</v>
      </c>
      <c r="J206" s="370">
        <v>0.85</v>
      </c>
      <c r="K206" s="383">
        <v>1</v>
      </c>
      <c r="L206" s="370">
        <v>0.85</v>
      </c>
      <c r="M206" s="381"/>
      <c r="N206" s="352"/>
    </row>
    <row r="207" spans="1:14" s="353" customFormat="1" ht="20.100000000000001" customHeight="1">
      <c r="A207" s="350"/>
      <c r="B207" s="342"/>
      <c r="C207" s="354"/>
      <c r="D207" s="344"/>
      <c r="E207" s="345"/>
      <c r="F207" s="346" t="s">
        <v>103</v>
      </c>
      <c r="G207" s="384"/>
      <c r="H207" s="384"/>
      <c r="I207" s="384"/>
      <c r="J207" s="384"/>
      <c r="K207" s="385"/>
      <c r="L207" s="384"/>
      <c r="M207" s="384"/>
      <c r="N207" s="352"/>
    </row>
    <row r="208" spans="1:14" s="353" customFormat="1" ht="20.100000000000001" customHeight="1">
      <c r="A208" s="350"/>
      <c r="B208" s="342"/>
      <c r="C208" s="354"/>
      <c r="D208" s="344"/>
      <c r="E208" s="345"/>
      <c r="F208" s="346" t="str">
        <f>"- 단위시설물연장(1000)×지형구분증감계수("&amp;M203&amp;")×시설물종류증감계수(1.1) ="</f>
        <v>- 단위시설물연장(1000)×지형구분증감계수(0.78)×시설물종류증감계수(1.1) =</v>
      </c>
      <c r="G208" s="384"/>
      <c r="H208" s="384"/>
      <c r="I208" s="384"/>
      <c r="J208" s="386"/>
      <c r="K208" s="387">
        <f>1000*M203*H206</f>
        <v>569.4</v>
      </c>
      <c r="L208" s="346" t="s">
        <v>104</v>
      </c>
      <c r="M208" s="384"/>
      <c r="N208" s="352"/>
    </row>
    <row r="209" spans="1:14" s="353" customFormat="1" ht="20.100000000000001" customHeight="1">
      <c r="A209" s="350"/>
      <c r="B209" s="388"/>
      <c r="C209" s="354"/>
      <c r="D209" s="389"/>
      <c r="E209" s="384"/>
      <c r="F209" s="346" t="s">
        <v>105</v>
      </c>
      <c r="G209" s="384"/>
      <c r="H209" s="390" t="s">
        <v>106</v>
      </c>
      <c r="I209" s="391">
        <f>설계제원!B15</f>
        <v>1</v>
      </c>
      <c r="J209" s="392" t="str">
        <f>설계제원!C15</f>
        <v>종(도로,상수도,하수도)</v>
      </c>
      <c r="K209" s="393"/>
      <c r="L209" s="384"/>
      <c r="M209" s="384"/>
      <c r="N209" s="348"/>
    </row>
    <row r="210" spans="1:14" s="353" customFormat="1" ht="20.100000000000001" customHeight="1" thickBot="1">
      <c r="A210" s="394"/>
      <c r="B210" s="395"/>
      <c r="C210" s="396"/>
      <c r="D210" s="397"/>
      <c r="E210" s="398"/>
      <c r="F210" s="399" t="s">
        <v>107</v>
      </c>
      <c r="G210" s="399"/>
      <c r="H210" s="400"/>
      <c r="I210" s="400"/>
      <c r="J210" s="401"/>
      <c r="K210" s="401"/>
      <c r="L210" s="402">
        <f>INT((K208*(1-0.03*(I209-1))))</f>
        <v>569</v>
      </c>
      <c r="M210" s="400" t="s">
        <v>104</v>
      </c>
      <c r="N210" s="403"/>
    </row>
    <row r="211" spans="1:14" s="353" customFormat="1" ht="20.100000000000001" customHeight="1">
      <c r="A211" s="350"/>
      <c r="B211" s="342"/>
      <c r="C211" s="354"/>
      <c r="D211" s="344"/>
      <c r="E211" s="345"/>
      <c r="F211" s="346" t="s">
        <v>24</v>
      </c>
      <c r="G211" s="346"/>
      <c r="H211" s="346"/>
      <c r="I211" s="346"/>
      <c r="J211" s="346"/>
      <c r="K211" s="346"/>
      <c r="L211" s="346"/>
      <c r="M211" s="346"/>
      <c r="N211" s="352"/>
    </row>
    <row r="212" spans="1:14" s="360" customFormat="1" ht="24.95" customHeight="1">
      <c r="A212" s="356"/>
      <c r="B212" s="342"/>
      <c r="C212" s="354"/>
      <c r="D212" s="344"/>
      <c r="E212" s="345"/>
      <c r="F212" s="404" t="s">
        <v>25</v>
      </c>
      <c r="G212" s="404" t="s">
        <v>6</v>
      </c>
      <c r="H212" s="404" t="s">
        <v>34</v>
      </c>
      <c r="I212" s="404" t="s">
        <v>35</v>
      </c>
      <c r="J212" s="405" t="s">
        <v>74</v>
      </c>
      <c r="K212" s="405" t="s">
        <v>75</v>
      </c>
      <c r="L212" s="451" t="s">
        <v>113</v>
      </c>
      <c r="M212" s="409"/>
      <c r="N212" s="359"/>
    </row>
    <row r="213" spans="1:14" s="360" customFormat="1" ht="18.95" customHeight="1">
      <c r="A213" s="356"/>
      <c r="B213" s="342"/>
      <c r="C213" s="354"/>
      <c r="D213" s="344"/>
      <c r="E213" s="345"/>
      <c r="F213" s="366" t="s">
        <v>78</v>
      </c>
      <c r="G213" s="362" t="s">
        <v>79</v>
      </c>
      <c r="H213" s="362"/>
      <c r="I213" s="363"/>
      <c r="J213" s="363"/>
      <c r="K213" s="363"/>
      <c r="L213" s="408"/>
      <c r="M213" s="409"/>
      <c r="N213" s="359"/>
    </row>
    <row r="214" spans="1:14" s="360" customFormat="1" ht="18.95" customHeight="1">
      <c r="A214" s="356"/>
      <c r="B214" s="342"/>
      <c r="C214" s="354"/>
      <c r="D214" s="344"/>
      <c r="E214" s="345"/>
      <c r="F214" s="366" t="s">
        <v>80</v>
      </c>
      <c r="G214" s="367"/>
      <c r="H214" s="367">
        <f>INT(H194*K208/M194*100)/100</f>
        <v>0.56000000000000005</v>
      </c>
      <c r="I214" s="367">
        <f>INT(I194*K208/M194*100)/100</f>
        <v>0.56000000000000005</v>
      </c>
      <c r="J214" s="410"/>
      <c r="K214" s="410"/>
      <c r="L214" s="411" t="s">
        <v>117</v>
      </c>
      <c r="M214" s="412"/>
      <c r="N214" s="359"/>
    </row>
    <row r="215" spans="1:14" s="360" customFormat="1" ht="18.95" customHeight="1">
      <c r="A215" s="356"/>
      <c r="B215" s="342"/>
      <c r="C215" s="354"/>
      <c r="D215" s="344"/>
      <c r="E215" s="345"/>
      <c r="F215" s="366" t="s">
        <v>81</v>
      </c>
      <c r="G215" s="367"/>
      <c r="H215" s="367">
        <f>INT(H195*K208/M195*100)/100</f>
        <v>1.1100000000000001</v>
      </c>
      <c r="I215" s="367">
        <f>INT(I195*K208/M195*100)/100</f>
        <v>2.2200000000000002</v>
      </c>
      <c r="J215" s="367">
        <f>INT(J195*K208/M195*100)/100</f>
        <v>1.1100000000000001</v>
      </c>
      <c r="K215" s="367"/>
      <c r="L215" s="411" t="s">
        <v>117</v>
      </c>
      <c r="M215" s="412"/>
      <c r="N215" s="359"/>
    </row>
    <row r="216" spans="1:14" s="360" customFormat="1" ht="18.95" customHeight="1">
      <c r="A216" s="356"/>
      <c r="B216" s="342"/>
      <c r="C216" s="354"/>
      <c r="D216" s="344"/>
      <c r="E216" s="345"/>
      <c r="F216" s="1179" t="s">
        <v>426</v>
      </c>
      <c r="G216" s="367" t="s">
        <v>424</v>
      </c>
      <c r="H216" s="367">
        <v>0</v>
      </c>
      <c r="I216" s="367">
        <v>0</v>
      </c>
      <c r="J216" s="367">
        <v>0</v>
      </c>
      <c r="K216" s="367">
        <v>0</v>
      </c>
      <c r="L216" s="411" t="s">
        <v>117</v>
      </c>
      <c r="M216" s="412"/>
      <c r="N216" s="359"/>
    </row>
    <row r="217" spans="1:14" s="360" customFormat="1" ht="18.95" customHeight="1">
      <c r="A217" s="356"/>
      <c r="B217" s="342"/>
      <c r="C217" s="354"/>
      <c r="D217" s="344"/>
      <c r="E217" s="345"/>
      <c r="F217" s="1197"/>
      <c r="G217" s="430" t="s">
        <v>425</v>
      </c>
      <c r="H217" s="430">
        <f>INT(H197*L210/M197*100)/100</f>
        <v>6.61</v>
      </c>
      <c r="I217" s="430">
        <f>INT(I197*L210/M197*100)/100</f>
        <v>6.61</v>
      </c>
      <c r="J217" s="430">
        <f>INT(J197*L210/M197*100)/100</f>
        <v>0</v>
      </c>
      <c r="K217" s="430">
        <f>INT(K197*L210/M197*100)/100</f>
        <v>0</v>
      </c>
      <c r="L217" s="411" t="s">
        <v>119</v>
      </c>
      <c r="M217" s="412"/>
      <c r="N217" s="359"/>
    </row>
    <row r="218" spans="1:14" s="360" customFormat="1" ht="18.95" customHeight="1">
      <c r="A218" s="356"/>
      <c r="B218" s="342"/>
      <c r="C218" s="354"/>
      <c r="D218" s="344"/>
      <c r="E218" s="345"/>
      <c r="F218" s="366" t="s">
        <v>82</v>
      </c>
      <c r="G218" s="367"/>
      <c r="H218" s="367"/>
      <c r="I218" s="367">
        <f>INT(I198*K208/M198*100)/100</f>
        <v>1.0900000000000001</v>
      </c>
      <c r="J218" s="367">
        <f>INT(J198*K208/M198*100)/100</f>
        <v>1.0900000000000001</v>
      </c>
      <c r="K218" s="367"/>
      <c r="L218" s="411" t="s">
        <v>117</v>
      </c>
      <c r="M218" s="412"/>
      <c r="N218" s="359"/>
    </row>
    <row r="219" spans="1:14" s="360" customFormat="1" ht="18.95" customHeight="1">
      <c r="A219" s="356"/>
      <c r="B219" s="342"/>
      <c r="C219" s="354"/>
      <c r="D219" s="344"/>
      <c r="E219" s="345"/>
      <c r="F219" s="366" t="s">
        <v>83</v>
      </c>
      <c r="G219" s="367"/>
      <c r="H219" s="367">
        <f>INT(H199*K208/M199*100)/100</f>
        <v>0.94</v>
      </c>
      <c r="I219" s="367">
        <f>INT(I199*K208/M199*100)/100</f>
        <v>1.89</v>
      </c>
      <c r="J219" s="367">
        <f>INT(J199*K208/M199*100)/100</f>
        <v>0.94</v>
      </c>
      <c r="K219" s="367"/>
      <c r="L219" s="411" t="s">
        <v>117</v>
      </c>
      <c r="M219" s="412"/>
      <c r="N219" s="359"/>
    </row>
    <row r="220" spans="1:14" s="360" customFormat="1" ht="20.100000000000001" customHeight="1">
      <c r="A220" s="356"/>
      <c r="B220" s="342"/>
      <c r="C220" s="354"/>
      <c r="D220" s="344"/>
      <c r="E220" s="345"/>
      <c r="F220" s="414" t="s">
        <v>349</v>
      </c>
      <c r="G220" s="415">
        <f>INT((H220+I220+J220+K220)/10*100)/100</f>
        <v>2.4700000000000002</v>
      </c>
      <c r="H220" s="415">
        <f>SUM(H214:H219)</f>
        <v>9.2200000000000006</v>
      </c>
      <c r="I220" s="415">
        <f>SUM(I214:I219)</f>
        <v>12.370000000000001</v>
      </c>
      <c r="J220" s="415">
        <f>SUM(J213:J219)</f>
        <v>3.14</v>
      </c>
      <c r="K220" s="415">
        <f>SUM(K213:K219)</f>
        <v>0</v>
      </c>
      <c r="L220" s="416"/>
      <c r="M220" s="417"/>
      <c r="N220" s="418"/>
    </row>
    <row r="221" spans="1:14" s="353" customFormat="1" ht="20.100000000000001" customHeight="1">
      <c r="A221" s="350"/>
      <c r="B221" s="342"/>
      <c r="C221" s="354"/>
      <c r="D221" s="344"/>
      <c r="E221" s="345" t="s">
        <v>13</v>
      </c>
      <c r="F221" s="346" t="s">
        <v>709</v>
      </c>
      <c r="G221" s="346"/>
      <c r="H221" s="346"/>
      <c r="I221" s="346"/>
      <c r="J221" s="346"/>
      <c r="K221" s="346"/>
      <c r="L221" s="346"/>
      <c r="M221" s="346"/>
      <c r="N221" s="352"/>
    </row>
    <row r="222" spans="1:14" s="353" customFormat="1" ht="20.100000000000001" customHeight="1">
      <c r="A222" s="350"/>
      <c r="B222" s="388"/>
      <c r="C222" s="354"/>
      <c r="D222" s="419" t="s">
        <v>315</v>
      </c>
      <c r="E222" s="345" t="s">
        <v>129</v>
      </c>
      <c r="F222" s="355" t="s">
        <v>460</v>
      </c>
      <c r="G222" s="355"/>
      <c r="H222" s="355"/>
      <c r="I222" s="355"/>
      <c r="J222" s="355"/>
      <c r="K222" s="355"/>
      <c r="L222" s="420"/>
      <c r="M222" s="355" t="s">
        <v>318</v>
      </c>
      <c r="N222" s="348"/>
    </row>
    <row r="223" spans="1:14" s="353" customFormat="1" ht="20.100000000000001" customHeight="1">
      <c r="A223" s="350"/>
      <c r="B223" s="388"/>
      <c r="C223" s="354"/>
      <c r="D223" s="389"/>
      <c r="E223" s="345" t="s">
        <v>13</v>
      </c>
      <c r="F223" s="355" t="s">
        <v>461</v>
      </c>
      <c r="G223" s="355"/>
      <c r="H223" s="355"/>
      <c r="I223" s="355"/>
      <c r="J223" s="355"/>
      <c r="K223" s="355"/>
      <c r="L223" s="421"/>
      <c r="M223" s="355" t="s">
        <v>319</v>
      </c>
      <c r="N223" s="348"/>
    </row>
    <row r="224" spans="1:14" s="353" customFormat="1" ht="20.100000000000001" customHeight="1">
      <c r="A224" s="350"/>
      <c r="B224" s="388"/>
      <c r="C224" s="354"/>
      <c r="D224" s="389" t="s">
        <v>320</v>
      </c>
      <c r="E224" s="345" t="s">
        <v>129</v>
      </c>
      <c r="F224" s="355" t="s">
        <v>321</v>
      </c>
      <c r="G224" s="355"/>
      <c r="H224" s="355"/>
      <c r="I224" s="355"/>
      <c r="J224" s="355"/>
      <c r="K224" s="355"/>
      <c r="L224" s="420"/>
      <c r="M224" s="355"/>
      <c r="N224" s="348"/>
    </row>
    <row r="225" spans="1:14" s="353" customFormat="1" ht="20.100000000000001" customHeight="1">
      <c r="A225" s="350"/>
      <c r="B225" s="388"/>
      <c r="C225" s="354"/>
      <c r="D225" s="389"/>
      <c r="E225" s="345"/>
      <c r="F225" s="422" t="s">
        <v>123</v>
      </c>
      <c r="G225" s="355" t="s">
        <v>323</v>
      </c>
      <c r="H225" s="355"/>
      <c r="I225" s="355"/>
      <c r="J225" s="355"/>
      <c r="K225" s="355"/>
      <c r="L225" s="431">
        <f>TRUNC(L210/M197,2)</f>
        <v>6.61</v>
      </c>
      <c r="M225" s="355" t="s">
        <v>15</v>
      </c>
      <c r="N225" s="348"/>
    </row>
    <row r="226" spans="1:14" s="353" customFormat="1" ht="20.100000000000001" customHeight="1">
      <c r="A226" s="350"/>
      <c r="B226" s="388"/>
      <c r="C226" s="354"/>
      <c r="D226" s="389"/>
      <c r="E226" s="345"/>
      <c r="F226" s="422" t="s">
        <v>325</v>
      </c>
      <c r="G226" s="355" t="s">
        <v>323</v>
      </c>
      <c r="H226" s="355"/>
      <c r="I226" s="355"/>
      <c r="J226" s="355"/>
      <c r="K226" s="355"/>
      <c r="L226" s="431">
        <f>L225</f>
        <v>6.61</v>
      </c>
      <c r="M226" s="355" t="s">
        <v>15</v>
      </c>
      <c r="N226" s="348"/>
    </row>
    <row r="227" spans="1:14" s="353" customFormat="1" ht="20.100000000000001" customHeight="1">
      <c r="A227" s="350"/>
      <c r="B227" s="388"/>
      <c r="C227" s="354"/>
      <c r="D227" s="389"/>
      <c r="E227" s="345" t="s">
        <v>13</v>
      </c>
      <c r="F227" s="355" t="s">
        <v>326</v>
      </c>
      <c r="G227" s="355"/>
      <c r="H227" s="423">
        <f>기계비및관련소프트웨어!D23</f>
        <v>8000000</v>
      </c>
      <c r="I227" s="360" t="s">
        <v>327</v>
      </c>
      <c r="J227" s="355"/>
      <c r="K227" s="355"/>
      <c r="L227" s="424"/>
      <c r="M227" s="355"/>
      <c r="N227" s="348"/>
    </row>
    <row r="228" spans="1:14" s="353" customFormat="1" ht="20.100000000000001" customHeight="1">
      <c r="A228" s="350"/>
      <c r="B228" s="388"/>
      <c r="C228" s="354"/>
      <c r="D228" s="389"/>
      <c r="E228" s="345"/>
      <c r="F228" s="422" t="s">
        <v>123</v>
      </c>
      <c r="G228" s="355" t="s">
        <v>124</v>
      </c>
      <c r="H228" s="355"/>
      <c r="I228" s="355"/>
      <c r="J228" s="355"/>
      <c r="K228" s="355"/>
      <c r="L228" s="425"/>
      <c r="M228" s="355" t="s">
        <v>125</v>
      </c>
      <c r="N228" s="348"/>
    </row>
    <row r="229" spans="1:14" s="353" customFormat="1" ht="20.100000000000001" customHeight="1">
      <c r="A229" s="350"/>
      <c r="B229" s="388"/>
      <c r="C229" s="354"/>
      <c r="D229" s="389"/>
      <c r="E229" s="345"/>
      <c r="F229" s="422" t="s">
        <v>325</v>
      </c>
      <c r="G229" s="355" t="s">
        <v>127</v>
      </c>
      <c r="H229" s="355"/>
      <c r="I229" s="355"/>
      <c r="J229" s="355"/>
      <c r="K229" s="355"/>
      <c r="L229" s="426"/>
      <c r="M229" s="355" t="s">
        <v>125</v>
      </c>
      <c r="N229" s="348"/>
    </row>
    <row r="230" spans="1:14" s="353" customFormat="1" ht="20.100000000000001" customHeight="1">
      <c r="A230" s="350"/>
      <c r="B230" s="388"/>
      <c r="C230" s="354"/>
      <c r="D230" s="389"/>
      <c r="E230" s="345"/>
      <c r="F230" s="355"/>
      <c r="G230" s="355"/>
      <c r="H230" s="355"/>
      <c r="I230" s="355"/>
      <c r="J230" s="355"/>
      <c r="K230" s="355"/>
      <c r="L230" s="426"/>
      <c r="M230" s="355"/>
      <c r="N230" s="348"/>
    </row>
    <row r="231" spans="1:14" s="353" customFormat="1" ht="20.100000000000001" customHeight="1">
      <c r="A231" s="350"/>
      <c r="B231" s="388"/>
      <c r="C231" s="354"/>
      <c r="D231" s="389"/>
      <c r="E231" s="345"/>
      <c r="F231" s="355"/>
      <c r="G231" s="355"/>
      <c r="H231" s="355"/>
      <c r="I231" s="355"/>
      <c r="J231" s="355"/>
      <c r="K231" s="355"/>
      <c r="L231" s="426"/>
      <c r="M231" s="355"/>
      <c r="N231" s="348"/>
    </row>
    <row r="232" spans="1:14" s="353" customFormat="1" ht="20.100000000000001" customHeight="1">
      <c r="A232" s="350"/>
      <c r="B232" s="388"/>
      <c r="C232" s="354"/>
      <c r="D232" s="389"/>
      <c r="E232" s="345"/>
      <c r="F232" s="355"/>
      <c r="G232" s="355"/>
      <c r="H232" s="355"/>
      <c r="I232" s="355"/>
      <c r="J232" s="355"/>
      <c r="K232" s="355"/>
      <c r="L232" s="426"/>
      <c r="M232" s="355"/>
      <c r="N232" s="348"/>
    </row>
    <row r="233" spans="1:14" s="353" customFormat="1" ht="20.100000000000001" customHeight="1" thickBot="1">
      <c r="A233" s="394"/>
      <c r="B233" s="395"/>
      <c r="C233" s="396"/>
      <c r="D233" s="397"/>
      <c r="E233" s="427"/>
      <c r="F233" s="400"/>
      <c r="G233" s="400"/>
      <c r="H233" s="400"/>
      <c r="I233" s="400"/>
      <c r="J233" s="400"/>
      <c r="K233" s="400"/>
      <c r="L233" s="428"/>
      <c r="M233" s="400"/>
      <c r="N233" s="403"/>
    </row>
    <row r="234" spans="1:14" s="353" customFormat="1" ht="20.100000000000001" customHeight="1">
      <c r="A234" s="350"/>
      <c r="B234" s="342"/>
      <c r="C234" s="354"/>
      <c r="D234" s="344"/>
      <c r="E234" s="345"/>
      <c r="F234" s="346"/>
      <c r="G234" s="346"/>
      <c r="H234" s="346"/>
      <c r="I234" s="346"/>
      <c r="J234" s="346"/>
      <c r="K234" s="346"/>
      <c r="L234" s="346"/>
      <c r="M234" s="346"/>
      <c r="N234" s="352"/>
    </row>
    <row r="235" spans="1:14" s="353" customFormat="1" ht="20.100000000000001" customHeight="1">
      <c r="A235" s="350"/>
      <c r="B235" s="351"/>
      <c r="C235" s="343" t="s">
        <v>532</v>
      </c>
      <c r="D235" s="344"/>
      <c r="E235" s="345"/>
      <c r="F235" s="346"/>
      <c r="G235" s="346"/>
      <c r="H235" s="346"/>
      <c r="I235" s="346"/>
      <c r="J235" s="346"/>
      <c r="K235" s="346"/>
      <c r="L235" s="346"/>
      <c r="M235" s="346"/>
      <c r="N235" s="352"/>
    </row>
    <row r="236" spans="1:14" s="353" customFormat="1" ht="20.100000000000001" customHeight="1">
      <c r="A236" s="350"/>
      <c r="B236" s="342"/>
      <c r="C236" s="354"/>
      <c r="D236" s="344" t="s">
        <v>128</v>
      </c>
      <c r="E236" s="345" t="s">
        <v>129</v>
      </c>
      <c r="F236" s="355" t="s">
        <v>707</v>
      </c>
      <c r="G236" s="346"/>
      <c r="H236" s="346"/>
      <c r="I236" s="346"/>
      <c r="J236" s="346"/>
      <c r="K236" s="346"/>
      <c r="L236" s="346"/>
      <c r="M236" s="346"/>
      <c r="N236" s="352"/>
    </row>
    <row r="237" spans="1:14" s="353" customFormat="1" ht="20.100000000000001" customHeight="1">
      <c r="A237" s="350"/>
      <c r="B237" s="342"/>
      <c r="C237" s="354"/>
      <c r="D237" s="344"/>
      <c r="E237" s="345"/>
      <c r="F237" s="346" t="s">
        <v>130</v>
      </c>
      <c r="G237" s="346"/>
      <c r="H237" s="346"/>
      <c r="I237" s="346"/>
      <c r="J237" s="346"/>
      <c r="K237" s="346"/>
      <c r="L237" s="346"/>
      <c r="M237" s="345" t="s">
        <v>131</v>
      </c>
      <c r="N237" s="352"/>
    </row>
    <row r="238" spans="1:14" s="360" customFormat="1" ht="24.95" customHeight="1">
      <c r="A238" s="356"/>
      <c r="B238" s="342"/>
      <c r="C238" s="354"/>
      <c r="D238" s="344"/>
      <c r="E238" s="345"/>
      <c r="F238" s="357" t="s">
        <v>25</v>
      </c>
      <c r="G238" s="357" t="s">
        <v>6</v>
      </c>
      <c r="H238" s="357" t="s">
        <v>34</v>
      </c>
      <c r="I238" s="357" t="s">
        <v>35</v>
      </c>
      <c r="J238" s="358" t="s">
        <v>74</v>
      </c>
      <c r="K238" s="358" t="s">
        <v>75</v>
      </c>
      <c r="L238" s="357" t="s">
        <v>76</v>
      </c>
      <c r="M238" s="357" t="s">
        <v>77</v>
      </c>
      <c r="N238" s="359"/>
    </row>
    <row r="239" spans="1:14" s="360" customFormat="1" ht="18.95" customHeight="1">
      <c r="A239" s="356"/>
      <c r="B239" s="342"/>
      <c r="C239" s="354"/>
      <c r="D239" s="344"/>
      <c r="E239" s="345"/>
      <c r="F239" s="361" t="s">
        <v>78</v>
      </c>
      <c r="G239" s="362" t="s">
        <v>79</v>
      </c>
      <c r="H239" s="362"/>
      <c r="I239" s="363"/>
      <c r="J239" s="363"/>
      <c r="K239" s="363"/>
      <c r="L239" s="364"/>
      <c r="M239" s="365"/>
      <c r="N239" s="359"/>
    </row>
    <row r="240" spans="1:14" s="360" customFormat="1" ht="18.95" customHeight="1">
      <c r="A240" s="356"/>
      <c r="B240" s="342"/>
      <c r="C240" s="354"/>
      <c r="D240" s="344"/>
      <c r="E240" s="345"/>
      <c r="F240" s="366" t="s">
        <v>80</v>
      </c>
      <c r="G240" s="367"/>
      <c r="H240" s="367">
        <v>1</v>
      </c>
      <c r="I240" s="367">
        <v>1</v>
      </c>
      <c r="J240" s="367"/>
      <c r="K240" s="367"/>
      <c r="L240" s="367">
        <f t="shared" ref="L240:L245" si="5">SUM(G240:K240)</f>
        <v>2</v>
      </c>
      <c r="M240" s="368">
        <v>1000</v>
      </c>
      <c r="N240" s="359"/>
    </row>
    <row r="241" spans="1:14" s="360" customFormat="1" ht="18.95" customHeight="1">
      <c r="A241" s="356"/>
      <c r="B241" s="342"/>
      <c r="C241" s="354"/>
      <c r="D241" s="344"/>
      <c r="E241" s="345"/>
      <c r="F241" s="366" t="s">
        <v>81</v>
      </c>
      <c r="G241" s="367"/>
      <c r="H241" s="367">
        <v>1</v>
      </c>
      <c r="I241" s="367">
        <v>2</v>
      </c>
      <c r="J241" s="367">
        <v>1</v>
      </c>
      <c r="K241" s="367"/>
      <c r="L241" s="367">
        <f t="shared" si="5"/>
        <v>4</v>
      </c>
      <c r="M241" s="368">
        <v>511</v>
      </c>
      <c r="N241" s="359"/>
    </row>
    <row r="242" spans="1:14" s="360" customFormat="1" ht="18.95" customHeight="1">
      <c r="A242" s="356"/>
      <c r="B242" s="342"/>
      <c r="C242" s="354"/>
      <c r="D242" s="344"/>
      <c r="E242" s="345"/>
      <c r="F242" s="1179" t="s">
        <v>426</v>
      </c>
      <c r="G242" s="367" t="s">
        <v>424</v>
      </c>
      <c r="H242" s="367">
        <v>1</v>
      </c>
      <c r="I242" s="367">
        <v>2</v>
      </c>
      <c r="J242" s="367">
        <v>1</v>
      </c>
      <c r="K242" s="367">
        <v>3</v>
      </c>
      <c r="L242" s="367">
        <f t="shared" si="5"/>
        <v>7</v>
      </c>
      <c r="M242" s="368">
        <v>458</v>
      </c>
      <c r="N242" s="359"/>
    </row>
    <row r="243" spans="1:14" s="360" customFormat="1" ht="18.95" customHeight="1">
      <c r="A243" s="356"/>
      <c r="B243" s="342"/>
      <c r="C243" s="354"/>
      <c r="D243" s="344"/>
      <c r="E243" s="345"/>
      <c r="F243" s="1197"/>
      <c r="G243" s="367" t="s">
        <v>425</v>
      </c>
      <c r="H243" s="367">
        <v>1</v>
      </c>
      <c r="I243" s="367">
        <v>1</v>
      </c>
      <c r="J243" s="367"/>
      <c r="K243" s="367"/>
      <c r="L243" s="367">
        <f t="shared" si="5"/>
        <v>2</v>
      </c>
      <c r="M243" s="368">
        <v>86</v>
      </c>
      <c r="N243" s="359"/>
    </row>
    <row r="244" spans="1:14" s="360" customFormat="1" ht="18.95" customHeight="1">
      <c r="A244" s="356"/>
      <c r="B244" s="342"/>
      <c r="C244" s="354"/>
      <c r="D244" s="344"/>
      <c r="E244" s="345"/>
      <c r="F244" s="366" t="s">
        <v>82</v>
      </c>
      <c r="G244" s="367"/>
      <c r="H244" s="367"/>
      <c r="I244" s="367">
        <v>2</v>
      </c>
      <c r="J244" s="367">
        <v>2</v>
      </c>
      <c r="K244" s="367"/>
      <c r="L244" s="367">
        <f t="shared" si="5"/>
        <v>4</v>
      </c>
      <c r="M244" s="368">
        <v>1044</v>
      </c>
      <c r="N244" s="359"/>
    </row>
    <row r="245" spans="1:14" s="360" customFormat="1" ht="18.95" customHeight="1">
      <c r="A245" s="356"/>
      <c r="B245" s="342"/>
      <c r="C245" s="354"/>
      <c r="D245" s="344"/>
      <c r="E245" s="345"/>
      <c r="F245" s="366" t="s">
        <v>83</v>
      </c>
      <c r="G245" s="367"/>
      <c r="H245" s="367">
        <v>1</v>
      </c>
      <c r="I245" s="367">
        <v>2</v>
      </c>
      <c r="J245" s="367">
        <v>1</v>
      </c>
      <c r="K245" s="367"/>
      <c r="L245" s="367">
        <f t="shared" si="5"/>
        <v>4</v>
      </c>
      <c r="M245" s="368">
        <v>600</v>
      </c>
      <c r="N245" s="359"/>
    </row>
    <row r="246" spans="1:14" s="353" customFormat="1" ht="20.100000000000001" customHeight="1">
      <c r="A246" s="350"/>
      <c r="B246" s="342"/>
      <c r="C246" s="354"/>
      <c r="D246" s="344"/>
      <c r="E246" s="345"/>
      <c r="F246" s="346" t="s">
        <v>84</v>
      </c>
      <c r="G246" s="346"/>
      <c r="H246" s="346"/>
      <c r="I246" s="346"/>
      <c r="J246" s="346"/>
      <c r="K246" s="346"/>
      <c r="L246" s="346"/>
      <c r="M246" s="369"/>
      <c r="N246" s="352"/>
    </row>
    <row r="247" spans="1:14" s="353" customFormat="1" ht="20.100000000000001" customHeight="1">
      <c r="A247" s="350"/>
      <c r="B247" s="342"/>
      <c r="C247" s="354"/>
      <c r="D247" s="344"/>
      <c r="E247" s="345"/>
      <c r="F247" s="370" t="s">
        <v>85</v>
      </c>
      <c r="G247" s="371" t="s">
        <v>45</v>
      </c>
      <c r="H247" s="371" t="s">
        <v>87</v>
      </c>
      <c r="I247" s="371" t="s">
        <v>62</v>
      </c>
      <c r="J247" s="371" t="s">
        <v>89</v>
      </c>
      <c r="K247" s="371" t="s">
        <v>90</v>
      </c>
      <c r="L247" s="371" t="s">
        <v>59</v>
      </c>
      <c r="M247" s="372" t="s">
        <v>92</v>
      </c>
      <c r="N247" s="352"/>
    </row>
    <row r="248" spans="1:14" s="353" customFormat="1" ht="20.100000000000001" customHeight="1">
      <c r="A248" s="350"/>
      <c r="B248" s="342"/>
      <c r="C248" s="354"/>
      <c r="D248" s="344"/>
      <c r="E248" s="345"/>
      <c r="F248" s="370" t="s">
        <v>93</v>
      </c>
      <c r="G248" s="373">
        <f>설계제원!B26</f>
        <v>0</v>
      </c>
      <c r="H248" s="373">
        <f>설계제원!C26</f>
        <v>0</v>
      </c>
      <c r="I248" s="373">
        <f>설계제원!D26</f>
        <v>1</v>
      </c>
      <c r="J248" s="373">
        <f>설계제원!E26</f>
        <v>0</v>
      </c>
      <c r="K248" s="373">
        <f>설계제원!F26</f>
        <v>0</v>
      </c>
      <c r="L248" s="373">
        <f>설계제원!G26</f>
        <v>0</v>
      </c>
      <c r="M248" s="374">
        <f>SUM(G248:L248)</f>
        <v>1</v>
      </c>
      <c r="N248" s="352"/>
    </row>
    <row r="249" spans="1:14" s="353" customFormat="1" ht="20.100000000000001" customHeight="1">
      <c r="A249" s="350"/>
      <c r="B249" s="342"/>
      <c r="C249" s="354"/>
      <c r="D249" s="344"/>
      <c r="E249" s="345"/>
      <c r="F249" s="370" t="s">
        <v>94</v>
      </c>
      <c r="G249" s="371">
        <v>1.68</v>
      </c>
      <c r="H249" s="375">
        <v>1</v>
      </c>
      <c r="I249" s="376">
        <v>0.78</v>
      </c>
      <c r="J249" s="371">
        <v>0.65</v>
      </c>
      <c r="K249" s="371">
        <v>0.65</v>
      </c>
      <c r="L249" s="371">
        <v>0.65</v>
      </c>
      <c r="M249" s="377">
        <f>TRUNC((G248*G249)+(H249*H248)+(I249*I248)+(J249*J248)+(K249*K248)+(L249*L248),2)</f>
        <v>0.78</v>
      </c>
      <c r="N249" s="352"/>
    </row>
    <row r="250" spans="1:14" s="353" customFormat="1" ht="20.100000000000001" customHeight="1">
      <c r="A250" s="350"/>
      <c r="B250" s="342"/>
      <c r="C250" s="354"/>
      <c r="D250" s="344"/>
      <c r="E250" s="345"/>
      <c r="F250" s="378" t="s">
        <v>95</v>
      </c>
      <c r="G250" s="378"/>
      <c r="H250" s="378"/>
      <c r="I250" s="378"/>
      <c r="J250" s="378"/>
      <c r="K250" s="378"/>
      <c r="L250" s="378"/>
      <c r="M250" s="379"/>
      <c r="N250" s="352"/>
    </row>
    <row r="251" spans="1:14" s="353" customFormat="1" ht="20.100000000000001" customHeight="1">
      <c r="A251" s="350"/>
      <c r="B251" s="342"/>
      <c r="C251" s="354"/>
      <c r="D251" s="344"/>
      <c r="E251" s="345"/>
      <c r="F251" s="370" t="s">
        <v>85</v>
      </c>
      <c r="G251" s="381" t="s">
        <v>96</v>
      </c>
      <c r="H251" s="372" t="s">
        <v>97</v>
      </c>
      <c r="I251" s="370" t="s">
        <v>98</v>
      </c>
      <c r="J251" s="370" t="s">
        <v>99</v>
      </c>
      <c r="K251" s="370" t="s">
        <v>100</v>
      </c>
      <c r="L251" s="370" t="s">
        <v>101</v>
      </c>
      <c r="M251" s="381" t="s">
        <v>102</v>
      </c>
      <c r="N251" s="352"/>
    </row>
    <row r="252" spans="1:14" s="353" customFormat="1" ht="20.100000000000001" customHeight="1">
      <c r="A252" s="350"/>
      <c r="B252" s="342"/>
      <c r="C252" s="354"/>
      <c r="D252" s="344"/>
      <c r="E252" s="345"/>
      <c r="F252" s="370" t="s">
        <v>94</v>
      </c>
      <c r="G252" s="450">
        <v>1.1000000000000001</v>
      </c>
      <c r="H252" s="372">
        <v>0.73</v>
      </c>
      <c r="I252" s="370">
        <v>1.03</v>
      </c>
      <c r="J252" s="370">
        <v>0.85</v>
      </c>
      <c r="K252" s="383">
        <v>1</v>
      </c>
      <c r="L252" s="370">
        <v>0.85</v>
      </c>
      <c r="M252" s="381"/>
      <c r="N252" s="352"/>
    </row>
    <row r="253" spans="1:14" s="353" customFormat="1" ht="20.100000000000001" customHeight="1">
      <c r="A253" s="350"/>
      <c r="B253" s="342"/>
      <c r="C253" s="354"/>
      <c r="D253" s="344"/>
      <c r="E253" s="345"/>
      <c r="F253" s="346" t="s">
        <v>103</v>
      </c>
      <c r="G253" s="384"/>
      <c r="H253" s="384"/>
      <c r="I253" s="384"/>
      <c r="J253" s="384"/>
      <c r="K253" s="385"/>
      <c r="L253" s="384"/>
      <c r="M253" s="384"/>
      <c r="N253" s="352"/>
    </row>
    <row r="254" spans="1:14" s="353" customFormat="1" ht="20.100000000000001" customHeight="1">
      <c r="A254" s="350"/>
      <c r="B254" s="342"/>
      <c r="C254" s="354"/>
      <c r="D254" s="344"/>
      <c r="E254" s="345"/>
      <c r="F254" s="346" t="str">
        <f>"- 단위시설물연장(1000)×지형구분증감계수("&amp;M249&amp;")×시설물종류증감계수(1.1) ="</f>
        <v>- 단위시설물연장(1000)×지형구분증감계수(0.78)×시설물종류증감계수(1.1) =</v>
      </c>
      <c r="G254" s="384"/>
      <c r="H254" s="384"/>
      <c r="I254" s="384"/>
      <c r="J254" s="386"/>
      <c r="K254" s="387">
        <f>1000*M249*H252</f>
        <v>569.4</v>
      </c>
      <c r="L254" s="346" t="s">
        <v>104</v>
      </c>
      <c r="M254" s="384"/>
      <c r="N254" s="352"/>
    </row>
    <row r="255" spans="1:14" s="353" customFormat="1" ht="20.100000000000001" customHeight="1">
      <c r="A255" s="350"/>
      <c r="B255" s="388"/>
      <c r="C255" s="354"/>
      <c r="D255" s="389"/>
      <c r="E255" s="384"/>
      <c r="F255" s="346" t="s">
        <v>105</v>
      </c>
      <c r="G255" s="384"/>
      <c r="H255" s="390" t="s">
        <v>106</v>
      </c>
      <c r="I255" s="391">
        <f>설계제원!B15</f>
        <v>1</v>
      </c>
      <c r="J255" s="392" t="str">
        <f>설계제원!C15</f>
        <v>종(도로,상수도,하수도)</v>
      </c>
      <c r="K255" s="393"/>
      <c r="L255" s="384"/>
      <c r="M255" s="384"/>
      <c r="N255" s="348"/>
    </row>
    <row r="256" spans="1:14" s="353" customFormat="1" ht="20.100000000000001" customHeight="1" thickBot="1">
      <c r="A256" s="394"/>
      <c r="B256" s="395"/>
      <c r="C256" s="396"/>
      <c r="D256" s="397"/>
      <c r="E256" s="398"/>
      <c r="F256" s="399" t="s">
        <v>107</v>
      </c>
      <c r="G256" s="399"/>
      <c r="H256" s="400"/>
      <c r="I256" s="400"/>
      <c r="J256" s="401"/>
      <c r="K256" s="401"/>
      <c r="L256" s="402">
        <f>INT((K254*(1-0.03*(I255-1))))</f>
        <v>569</v>
      </c>
      <c r="M256" s="400" t="s">
        <v>104</v>
      </c>
      <c r="N256" s="403"/>
    </row>
    <row r="257" spans="1:14" s="353" customFormat="1" ht="20.100000000000001" customHeight="1">
      <c r="A257" s="350"/>
      <c r="B257" s="342"/>
      <c r="C257" s="354"/>
      <c r="D257" s="344"/>
      <c r="E257" s="345"/>
      <c r="F257" s="346" t="s">
        <v>24</v>
      </c>
      <c r="G257" s="346"/>
      <c r="H257" s="346"/>
      <c r="I257" s="346"/>
      <c r="J257" s="346"/>
      <c r="K257" s="346"/>
      <c r="L257" s="346"/>
      <c r="M257" s="346"/>
      <c r="N257" s="352"/>
    </row>
    <row r="258" spans="1:14" s="360" customFormat="1" ht="24.95" customHeight="1">
      <c r="A258" s="356"/>
      <c r="B258" s="342"/>
      <c r="C258" s="354"/>
      <c r="D258" s="344"/>
      <c r="E258" s="345"/>
      <c r="F258" s="404" t="s">
        <v>25</v>
      </c>
      <c r="G258" s="404" t="s">
        <v>6</v>
      </c>
      <c r="H258" s="404" t="s">
        <v>34</v>
      </c>
      <c r="I258" s="404" t="s">
        <v>35</v>
      </c>
      <c r="J258" s="405" t="s">
        <v>74</v>
      </c>
      <c r="K258" s="405" t="s">
        <v>75</v>
      </c>
      <c r="L258" s="451" t="s">
        <v>113</v>
      </c>
      <c r="M258" s="409"/>
      <c r="N258" s="359"/>
    </row>
    <row r="259" spans="1:14" s="360" customFormat="1" ht="18.95" customHeight="1">
      <c r="A259" s="356"/>
      <c r="B259" s="342"/>
      <c r="C259" s="354"/>
      <c r="D259" s="344"/>
      <c r="E259" s="345"/>
      <c r="F259" s="366" t="s">
        <v>78</v>
      </c>
      <c r="G259" s="362" t="s">
        <v>79</v>
      </c>
      <c r="H259" s="362"/>
      <c r="I259" s="363"/>
      <c r="J259" s="363"/>
      <c r="K259" s="363"/>
      <c r="L259" s="408"/>
      <c r="M259" s="409"/>
      <c r="N259" s="359"/>
    </row>
    <row r="260" spans="1:14" s="360" customFormat="1" ht="18.95" customHeight="1">
      <c r="A260" s="356"/>
      <c r="B260" s="342"/>
      <c r="C260" s="354"/>
      <c r="D260" s="344"/>
      <c r="E260" s="345"/>
      <c r="F260" s="366" t="s">
        <v>80</v>
      </c>
      <c r="G260" s="367"/>
      <c r="H260" s="367">
        <f>INT(H240*K254/M240*100)/100</f>
        <v>0.56000000000000005</v>
      </c>
      <c r="I260" s="367">
        <f>INT(I240*K254/M240*100)/100</f>
        <v>0.56000000000000005</v>
      </c>
      <c r="J260" s="410"/>
      <c r="K260" s="410"/>
      <c r="L260" s="411" t="s">
        <v>117</v>
      </c>
      <c r="M260" s="412"/>
      <c r="N260" s="359"/>
    </row>
    <row r="261" spans="1:14" s="360" customFormat="1" ht="18.95" customHeight="1">
      <c r="A261" s="356"/>
      <c r="B261" s="342"/>
      <c r="C261" s="354"/>
      <c r="D261" s="344"/>
      <c r="E261" s="345"/>
      <c r="F261" s="366" t="s">
        <v>81</v>
      </c>
      <c r="G261" s="367"/>
      <c r="H261" s="367">
        <f>INT(H241*K254/M241*100)/100</f>
        <v>1.1100000000000001</v>
      </c>
      <c r="I261" s="367">
        <f>INT(I241*K254/M241*100)/100</f>
        <v>2.2200000000000002</v>
      </c>
      <c r="J261" s="367">
        <f>INT(J241*K254/M241*100)/100</f>
        <v>1.1100000000000001</v>
      </c>
      <c r="K261" s="367"/>
      <c r="L261" s="411" t="s">
        <v>117</v>
      </c>
      <c r="M261" s="412"/>
      <c r="N261" s="359"/>
    </row>
    <row r="262" spans="1:14" s="360" customFormat="1" ht="18.95" customHeight="1">
      <c r="A262" s="356"/>
      <c r="B262" s="342"/>
      <c r="C262" s="354"/>
      <c r="D262" s="344"/>
      <c r="E262" s="345"/>
      <c r="F262" s="1179" t="s">
        <v>426</v>
      </c>
      <c r="G262" s="430" t="s">
        <v>424</v>
      </c>
      <c r="H262" s="430">
        <f>INT(H242*L256/M242*100)/100</f>
        <v>1.24</v>
      </c>
      <c r="I262" s="430">
        <f>INT(I242*L256/M242*100)/100</f>
        <v>2.48</v>
      </c>
      <c r="J262" s="430">
        <f>INT(J242*L256/M242*100)/100</f>
        <v>1.24</v>
      </c>
      <c r="K262" s="430">
        <f>INT(K242*L256/M242*100)/100</f>
        <v>3.72</v>
      </c>
      <c r="L262" s="411" t="s">
        <v>117</v>
      </c>
      <c r="M262" s="412"/>
      <c r="N262" s="359"/>
    </row>
    <row r="263" spans="1:14" s="360" customFormat="1" ht="18.95" customHeight="1">
      <c r="A263" s="356"/>
      <c r="B263" s="342"/>
      <c r="C263" s="354"/>
      <c r="D263" s="344"/>
      <c r="E263" s="345"/>
      <c r="F263" s="1197"/>
      <c r="G263" s="367" t="s">
        <v>425</v>
      </c>
      <c r="H263" s="367">
        <v>0</v>
      </c>
      <c r="I263" s="367">
        <v>0</v>
      </c>
      <c r="J263" s="367">
        <v>0</v>
      </c>
      <c r="K263" s="367">
        <v>0</v>
      </c>
      <c r="L263" s="411" t="s">
        <v>119</v>
      </c>
      <c r="M263" s="412"/>
      <c r="N263" s="359"/>
    </row>
    <row r="264" spans="1:14" s="360" customFormat="1" ht="18.95" customHeight="1">
      <c r="A264" s="356"/>
      <c r="B264" s="342"/>
      <c r="C264" s="354"/>
      <c r="D264" s="344"/>
      <c r="E264" s="345"/>
      <c r="F264" s="366" t="s">
        <v>82</v>
      </c>
      <c r="G264" s="367"/>
      <c r="H264" s="367"/>
      <c r="I264" s="367">
        <f>INT(I244*K254/M244*100)/100</f>
        <v>1.0900000000000001</v>
      </c>
      <c r="J264" s="367">
        <f>INT(J244*K254/M244*100)/100</f>
        <v>1.0900000000000001</v>
      </c>
      <c r="K264" s="367"/>
      <c r="L264" s="411" t="s">
        <v>117</v>
      </c>
      <c r="M264" s="412"/>
      <c r="N264" s="359"/>
    </row>
    <row r="265" spans="1:14" s="360" customFormat="1" ht="18.95" customHeight="1">
      <c r="A265" s="356"/>
      <c r="B265" s="342"/>
      <c r="C265" s="354"/>
      <c r="D265" s="344"/>
      <c r="E265" s="345"/>
      <c r="F265" s="366" t="s">
        <v>83</v>
      </c>
      <c r="G265" s="367"/>
      <c r="H265" s="367">
        <f>INT(H245*K254/M245*100)/100</f>
        <v>0.94</v>
      </c>
      <c r="I265" s="367">
        <f>INT(I245*K254/M245*100)/100</f>
        <v>1.89</v>
      </c>
      <c r="J265" s="367">
        <f>INT(J245*K254/M245*100)/100</f>
        <v>0.94</v>
      </c>
      <c r="K265" s="367"/>
      <c r="L265" s="411" t="s">
        <v>117</v>
      </c>
      <c r="M265" s="412"/>
      <c r="N265" s="359"/>
    </row>
    <row r="266" spans="1:14" s="360" customFormat="1" ht="20.100000000000001" customHeight="1">
      <c r="A266" s="356"/>
      <c r="B266" s="342"/>
      <c r="C266" s="354"/>
      <c r="D266" s="344"/>
      <c r="E266" s="345"/>
      <c r="F266" s="414" t="s">
        <v>349</v>
      </c>
      <c r="G266" s="415">
        <f>INT((H266+I266+J266+K266)/10*100)/100</f>
        <v>2.0099999999999998</v>
      </c>
      <c r="H266" s="415">
        <f>SUM(H260:H265)</f>
        <v>3.85</v>
      </c>
      <c r="I266" s="415">
        <f>SUM(I260:I265)</f>
        <v>8.24</v>
      </c>
      <c r="J266" s="415">
        <f>SUM(J259:J265)</f>
        <v>4.3800000000000008</v>
      </c>
      <c r="K266" s="415">
        <f>SUM(K259:K265)</f>
        <v>3.72</v>
      </c>
      <c r="L266" s="416"/>
      <c r="M266" s="417"/>
      <c r="N266" s="418"/>
    </row>
    <row r="267" spans="1:14" s="353" customFormat="1" ht="20.100000000000001" customHeight="1">
      <c r="A267" s="350"/>
      <c r="B267" s="342"/>
      <c r="C267" s="354"/>
      <c r="D267" s="344"/>
      <c r="E267" s="345" t="s">
        <v>13</v>
      </c>
      <c r="F267" s="346" t="s">
        <v>709</v>
      </c>
      <c r="G267" s="346"/>
      <c r="H267" s="346"/>
      <c r="I267" s="346"/>
      <c r="J267" s="346"/>
      <c r="K267" s="346"/>
      <c r="L267" s="346"/>
      <c r="M267" s="346"/>
      <c r="N267" s="352"/>
    </row>
    <row r="268" spans="1:14" s="353" customFormat="1" ht="20.100000000000001" customHeight="1">
      <c r="A268" s="350"/>
      <c r="B268" s="388"/>
      <c r="C268" s="354"/>
      <c r="D268" s="419" t="s">
        <v>315</v>
      </c>
      <c r="E268" s="345" t="s">
        <v>129</v>
      </c>
      <c r="F268" s="355" t="s">
        <v>460</v>
      </c>
      <c r="G268" s="355"/>
      <c r="H268" s="355"/>
      <c r="I268" s="355"/>
      <c r="J268" s="355"/>
      <c r="K268" s="355"/>
      <c r="L268" s="420"/>
      <c r="M268" s="355" t="s">
        <v>318</v>
      </c>
      <c r="N268" s="348"/>
    </row>
    <row r="269" spans="1:14" s="353" customFormat="1" ht="20.100000000000001" customHeight="1">
      <c r="A269" s="350"/>
      <c r="B269" s="388"/>
      <c r="C269" s="354"/>
      <c r="D269" s="389"/>
      <c r="E269" s="345" t="s">
        <v>13</v>
      </c>
      <c r="F269" s="355" t="s">
        <v>461</v>
      </c>
      <c r="G269" s="355"/>
      <c r="H269" s="355"/>
      <c r="I269" s="355"/>
      <c r="J269" s="355"/>
      <c r="K269" s="355"/>
      <c r="L269" s="421"/>
      <c r="M269" s="355" t="s">
        <v>319</v>
      </c>
      <c r="N269" s="348"/>
    </row>
    <row r="270" spans="1:14" s="353" customFormat="1" ht="20.100000000000001" customHeight="1">
      <c r="A270" s="350"/>
      <c r="B270" s="388"/>
      <c r="C270" s="354"/>
      <c r="D270" s="389" t="s">
        <v>320</v>
      </c>
      <c r="E270" s="345" t="s">
        <v>129</v>
      </c>
      <c r="F270" s="355" t="s">
        <v>321</v>
      </c>
      <c r="G270" s="355"/>
      <c r="H270" s="355"/>
      <c r="I270" s="355"/>
      <c r="J270" s="355"/>
      <c r="K270" s="355"/>
      <c r="L270" s="420"/>
      <c r="M270" s="355"/>
      <c r="N270" s="348"/>
    </row>
    <row r="271" spans="1:14" s="353" customFormat="1" ht="20.100000000000001" customHeight="1">
      <c r="A271" s="350"/>
      <c r="B271" s="388"/>
      <c r="C271" s="354"/>
      <c r="D271" s="389"/>
      <c r="E271" s="345"/>
      <c r="F271" s="422" t="s">
        <v>123</v>
      </c>
      <c r="G271" s="355" t="s">
        <v>323</v>
      </c>
      <c r="H271" s="355"/>
      <c r="I271" s="355"/>
      <c r="J271" s="355"/>
      <c r="K271" s="355"/>
      <c r="L271" s="431">
        <f>TRUNC(L256/M242,2)</f>
        <v>1.24</v>
      </c>
      <c r="M271" s="355" t="s">
        <v>15</v>
      </c>
      <c r="N271" s="348"/>
    </row>
    <row r="272" spans="1:14" s="353" customFormat="1" ht="20.100000000000001" customHeight="1">
      <c r="A272" s="350"/>
      <c r="B272" s="388"/>
      <c r="C272" s="354"/>
      <c r="D272" s="389"/>
      <c r="E272" s="345"/>
      <c r="F272" s="422" t="s">
        <v>325</v>
      </c>
      <c r="G272" s="355" t="s">
        <v>323</v>
      </c>
      <c r="H272" s="355"/>
      <c r="I272" s="355"/>
      <c r="J272" s="355"/>
      <c r="K272" s="355"/>
      <c r="L272" s="431">
        <f>L271</f>
        <v>1.24</v>
      </c>
      <c r="M272" s="355" t="s">
        <v>15</v>
      </c>
      <c r="N272" s="348"/>
    </row>
    <row r="273" spans="1:14" s="353" customFormat="1" ht="20.100000000000001" customHeight="1">
      <c r="A273" s="350"/>
      <c r="B273" s="388"/>
      <c r="C273" s="354"/>
      <c r="D273" s="389"/>
      <c r="E273" s="345" t="s">
        <v>13</v>
      </c>
      <c r="F273" s="355" t="s">
        <v>326</v>
      </c>
      <c r="G273" s="355"/>
      <c r="H273" s="423">
        <f>기계비및관련소프트웨어!D23</f>
        <v>8000000</v>
      </c>
      <c r="I273" s="360" t="s">
        <v>327</v>
      </c>
      <c r="J273" s="355"/>
      <c r="K273" s="355"/>
      <c r="L273" s="424"/>
      <c r="M273" s="355"/>
      <c r="N273" s="348"/>
    </row>
    <row r="274" spans="1:14" s="353" customFormat="1" ht="20.100000000000001" customHeight="1">
      <c r="A274" s="350"/>
      <c r="B274" s="388"/>
      <c r="C274" s="354"/>
      <c r="D274" s="389"/>
      <c r="E274" s="345"/>
      <c r="F274" s="422" t="s">
        <v>123</v>
      </c>
      <c r="G274" s="355" t="s">
        <v>124</v>
      </c>
      <c r="H274" s="355"/>
      <c r="I274" s="355"/>
      <c r="J274" s="355"/>
      <c r="K274" s="355"/>
      <c r="L274" s="425">
        <f>INT(H273*(1-0.1)/(278*5))</f>
        <v>5179</v>
      </c>
      <c r="M274" s="355" t="s">
        <v>125</v>
      </c>
      <c r="N274" s="348"/>
    </row>
    <row r="275" spans="1:14" s="353" customFormat="1" ht="20.100000000000001" customHeight="1">
      <c r="A275" s="350"/>
      <c r="B275" s="388"/>
      <c r="C275" s="354"/>
      <c r="D275" s="389"/>
      <c r="E275" s="345"/>
      <c r="F275" s="422" t="s">
        <v>325</v>
      </c>
      <c r="G275" s="355" t="s">
        <v>127</v>
      </c>
      <c r="H275" s="355"/>
      <c r="I275" s="355"/>
      <c r="J275" s="355"/>
      <c r="K275" s="355"/>
      <c r="L275" s="426">
        <f>INT(H273*0.1/365)</f>
        <v>2191</v>
      </c>
      <c r="M275" s="355" t="s">
        <v>125</v>
      </c>
      <c r="N275" s="348"/>
    </row>
    <row r="276" spans="1:14" s="353" customFormat="1" ht="20.100000000000001" customHeight="1">
      <c r="A276" s="350"/>
      <c r="B276" s="388"/>
      <c r="C276" s="354"/>
      <c r="D276" s="389"/>
      <c r="E276" s="345"/>
      <c r="F276" s="355"/>
      <c r="G276" s="355"/>
      <c r="H276" s="355"/>
      <c r="I276" s="355"/>
      <c r="J276" s="355"/>
      <c r="K276" s="355"/>
      <c r="L276" s="426"/>
      <c r="M276" s="355"/>
      <c r="N276" s="348"/>
    </row>
    <row r="277" spans="1:14" s="353" customFormat="1" ht="20.100000000000001" customHeight="1">
      <c r="A277" s="350"/>
      <c r="B277" s="388"/>
      <c r="C277" s="354"/>
      <c r="D277" s="389"/>
      <c r="E277" s="345"/>
      <c r="F277" s="355"/>
      <c r="G277" s="355"/>
      <c r="H277" s="355"/>
      <c r="I277" s="355"/>
      <c r="J277" s="355"/>
      <c r="K277" s="355"/>
      <c r="L277" s="426"/>
      <c r="M277" s="355"/>
      <c r="N277" s="348"/>
    </row>
    <row r="278" spans="1:14" s="353" customFormat="1" ht="20.100000000000001" customHeight="1">
      <c r="A278" s="350"/>
      <c r="B278" s="388"/>
      <c r="C278" s="354"/>
      <c r="D278" s="389"/>
      <c r="E278" s="345"/>
      <c r="F278" s="355"/>
      <c r="G278" s="355"/>
      <c r="H278" s="355"/>
      <c r="I278" s="355"/>
      <c r="J278" s="355"/>
      <c r="K278" s="355"/>
      <c r="L278" s="426"/>
      <c r="M278" s="355"/>
      <c r="N278" s="348"/>
    </row>
    <row r="279" spans="1:14" s="353" customFormat="1" ht="20.100000000000001" customHeight="1" thickBot="1">
      <c r="A279" s="394"/>
      <c r="B279" s="395"/>
      <c r="C279" s="396"/>
      <c r="D279" s="397"/>
      <c r="E279" s="427"/>
      <c r="F279" s="400"/>
      <c r="G279" s="400"/>
      <c r="H279" s="400"/>
      <c r="I279" s="400"/>
      <c r="J279" s="400"/>
      <c r="K279" s="400"/>
      <c r="L279" s="428"/>
      <c r="M279" s="400"/>
      <c r="N279" s="403"/>
    </row>
    <row r="280" spans="1:14" s="349" customFormat="1" ht="20.100000000000001" customHeight="1">
      <c r="A280" s="432"/>
      <c r="B280" s="316"/>
      <c r="C280" s="433"/>
      <c r="D280" s="434"/>
      <c r="E280" s="435"/>
      <c r="F280" s="436"/>
      <c r="G280" s="436"/>
      <c r="H280" s="436"/>
      <c r="I280" s="436"/>
      <c r="J280" s="436"/>
      <c r="K280" s="436"/>
      <c r="L280" s="436"/>
      <c r="M280" s="436"/>
      <c r="N280" s="437"/>
    </row>
    <row r="281" spans="1:14" s="349" customFormat="1" ht="20.100000000000001" customHeight="1">
      <c r="A281" s="341"/>
      <c r="B281" s="438"/>
      <c r="C281" s="343" t="s">
        <v>536</v>
      </c>
      <c r="D281" s="344"/>
      <c r="E281" s="345"/>
      <c r="F281" s="346"/>
      <c r="G281" s="346"/>
      <c r="H281" s="346"/>
      <c r="I281" s="346"/>
      <c r="J281" s="346"/>
      <c r="K281" s="346"/>
      <c r="L281" s="346"/>
      <c r="M281" s="346"/>
      <c r="N281" s="352"/>
    </row>
    <row r="282" spans="1:14" s="349" customFormat="1" ht="20.100000000000001" customHeight="1">
      <c r="A282" s="341"/>
      <c r="B282" s="342"/>
      <c r="C282" s="439"/>
      <c r="D282" s="344" t="s">
        <v>128</v>
      </c>
      <c r="E282" s="345" t="s">
        <v>129</v>
      </c>
      <c r="F282" s="355" t="s">
        <v>707</v>
      </c>
      <c r="G282" s="346"/>
      <c r="H282" s="346"/>
      <c r="I282" s="346"/>
      <c r="J282" s="346"/>
      <c r="K282" s="346"/>
      <c r="L282" s="346"/>
      <c r="M282" s="346"/>
      <c r="N282" s="352"/>
    </row>
    <row r="283" spans="1:14" s="349" customFormat="1" ht="20.100000000000001" customHeight="1">
      <c r="A283" s="341"/>
      <c r="B283" s="342"/>
      <c r="C283" s="439"/>
      <c r="D283" s="344"/>
      <c r="E283" s="345"/>
      <c r="F283" s="346" t="s">
        <v>130</v>
      </c>
      <c r="G283" s="346"/>
      <c r="H283" s="346"/>
      <c r="I283" s="346"/>
      <c r="J283" s="346"/>
      <c r="K283" s="346"/>
      <c r="L283" s="346"/>
      <c r="M283" s="345" t="s">
        <v>131</v>
      </c>
      <c r="N283" s="352"/>
    </row>
    <row r="284" spans="1:14" ht="24.95" customHeight="1">
      <c r="A284" s="440"/>
      <c r="B284" s="342"/>
      <c r="D284" s="344"/>
      <c r="E284" s="345"/>
      <c r="F284" s="357" t="s">
        <v>25</v>
      </c>
      <c r="G284" s="357" t="s">
        <v>6</v>
      </c>
      <c r="H284" s="357" t="s">
        <v>34</v>
      </c>
      <c r="I284" s="357" t="s">
        <v>35</v>
      </c>
      <c r="J284" s="358" t="s">
        <v>74</v>
      </c>
      <c r="K284" s="358" t="s">
        <v>75</v>
      </c>
      <c r="L284" s="357" t="s">
        <v>76</v>
      </c>
      <c r="M284" s="357" t="s">
        <v>77</v>
      </c>
      <c r="N284" s="359"/>
    </row>
    <row r="285" spans="1:14" ht="18.95" customHeight="1">
      <c r="A285" s="440"/>
      <c r="B285" s="342"/>
      <c r="D285" s="344"/>
      <c r="E285" s="345"/>
      <c r="F285" s="361" t="s">
        <v>78</v>
      </c>
      <c r="G285" s="362" t="s">
        <v>79</v>
      </c>
      <c r="H285" s="362"/>
      <c r="I285" s="363"/>
      <c r="J285" s="363"/>
      <c r="K285" s="363"/>
      <c r="L285" s="364"/>
      <c r="M285" s="365"/>
      <c r="N285" s="359"/>
    </row>
    <row r="286" spans="1:14" ht="18.95" customHeight="1">
      <c r="A286" s="440"/>
      <c r="B286" s="342"/>
      <c r="D286" s="344"/>
      <c r="E286" s="345"/>
      <c r="F286" s="366" t="s">
        <v>80</v>
      </c>
      <c r="G286" s="367"/>
      <c r="H286" s="367">
        <v>1</v>
      </c>
      <c r="I286" s="367">
        <v>1</v>
      </c>
      <c r="J286" s="367"/>
      <c r="K286" s="367"/>
      <c r="L286" s="367">
        <f t="shared" ref="L286:L291" si="6">SUM(G286:K286)</f>
        <v>2</v>
      </c>
      <c r="M286" s="368">
        <v>1000</v>
      </c>
      <c r="N286" s="359"/>
    </row>
    <row r="287" spans="1:14" ht="18.95" customHeight="1">
      <c r="A287" s="440"/>
      <c r="B287" s="342"/>
      <c r="D287" s="344"/>
      <c r="E287" s="345"/>
      <c r="F287" s="366" t="s">
        <v>81</v>
      </c>
      <c r="G287" s="367"/>
      <c r="H287" s="367">
        <v>1</v>
      </c>
      <c r="I287" s="367">
        <v>2</v>
      </c>
      <c r="J287" s="367">
        <v>1</v>
      </c>
      <c r="K287" s="367"/>
      <c r="L287" s="367">
        <f t="shared" si="6"/>
        <v>4</v>
      </c>
      <c r="M287" s="368">
        <v>511</v>
      </c>
      <c r="N287" s="359"/>
    </row>
    <row r="288" spans="1:14" ht="18.95" customHeight="1">
      <c r="A288" s="440"/>
      <c r="B288" s="342"/>
      <c r="D288" s="344"/>
      <c r="E288" s="345"/>
      <c r="F288" s="1179" t="s">
        <v>427</v>
      </c>
      <c r="G288" s="367" t="s">
        <v>424</v>
      </c>
      <c r="H288" s="367">
        <v>1</v>
      </c>
      <c r="I288" s="367">
        <v>2</v>
      </c>
      <c r="J288" s="367">
        <v>1</v>
      </c>
      <c r="K288" s="367">
        <v>3</v>
      </c>
      <c r="L288" s="367">
        <f t="shared" si="6"/>
        <v>7</v>
      </c>
      <c r="M288" s="368">
        <v>458</v>
      </c>
      <c r="N288" s="359"/>
    </row>
    <row r="289" spans="1:15" ht="18.95" customHeight="1">
      <c r="A289" s="440"/>
      <c r="B289" s="342"/>
      <c r="D289" s="344"/>
      <c r="E289" s="345"/>
      <c r="F289" s="1180"/>
      <c r="G289" s="367" t="s">
        <v>425</v>
      </c>
      <c r="H289" s="367">
        <v>1</v>
      </c>
      <c r="I289" s="367">
        <v>1</v>
      </c>
      <c r="J289" s="367"/>
      <c r="K289" s="367"/>
      <c r="L289" s="367">
        <f t="shared" si="6"/>
        <v>2</v>
      </c>
      <c r="M289" s="368">
        <v>86</v>
      </c>
      <c r="N289" s="359"/>
    </row>
    <row r="290" spans="1:15" ht="18.95" customHeight="1">
      <c r="A290" s="440"/>
      <c r="B290" s="342"/>
      <c r="D290" s="344"/>
      <c r="E290" s="345"/>
      <c r="F290" s="366" t="s">
        <v>82</v>
      </c>
      <c r="G290" s="367"/>
      <c r="H290" s="367"/>
      <c r="I290" s="367">
        <v>2</v>
      </c>
      <c r="J290" s="367">
        <v>2</v>
      </c>
      <c r="K290" s="367"/>
      <c r="L290" s="367">
        <f t="shared" si="6"/>
        <v>4</v>
      </c>
      <c r="M290" s="368">
        <v>1044</v>
      </c>
      <c r="N290" s="359"/>
    </row>
    <row r="291" spans="1:15" ht="18.95" customHeight="1">
      <c r="A291" s="440"/>
      <c r="B291" s="342"/>
      <c r="D291" s="344"/>
      <c r="E291" s="345"/>
      <c r="F291" s="366" t="s">
        <v>83</v>
      </c>
      <c r="G291" s="367"/>
      <c r="H291" s="367">
        <v>1</v>
      </c>
      <c r="I291" s="367">
        <v>2</v>
      </c>
      <c r="J291" s="367">
        <v>1</v>
      </c>
      <c r="K291" s="367"/>
      <c r="L291" s="367">
        <f t="shared" si="6"/>
        <v>4</v>
      </c>
      <c r="M291" s="368">
        <v>600</v>
      </c>
      <c r="N291" s="359"/>
    </row>
    <row r="292" spans="1:15" s="349" customFormat="1" ht="20.100000000000001" customHeight="1">
      <c r="A292" s="341"/>
      <c r="B292" s="342"/>
      <c r="C292" s="439"/>
      <c r="D292" s="344"/>
      <c r="E292" s="345"/>
      <c r="F292" s="346" t="s">
        <v>84</v>
      </c>
      <c r="G292" s="346"/>
      <c r="H292" s="346"/>
      <c r="I292" s="346"/>
      <c r="J292" s="346"/>
      <c r="K292" s="346"/>
      <c r="L292" s="346"/>
      <c r="M292" s="369"/>
      <c r="N292" s="352"/>
    </row>
    <row r="293" spans="1:15" s="353" customFormat="1" ht="20.100000000000001" customHeight="1">
      <c r="A293" s="350"/>
      <c r="B293" s="342"/>
      <c r="C293" s="354"/>
      <c r="D293" s="344"/>
      <c r="E293" s="345"/>
      <c r="F293" s="370" t="s">
        <v>85</v>
      </c>
      <c r="G293" s="371" t="s">
        <v>45</v>
      </c>
      <c r="H293" s="371" t="s">
        <v>87</v>
      </c>
      <c r="I293" s="371" t="s">
        <v>62</v>
      </c>
      <c r="J293" s="371" t="s">
        <v>89</v>
      </c>
      <c r="K293" s="371" t="s">
        <v>90</v>
      </c>
      <c r="L293" s="371" t="s">
        <v>59</v>
      </c>
      <c r="M293" s="372" t="s">
        <v>92</v>
      </c>
      <c r="N293" s="352"/>
    </row>
    <row r="294" spans="1:15" s="353" customFormat="1" ht="20.100000000000001" customHeight="1">
      <c r="A294" s="350"/>
      <c r="B294" s="342"/>
      <c r="C294" s="354"/>
      <c r="D294" s="344"/>
      <c r="E294" s="345"/>
      <c r="F294" s="370" t="s">
        <v>93</v>
      </c>
      <c r="G294" s="373">
        <f>설계제원!B26</f>
        <v>0</v>
      </c>
      <c r="H294" s="373">
        <f>설계제원!C26</f>
        <v>0</v>
      </c>
      <c r="I294" s="373">
        <f>설계제원!D26</f>
        <v>1</v>
      </c>
      <c r="J294" s="373">
        <f>설계제원!E26</f>
        <v>0</v>
      </c>
      <c r="K294" s="373">
        <f>설계제원!F26</f>
        <v>0</v>
      </c>
      <c r="L294" s="373">
        <f>설계제원!G26</f>
        <v>0</v>
      </c>
      <c r="M294" s="374">
        <f>SUM(G294:L294)</f>
        <v>1</v>
      </c>
      <c r="N294" s="352"/>
      <c r="O294" s="441"/>
    </row>
    <row r="295" spans="1:15" s="353" customFormat="1" ht="20.100000000000001" customHeight="1">
      <c r="A295" s="350"/>
      <c r="B295" s="342"/>
      <c r="C295" s="354"/>
      <c r="D295" s="344"/>
      <c r="E295" s="345"/>
      <c r="F295" s="370" t="s">
        <v>94</v>
      </c>
      <c r="G295" s="371">
        <v>1.68</v>
      </c>
      <c r="H295" s="375">
        <v>1</v>
      </c>
      <c r="I295" s="376">
        <v>0.78</v>
      </c>
      <c r="J295" s="371">
        <v>0.65</v>
      </c>
      <c r="K295" s="371">
        <v>0.65</v>
      </c>
      <c r="L295" s="371">
        <v>0.65</v>
      </c>
      <c r="M295" s="377">
        <f>TRUNC((G294*G295)+(H295*H294)+(I295*I294)+(J295*J294)+(K295*K294)+(L295*L294),2)</f>
        <v>0.78</v>
      </c>
      <c r="N295" s="352"/>
    </row>
    <row r="296" spans="1:15" s="349" customFormat="1" ht="20.100000000000001" customHeight="1">
      <c r="A296" s="341"/>
      <c r="B296" s="342"/>
      <c r="C296" s="439"/>
      <c r="D296" s="344"/>
      <c r="E296" s="345"/>
      <c r="F296" s="346" t="s">
        <v>95</v>
      </c>
      <c r="G296" s="346"/>
      <c r="H296" s="346"/>
      <c r="I296" s="346"/>
      <c r="J296" s="346"/>
      <c r="K296" s="346"/>
      <c r="L296" s="346"/>
      <c r="M296" s="369"/>
      <c r="N296" s="352"/>
    </row>
    <row r="297" spans="1:15" s="349" customFormat="1" ht="20.100000000000001" customHeight="1">
      <c r="A297" s="341"/>
      <c r="B297" s="342"/>
      <c r="C297" s="439"/>
      <c r="D297" s="344"/>
      <c r="E297" s="345"/>
      <c r="F297" s="365" t="s">
        <v>85</v>
      </c>
      <c r="G297" s="357" t="s">
        <v>96</v>
      </c>
      <c r="H297" s="442" t="s">
        <v>97</v>
      </c>
      <c r="I297" s="365" t="s">
        <v>98</v>
      </c>
      <c r="J297" s="365" t="s">
        <v>99</v>
      </c>
      <c r="K297" s="365" t="s">
        <v>100</v>
      </c>
      <c r="L297" s="365" t="s">
        <v>101</v>
      </c>
      <c r="M297" s="357" t="s">
        <v>102</v>
      </c>
      <c r="N297" s="352"/>
    </row>
    <row r="298" spans="1:15" s="349" customFormat="1" ht="20.100000000000001" customHeight="1">
      <c r="A298" s="341"/>
      <c r="B298" s="342"/>
      <c r="C298" s="439"/>
      <c r="D298" s="344"/>
      <c r="E298" s="345"/>
      <c r="F298" s="365" t="s">
        <v>94</v>
      </c>
      <c r="G298" s="452">
        <v>1.1000000000000001</v>
      </c>
      <c r="H298" s="442">
        <v>0.73</v>
      </c>
      <c r="I298" s="365">
        <v>1.03</v>
      </c>
      <c r="J298" s="365">
        <v>0.85</v>
      </c>
      <c r="K298" s="444">
        <v>1</v>
      </c>
      <c r="L298" s="365">
        <v>0.85</v>
      </c>
      <c r="M298" s="357"/>
      <c r="N298" s="352"/>
    </row>
    <row r="299" spans="1:15" s="349" customFormat="1" ht="20.100000000000001" customHeight="1">
      <c r="A299" s="341"/>
      <c r="B299" s="342"/>
      <c r="C299" s="439"/>
      <c r="D299" s="344"/>
      <c r="E299" s="345"/>
      <c r="F299" s="346" t="s">
        <v>103</v>
      </c>
      <c r="G299" s="384"/>
      <c r="H299" s="384"/>
      <c r="I299" s="384"/>
      <c r="J299" s="384"/>
      <c r="K299" s="385"/>
      <c r="L299" s="384"/>
      <c r="M299" s="384"/>
      <c r="N299" s="352"/>
    </row>
    <row r="300" spans="1:15" s="349" customFormat="1" ht="20.100000000000001" customHeight="1">
      <c r="A300" s="341"/>
      <c r="B300" s="342"/>
      <c r="C300" s="439"/>
      <c r="D300" s="344"/>
      <c r="E300" s="345"/>
      <c r="F300" s="346" t="str">
        <f>"- 단위시설물연장(1000)×지형구분증감계수("&amp;M295&amp;")×시설물종류증감계수(1.1) ="</f>
        <v>- 단위시설물연장(1000)×지형구분증감계수(0.78)×시설물종류증감계수(1.1) =</v>
      </c>
      <c r="G300" s="384"/>
      <c r="H300" s="384"/>
      <c r="I300" s="384"/>
      <c r="J300" s="384"/>
      <c r="K300" s="387">
        <f>1000*M295*H298</f>
        <v>569.4</v>
      </c>
      <c r="L300" s="346" t="s">
        <v>104</v>
      </c>
      <c r="M300" s="384"/>
      <c r="N300" s="352"/>
    </row>
    <row r="301" spans="1:15" s="349" customFormat="1" ht="20.100000000000001" customHeight="1">
      <c r="A301" s="341"/>
      <c r="B301" s="388"/>
      <c r="C301" s="439"/>
      <c r="D301" s="389"/>
      <c r="E301" s="384"/>
      <c r="F301" s="346" t="s">
        <v>105</v>
      </c>
      <c r="G301" s="384"/>
      <c r="H301" s="390" t="s">
        <v>106</v>
      </c>
      <c r="I301" s="453">
        <f>설계제원!B15</f>
        <v>1</v>
      </c>
      <c r="J301" s="389" t="str">
        <f>설계제원!C15</f>
        <v>종(도로,상수도,하수도)</v>
      </c>
      <c r="K301" s="385"/>
      <c r="L301" s="384"/>
      <c r="M301" s="384"/>
      <c r="N301" s="348"/>
    </row>
    <row r="302" spans="1:15" s="349" customFormat="1" ht="20.100000000000001" customHeight="1" thickBot="1">
      <c r="A302" s="445"/>
      <c r="B302" s="395"/>
      <c r="C302" s="446"/>
      <c r="D302" s="397"/>
      <c r="E302" s="398"/>
      <c r="F302" s="399" t="s">
        <v>107</v>
      </c>
      <c r="G302" s="399"/>
      <c r="H302" s="400"/>
      <c r="I302" s="400"/>
      <c r="J302" s="401"/>
      <c r="K302" s="401"/>
      <c r="L302" s="402">
        <f>INT((K300*(1-0.03*(I301-1))))</f>
        <v>569</v>
      </c>
      <c r="M302" s="400" t="s">
        <v>104</v>
      </c>
      <c r="N302" s="403"/>
    </row>
    <row r="303" spans="1:15" s="349" customFormat="1" ht="20.100000000000001" customHeight="1">
      <c r="A303" s="432"/>
      <c r="B303" s="316"/>
      <c r="C303" s="433"/>
      <c r="D303" s="434"/>
      <c r="E303" s="435"/>
      <c r="F303" s="436" t="s">
        <v>24</v>
      </c>
      <c r="G303" s="436"/>
      <c r="H303" s="436"/>
      <c r="I303" s="436"/>
      <c r="J303" s="436"/>
      <c r="K303" s="436"/>
      <c r="L303" s="436"/>
      <c r="M303" s="436"/>
      <c r="N303" s="437"/>
    </row>
    <row r="304" spans="1:15" ht="24.95" customHeight="1">
      <c r="A304" s="440"/>
      <c r="B304" s="342"/>
      <c r="D304" s="344"/>
      <c r="E304" s="345"/>
      <c r="F304" s="404" t="s">
        <v>25</v>
      </c>
      <c r="G304" s="404" t="s">
        <v>6</v>
      </c>
      <c r="H304" s="404" t="s">
        <v>34</v>
      </c>
      <c r="I304" s="404" t="s">
        <v>35</v>
      </c>
      <c r="J304" s="405" t="s">
        <v>74</v>
      </c>
      <c r="K304" s="405" t="s">
        <v>75</v>
      </c>
      <c r="L304" s="406" t="s">
        <v>113</v>
      </c>
      <c r="M304" s="407"/>
      <c r="N304" s="359"/>
    </row>
    <row r="305" spans="1:14" ht="18.95" customHeight="1">
      <c r="A305" s="440"/>
      <c r="B305" s="342"/>
      <c r="D305" s="344"/>
      <c r="E305" s="345"/>
      <c r="F305" s="366" t="s">
        <v>78</v>
      </c>
      <c r="G305" s="362" t="s">
        <v>79</v>
      </c>
      <c r="H305" s="362"/>
      <c r="I305" s="363"/>
      <c r="J305" s="363"/>
      <c r="K305" s="363"/>
      <c r="L305" s="408"/>
      <c r="M305" s="409"/>
      <c r="N305" s="359"/>
    </row>
    <row r="306" spans="1:14" ht="18.95" customHeight="1">
      <c r="A306" s="440"/>
      <c r="B306" s="342"/>
      <c r="D306" s="344"/>
      <c r="E306" s="345"/>
      <c r="F306" s="366" t="s">
        <v>80</v>
      </c>
      <c r="G306" s="367"/>
      <c r="H306" s="367">
        <f>INT(H286*K300/M286*100)/100</f>
        <v>0.56000000000000005</v>
      </c>
      <c r="I306" s="367">
        <f>INT(I286*K300/M286*100)/100</f>
        <v>0.56000000000000005</v>
      </c>
      <c r="J306" s="448"/>
      <c r="K306" s="448"/>
      <c r="L306" s="411" t="s">
        <v>117</v>
      </c>
      <c r="M306" s="449"/>
      <c r="N306" s="359"/>
    </row>
    <row r="307" spans="1:14" ht="18.95" customHeight="1">
      <c r="A307" s="440"/>
      <c r="B307" s="342"/>
      <c r="D307" s="344"/>
      <c r="E307" s="345"/>
      <c r="F307" s="366" t="s">
        <v>81</v>
      </c>
      <c r="G307" s="367"/>
      <c r="H307" s="367">
        <f>INT(H287*K300/M287*100)/100</f>
        <v>1.1100000000000001</v>
      </c>
      <c r="I307" s="367">
        <f>INT(I287*K300/M287*100)/100</f>
        <v>2.2200000000000002</v>
      </c>
      <c r="J307" s="367">
        <f>INT(J287*K300/M287*100)/100</f>
        <v>1.1100000000000001</v>
      </c>
      <c r="K307" s="367"/>
      <c r="L307" s="411" t="s">
        <v>117</v>
      </c>
      <c r="M307" s="449"/>
      <c r="N307" s="359"/>
    </row>
    <row r="308" spans="1:14" ht="18.95" customHeight="1">
      <c r="A308" s="440"/>
      <c r="B308" s="342"/>
      <c r="D308" s="344"/>
      <c r="E308" s="345"/>
      <c r="F308" s="1179" t="s">
        <v>427</v>
      </c>
      <c r="G308" s="367" t="s">
        <v>424</v>
      </c>
      <c r="H308" s="367">
        <v>0</v>
      </c>
      <c r="I308" s="367">
        <v>0</v>
      </c>
      <c r="J308" s="367">
        <v>0</v>
      </c>
      <c r="K308" s="367">
        <v>0</v>
      </c>
      <c r="L308" s="411" t="s">
        <v>117</v>
      </c>
      <c r="M308" s="449"/>
      <c r="N308" s="359"/>
    </row>
    <row r="309" spans="1:14" ht="18.95" customHeight="1">
      <c r="A309" s="440"/>
      <c r="B309" s="342"/>
      <c r="D309" s="344"/>
      <c r="E309" s="345"/>
      <c r="F309" s="1180"/>
      <c r="G309" s="367" t="s">
        <v>425</v>
      </c>
      <c r="H309" s="367">
        <v>0</v>
      </c>
      <c r="I309" s="367">
        <v>0</v>
      </c>
      <c r="J309" s="367">
        <v>0</v>
      </c>
      <c r="K309" s="367">
        <v>0</v>
      </c>
      <c r="L309" s="411" t="s">
        <v>119</v>
      </c>
      <c r="M309" s="449"/>
      <c r="N309" s="359"/>
    </row>
    <row r="310" spans="1:14" ht="18.95" customHeight="1">
      <c r="A310" s="440"/>
      <c r="B310" s="342"/>
      <c r="D310" s="344"/>
      <c r="E310" s="345"/>
      <c r="F310" s="366" t="s">
        <v>82</v>
      </c>
      <c r="G310" s="367"/>
      <c r="H310" s="367"/>
      <c r="I310" s="367">
        <f>INT(I290*K300/M290*100)/100</f>
        <v>1.0900000000000001</v>
      </c>
      <c r="J310" s="367">
        <f>INT(J290*K300/M290*100)/100</f>
        <v>1.0900000000000001</v>
      </c>
      <c r="K310" s="367"/>
      <c r="L310" s="411" t="s">
        <v>117</v>
      </c>
      <c r="M310" s="449"/>
      <c r="N310" s="359"/>
    </row>
    <row r="311" spans="1:14" ht="18.95" customHeight="1">
      <c r="A311" s="440"/>
      <c r="B311" s="342"/>
      <c r="D311" s="344"/>
      <c r="E311" s="345"/>
      <c r="F311" s="366" t="s">
        <v>83</v>
      </c>
      <c r="G311" s="367"/>
      <c r="H311" s="367">
        <f>INT(H291*K300/M291*100)/100</f>
        <v>0.94</v>
      </c>
      <c r="I311" s="367">
        <f>INT(I291*K300/M291*100)/100</f>
        <v>1.89</v>
      </c>
      <c r="J311" s="367">
        <f>INT(J291*K300/M291*100)/100</f>
        <v>0.94</v>
      </c>
      <c r="K311" s="367"/>
      <c r="L311" s="411" t="s">
        <v>117</v>
      </c>
      <c r="M311" s="449"/>
      <c r="N311" s="359"/>
    </row>
    <row r="312" spans="1:14" ht="20.100000000000001" customHeight="1">
      <c r="A312" s="440"/>
      <c r="B312" s="342"/>
      <c r="D312" s="344"/>
      <c r="E312" s="345"/>
      <c r="F312" s="414" t="s">
        <v>139</v>
      </c>
      <c r="G312" s="415">
        <f>INT((H312+I312+J312+K312)/10*100)/100</f>
        <v>1.1499999999999999</v>
      </c>
      <c r="H312" s="415">
        <f>SUM(H305:H311)</f>
        <v>2.6100000000000003</v>
      </c>
      <c r="I312" s="415">
        <f>SUM(I305:I311)</f>
        <v>5.76</v>
      </c>
      <c r="J312" s="415">
        <f>SUM(J305:J311)</f>
        <v>3.14</v>
      </c>
      <c r="K312" s="415">
        <f>SUM(K305:K311)</f>
        <v>0</v>
      </c>
      <c r="L312" s="416"/>
      <c r="M312" s="417"/>
      <c r="N312" s="418"/>
    </row>
    <row r="313" spans="1:14" s="349" customFormat="1" ht="20.100000000000001" customHeight="1">
      <c r="A313" s="341"/>
      <c r="B313" s="342"/>
      <c r="C313" s="439"/>
      <c r="D313" s="344"/>
      <c r="E313" s="345" t="s">
        <v>13</v>
      </c>
      <c r="F313" s="346" t="s">
        <v>709</v>
      </c>
      <c r="G313" s="346"/>
      <c r="H313" s="346"/>
      <c r="I313" s="346"/>
      <c r="J313" s="346"/>
      <c r="K313" s="346"/>
      <c r="L313" s="346"/>
      <c r="M313" s="346"/>
      <c r="N313" s="352"/>
    </row>
    <row r="314" spans="1:14" s="349" customFormat="1" ht="20.100000000000001" customHeight="1">
      <c r="A314" s="341"/>
      <c r="B314" s="388"/>
      <c r="C314" s="439"/>
      <c r="D314" s="389"/>
      <c r="E314" s="345"/>
      <c r="F314" s="355"/>
      <c r="G314" s="355"/>
      <c r="H314" s="355"/>
      <c r="I314" s="355"/>
      <c r="J314" s="355"/>
      <c r="K314" s="355"/>
      <c r="L314" s="420"/>
      <c r="M314" s="355"/>
      <c r="N314" s="348"/>
    </row>
    <row r="315" spans="1:14" s="349" customFormat="1" ht="20.100000000000001" customHeight="1">
      <c r="A315" s="341"/>
      <c r="B315" s="388"/>
      <c r="C315" s="439"/>
      <c r="D315" s="389"/>
      <c r="E315" s="345"/>
      <c r="F315" s="355"/>
      <c r="G315" s="355"/>
      <c r="H315" s="355"/>
      <c r="I315" s="355"/>
      <c r="J315" s="355"/>
      <c r="K315" s="355"/>
      <c r="L315" s="421"/>
      <c r="M315" s="355"/>
      <c r="N315" s="348"/>
    </row>
    <row r="316" spans="1:14" s="349" customFormat="1" ht="20.100000000000001" customHeight="1">
      <c r="A316" s="341"/>
      <c r="B316" s="388"/>
      <c r="C316" s="439"/>
      <c r="D316" s="389"/>
      <c r="E316" s="345"/>
      <c r="F316" s="355"/>
      <c r="G316" s="355"/>
      <c r="H316" s="355"/>
      <c r="I316" s="355"/>
      <c r="J316" s="355"/>
      <c r="K316" s="355"/>
      <c r="L316" s="421"/>
      <c r="M316" s="355"/>
      <c r="N316" s="348"/>
    </row>
    <row r="317" spans="1:14" s="349" customFormat="1" ht="20.100000000000001" customHeight="1">
      <c r="A317" s="341"/>
      <c r="B317" s="388"/>
      <c r="C317" s="439"/>
      <c r="D317" s="389"/>
      <c r="E317" s="345"/>
      <c r="F317" s="355"/>
      <c r="G317" s="355"/>
      <c r="H317" s="355"/>
      <c r="I317" s="355"/>
      <c r="J317" s="355"/>
      <c r="K317" s="355"/>
      <c r="L317" s="421"/>
      <c r="M317" s="355"/>
      <c r="N317" s="348"/>
    </row>
    <row r="318" spans="1:14" s="349" customFormat="1" ht="20.100000000000001" customHeight="1">
      <c r="A318" s="341"/>
      <c r="B318" s="388"/>
      <c r="C318" s="439"/>
      <c r="D318" s="389"/>
      <c r="E318" s="345"/>
      <c r="F318" s="355"/>
      <c r="G318" s="355"/>
      <c r="H318" s="355"/>
      <c r="I318" s="355"/>
      <c r="J318" s="355"/>
      <c r="K318" s="355"/>
      <c r="L318" s="421"/>
      <c r="M318" s="355"/>
      <c r="N318" s="348"/>
    </row>
    <row r="319" spans="1:14" s="349" customFormat="1" ht="20.100000000000001" customHeight="1">
      <c r="A319" s="341"/>
      <c r="B319" s="388"/>
      <c r="C319" s="439"/>
      <c r="D319" s="389"/>
      <c r="E319" s="345"/>
      <c r="F319" s="355"/>
      <c r="G319" s="355"/>
      <c r="H319" s="355"/>
      <c r="I319" s="355"/>
      <c r="J319" s="355"/>
      <c r="K319" s="355"/>
      <c r="L319" s="421"/>
      <c r="M319" s="355"/>
      <c r="N319" s="348"/>
    </row>
    <row r="320" spans="1:14" s="349" customFormat="1" ht="20.100000000000001" customHeight="1">
      <c r="A320" s="341"/>
      <c r="B320" s="388"/>
      <c r="C320" s="439"/>
      <c r="D320" s="389"/>
      <c r="E320" s="345"/>
      <c r="F320" s="355"/>
      <c r="G320" s="355"/>
      <c r="H320" s="355"/>
      <c r="I320" s="355"/>
      <c r="J320" s="355"/>
      <c r="K320" s="355"/>
      <c r="L320" s="421"/>
      <c r="M320" s="355"/>
      <c r="N320" s="348"/>
    </row>
    <row r="321" spans="1:14" s="349" customFormat="1" ht="20.100000000000001" customHeight="1">
      <c r="A321" s="341"/>
      <c r="B321" s="388"/>
      <c r="C321" s="439"/>
      <c r="D321" s="389"/>
      <c r="E321" s="345"/>
      <c r="F321" s="355"/>
      <c r="G321" s="355"/>
      <c r="H321" s="355"/>
      <c r="I321" s="355"/>
      <c r="J321" s="355"/>
      <c r="K321" s="355"/>
      <c r="L321" s="421"/>
      <c r="M321" s="355"/>
      <c r="N321" s="348"/>
    </row>
    <row r="322" spans="1:14" s="349" customFormat="1" ht="20.100000000000001" customHeight="1">
      <c r="A322" s="341"/>
      <c r="B322" s="388"/>
      <c r="C322" s="439"/>
      <c r="D322" s="389"/>
      <c r="E322" s="345"/>
      <c r="F322" s="355"/>
      <c r="G322" s="355"/>
      <c r="H322" s="355"/>
      <c r="I322" s="355"/>
      <c r="J322" s="355"/>
      <c r="K322" s="355"/>
      <c r="L322" s="421"/>
      <c r="M322" s="355"/>
      <c r="N322" s="348"/>
    </row>
    <row r="323" spans="1:14" s="349" customFormat="1" ht="20.100000000000001" customHeight="1">
      <c r="A323" s="341"/>
      <c r="B323" s="388"/>
      <c r="C323" s="439"/>
      <c r="D323" s="389"/>
      <c r="E323" s="345"/>
      <c r="F323" s="355"/>
      <c r="G323" s="355"/>
      <c r="H323" s="355"/>
      <c r="I323" s="355"/>
      <c r="J323" s="355"/>
      <c r="K323" s="355"/>
      <c r="L323" s="421"/>
      <c r="M323" s="355"/>
      <c r="N323" s="348"/>
    </row>
    <row r="324" spans="1:14" s="349" customFormat="1" ht="20.100000000000001" customHeight="1">
      <c r="A324" s="341"/>
      <c r="B324" s="388"/>
      <c r="C324" s="439"/>
      <c r="D324" s="389"/>
      <c r="E324" s="345"/>
      <c r="F324" s="355"/>
      <c r="G324" s="355"/>
      <c r="H324" s="355"/>
      <c r="I324" s="355"/>
      <c r="J324" s="355"/>
      <c r="K324" s="355"/>
      <c r="L324" s="421"/>
      <c r="M324" s="355"/>
      <c r="N324" s="348"/>
    </row>
    <row r="325" spans="1:14" s="349" customFormat="1" ht="20.100000000000001" customHeight="1" thickBot="1">
      <c r="A325" s="445"/>
      <c r="B325" s="395"/>
      <c r="C325" s="446"/>
      <c r="D325" s="397"/>
      <c r="E325" s="427"/>
      <c r="F325" s="400"/>
      <c r="G325" s="400"/>
      <c r="H325" s="400"/>
      <c r="I325" s="400"/>
      <c r="J325" s="400"/>
      <c r="K325" s="400"/>
      <c r="L325" s="454"/>
      <c r="M325" s="400"/>
      <c r="N325" s="403"/>
    </row>
    <row r="326" spans="1:14" s="353" customFormat="1" ht="20.100000000000001" customHeight="1">
      <c r="A326" s="455"/>
      <c r="B326" s="456" t="s">
        <v>677</v>
      </c>
      <c r="C326" s="457"/>
      <c r="D326" s="458"/>
      <c r="E326" s="459"/>
      <c r="F326" s="460"/>
      <c r="G326" s="460"/>
      <c r="H326" s="460"/>
      <c r="I326" s="460"/>
      <c r="J326" s="460"/>
      <c r="K326" s="460"/>
      <c r="L326" s="460"/>
      <c r="M326" s="460"/>
      <c r="N326" s="461"/>
    </row>
    <row r="327" spans="1:14" s="349" customFormat="1" ht="20.100000000000001" customHeight="1">
      <c r="A327" s="341"/>
      <c r="B327" s="438"/>
      <c r="C327" s="343" t="s">
        <v>678</v>
      </c>
      <c r="D327" s="389"/>
      <c r="E327" s="384"/>
      <c r="F327" s="355"/>
      <c r="G327" s="355"/>
      <c r="H327" s="355"/>
      <c r="I327" s="355"/>
      <c r="J327" s="355"/>
      <c r="K327" s="462"/>
      <c r="L327" s="425"/>
      <c r="M327" s="355"/>
      <c r="N327" s="348"/>
    </row>
    <row r="328" spans="1:14" s="349" customFormat="1" ht="18" customHeight="1">
      <c r="A328" s="341"/>
      <c r="B328" s="388"/>
      <c r="C328" s="439"/>
      <c r="D328" s="344" t="s">
        <v>128</v>
      </c>
      <c r="E328" s="345" t="s">
        <v>129</v>
      </c>
      <c r="F328" s="355" t="s">
        <v>707</v>
      </c>
      <c r="G328" s="355"/>
      <c r="H328" s="355"/>
      <c r="I328" s="355"/>
      <c r="J328" s="355"/>
      <c r="K328" s="462"/>
      <c r="L328" s="425"/>
      <c r="M328" s="355"/>
      <c r="N328" s="348"/>
    </row>
    <row r="329" spans="1:14" s="349" customFormat="1" ht="18" customHeight="1">
      <c r="A329" s="341"/>
      <c r="B329" s="388"/>
      <c r="C329" s="439"/>
      <c r="D329" s="344"/>
      <c r="E329" s="345"/>
      <c r="F329" s="346" t="s">
        <v>17</v>
      </c>
      <c r="G329" s="355"/>
      <c r="H329" s="355"/>
      <c r="I329" s="355"/>
      <c r="J329" s="355"/>
      <c r="K329" s="462"/>
      <c r="L329" s="425"/>
      <c r="M329" s="355"/>
      <c r="N329" s="348"/>
    </row>
    <row r="330" spans="1:14" s="349" customFormat="1" ht="18" customHeight="1">
      <c r="A330" s="341"/>
      <c r="B330" s="388"/>
      <c r="C330" s="439"/>
      <c r="D330" s="344"/>
      <c r="E330" s="345"/>
      <c r="F330" s="381" t="s">
        <v>18</v>
      </c>
      <c r="G330" s="372" t="s">
        <v>19</v>
      </c>
      <c r="H330" s="381" t="s">
        <v>20</v>
      </c>
      <c r="I330" s="360"/>
      <c r="J330" s="360"/>
      <c r="K330" s="463"/>
      <c r="L330" s="425"/>
      <c r="M330" s="355"/>
      <c r="N330" s="348"/>
    </row>
    <row r="331" spans="1:14" s="349" customFormat="1" ht="18" customHeight="1">
      <c r="A331" s="341"/>
      <c r="B331" s="388"/>
      <c r="C331" s="439"/>
      <c r="D331" s="344"/>
      <c r="E331" s="345"/>
      <c r="F331" s="381" t="s">
        <v>21</v>
      </c>
      <c r="G331" s="377">
        <v>0.1</v>
      </c>
      <c r="H331" s="381"/>
      <c r="I331" s="360"/>
      <c r="J331" s="360"/>
      <c r="K331" s="463"/>
      <c r="L331" s="425"/>
      <c r="M331" s="355"/>
      <c r="N331" s="348"/>
    </row>
    <row r="332" spans="1:14" s="353" customFormat="1" ht="18" customHeight="1">
      <c r="A332" s="350"/>
      <c r="B332" s="342"/>
      <c r="C332" s="354"/>
      <c r="D332" s="344"/>
      <c r="E332" s="345"/>
      <c r="F332" s="378" t="s">
        <v>84</v>
      </c>
      <c r="G332" s="378"/>
      <c r="H332" s="378"/>
      <c r="I332" s="378"/>
      <c r="J332" s="378"/>
      <c r="K332" s="378"/>
      <c r="L332" s="346"/>
      <c r="M332" s="346"/>
      <c r="N332" s="352"/>
    </row>
    <row r="333" spans="1:14" s="353" customFormat="1" ht="20.100000000000001" customHeight="1">
      <c r="A333" s="350"/>
      <c r="B333" s="342"/>
      <c r="C333" s="354"/>
      <c r="D333" s="344"/>
      <c r="E333" s="345"/>
      <c r="F333" s="370" t="s">
        <v>85</v>
      </c>
      <c r="G333" s="371" t="s">
        <v>45</v>
      </c>
      <c r="H333" s="371" t="s">
        <v>87</v>
      </c>
      <c r="I333" s="371" t="s">
        <v>62</v>
      </c>
      <c r="J333" s="371" t="s">
        <v>89</v>
      </c>
      <c r="K333" s="371" t="s">
        <v>90</v>
      </c>
      <c r="L333" s="371" t="s">
        <v>59</v>
      </c>
      <c r="M333" s="372" t="s">
        <v>92</v>
      </c>
      <c r="N333" s="352"/>
    </row>
    <row r="334" spans="1:14" s="353" customFormat="1" ht="20.100000000000001" customHeight="1">
      <c r="A334" s="350"/>
      <c r="B334" s="342"/>
      <c r="C334" s="354"/>
      <c r="D334" s="344"/>
      <c r="E334" s="345"/>
      <c r="F334" s="370" t="s">
        <v>93</v>
      </c>
      <c r="G334" s="373">
        <f>설계제원!B18</f>
        <v>0</v>
      </c>
      <c r="H334" s="373">
        <f>설계제원!C18</f>
        <v>0</v>
      </c>
      <c r="I334" s="373">
        <f>설계제원!D18</f>
        <v>1</v>
      </c>
      <c r="J334" s="373">
        <f>설계제원!E18</f>
        <v>0</v>
      </c>
      <c r="K334" s="373">
        <f>설계제원!F18</f>
        <v>0</v>
      </c>
      <c r="L334" s="373">
        <f>설계제원!G18</f>
        <v>0</v>
      </c>
      <c r="M334" s="374">
        <f>SUM(G334:L334)</f>
        <v>1</v>
      </c>
      <c r="N334" s="352"/>
    </row>
    <row r="335" spans="1:14" s="353" customFormat="1" ht="20.100000000000001" customHeight="1">
      <c r="A335" s="350"/>
      <c r="B335" s="342"/>
      <c r="C335" s="354"/>
      <c r="D335" s="344"/>
      <c r="E335" s="345"/>
      <c r="F335" s="370" t="s">
        <v>94</v>
      </c>
      <c r="G335" s="371">
        <v>1.68</v>
      </c>
      <c r="H335" s="375">
        <v>1</v>
      </c>
      <c r="I335" s="376">
        <v>0.78</v>
      </c>
      <c r="J335" s="371">
        <v>0.65</v>
      </c>
      <c r="K335" s="371">
        <v>0.65</v>
      </c>
      <c r="L335" s="371">
        <v>0.65</v>
      </c>
      <c r="M335" s="377">
        <f>TRUNC((G334*G335)+(H335*H334)+(I335*I334)+(J335*J334)+(K335*K334)+(L335*L334),2)</f>
        <v>0.78</v>
      </c>
      <c r="N335" s="352"/>
    </row>
    <row r="336" spans="1:14" s="353" customFormat="1" ht="18" customHeight="1">
      <c r="A336" s="350"/>
      <c r="B336" s="342"/>
      <c r="C336" s="354"/>
      <c r="D336" s="344"/>
      <c r="E336" s="345"/>
      <c r="F336" s="378" t="s">
        <v>95</v>
      </c>
      <c r="G336" s="378"/>
      <c r="H336" s="378"/>
      <c r="I336" s="378"/>
      <c r="J336" s="378"/>
      <c r="K336" s="378"/>
      <c r="L336" s="378"/>
      <c r="M336" s="379"/>
      <c r="N336" s="352"/>
    </row>
    <row r="337" spans="1:14" s="353" customFormat="1" ht="18" customHeight="1">
      <c r="A337" s="350"/>
      <c r="B337" s="342"/>
      <c r="C337" s="354"/>
      <c r="D337" s="344"/>
      <c r="E337" s="345"/>
      <c r="F337" s="370" t="s">
        <v>85</v>
      </c>
      <c r="G337" s="380" t="s">
        <v>96</v>
      </c>
      <c r="H337" s="381" t="s">
        <v>97</v>
      </c>
      <c r="I337" s="370" t="s">
        <v>98</v>
      </c>
      <c r="J337" s="370" t="s">
        <v>99</v>
      </c>
      <c r="K337" s="370" t="s">
        <v>100</v>
      </c>
      <c r="L337" s="372" t="s">
        <v>101</v>
      </c>
      <c r="M337" s="381" t="s">
        <v>102</v>
      </c>
      <c r="N337" s="352"/>
    </row>
    <row r="338" spans="1:14" s="353" customFormat="1" ht="18" customHeight="1">
      <c r="A338" s="350"/>
      <c r="B338" s="342"/>
      <c r="C338" s="354"/>
      <c r="D338" s="344"/>
      <c r="E338" s="345"/>
      <c r="F338" s="370" t="s">
        <v>94</v>
      </c>
      <c r="G338" s="382">
        <v>1.1000000000000001</v>
      </c>
      <c r="H338" s="450">
        <v>0.73</v>
      </c>
      <c r="I338" s="370">
        <v>1.03</v>
      </c>
      <c r="J338" s="370">
        <v>0.85</v>
      </c>
      <c r="K338" s="383">
        <v>1</v>
      </c>
      <c r="L338" s="372">
        <v>0.85</v>
      </c>
      <c r="M338" s="381"/>
      <c r="N338" s="352"/>
    </row>
    <row r="339" spans="1:14" s="353" customFormat="1" ht="18" customHeight="1">
      <c r="A339" s="350"/>
      <c r="B339" s="388"/>
      <c r="C339" s="354"/>
      <c r="D339" s="389"/>
      <c r="E339" s="384"/>
      <c r="F339" s="355" t="s">
        <v>22</v>
      </c>
      <c r="G339" s="464"/>
      <c r="H339" s="355"/>
      <c r="I339" s="464"/>
      <c r="J339" s="355"/>
      <c r="K339" s="465"/>
      <c r="L339" s="466"/>
      <c r="M339" s="467"/>
      <c r="N339" s="348"/>
    </row>
    <row r="340" spans="1:14" s="478" customFormat="1" ht="27">
      <c r="A340" s="468"/>
      <c r="B340" s="469"/>
      <c r="C340" s="470"/>
      <c r="D340" s="471"/>
      <c r="E340" s="472"/>
      <c r="F340" s="473" t="s">
        <v>23</v>
      </c>
      <c r="G340" s="474" t="s">
        <v>6</v>
      </c>
      <c r="H340" s="475" t="s">
        <v>7</v>
      </c>
      <c r="I340" s="476" t="s">
        <v>8</v>
      </c>
      <c r="J340" s="1181" t="s">
        <v>9</v>
      </c>
      <c r="K340" s="1182"/>
      <c r="L340" s="1182"/>
      <c r="M340" s="1183"/>
      <c r="N340" s="477"/>
    </row>
    <row r="341" spans="1:14" s="478" customFormat="1" ht="18" customHeight="1">
      <c r="A341" s="468"/>
      <c r="B341" s="469"/>
      <c r="C341" s="470"/>
      <c r="D341" s="471"/>
      <c r="E341" s="472"/>
      <c r="F341" s="381" t="s">
        <v>10</v>
      </c>
      <c r="G341" s="479">
        <f>INT((1*L338*M335)/(G331*8)*10)/100</f>
        <v>0.08</v>
      </c>
      <c r="H341" s="479">
        <f>INT((1*L338*M335)/(G331*8)*10)/100</f>
        <v>0.08</v>
      </c>
      <c r="I341" s="480"/>
      <c r="J341" s="1184" t="s">
        <v>11</v>
      </c>
      <c r="K341" s="1185"/>
      <c r="L341" s="1185"/>
      <c r="M341" s="1186"/>
      <c r="N341" s="477"/>
    </row>
    <row r="342" spans="1:14" s="478" customFormat="1" ht="18" customHeight="1">
      <c r="A342" s="468"/>
      <c r="B342" s="469"/>
      <c r="C342" s="470"/>
      <c r="D342" s="471"/>
      <c r="E342" s="472"/>
      <c r="F342" s="381" t="s">
        <v>12</v>
      </c>
      <c r="G342" s="480"/>
      <c r="H342" s="480"/>
      <c r="I342" s="479">
        <f>INT((1*L338*M335)/(G331*8)*100)/100</f>
        <v>0.82</v>
      </c>
      <c r="J342" s="1187"/>
      <c r="K342" s="1188"/>
      <c r="L342" s="1188"/>
      <c r="M342" s="1189"/>
      <c r="N342" s="477"/>
    </row>
    <row r="343" spans="1:14" s="349" customFormat="1" ht="18" customHeight="1">
      <c r="A343" s="341"/>
      <c r="B343" s="388"/>
      <c r="C343" s="439"/>
      <c r="D343" s="344"/>
      <c r="E343" s="345" t="s">
        <v>13</v>
      </c>
      <c r="F343" s="346" t="s">
        <v>709</v>
      </c>
      <c r="G343" s="355"/>
      <c r="H343" s="355"/>
      <c r="I343" s="355"/>
      <c r="J343" s="355"/>
      <c r="K343" s="462"/>
      <c r="L343" s="425"/>
      <c r="M343" s="355"/>
      <c r="N343" s="348"/>
    </row>
    <row r="344" spans="1:14" s="349" customFormat="1" ht="18" customHeight="1">
      <c r="A344" s="341"/>
      <c r="B344" s="388"/>
      <c r="C344" s="439"/>
      <c r="D344" s="389" t="s">
        <v>14</v>
      </c>
      <c r="E344" s="345" t="s">
        <v>129</v>
      </c>
      <c r="F344" s="360" t="s">
        <v>294</v>
      </c>
      <c r="G344" s="360"/>
      <c r="H344" s="360"/>
      <c r="I344" s="360"/>
      <c r="J344" s="481"/>
      <c r="K344" s="463"/>
      <c r="L344" s="482"/>
      <c r="M344" s="360"/>
      <c r="N344" s="348"/>
    </row>
    <row r="345" spans="1:14" s="349" customFormat="1" ht="18" customHeight="1">
      <c r="A345" s="341"/>
      <c r="B345" s="388"/>
      <c r="C345" s="439"/>
      <c r="D345" s="389"/>
      <c r="E345" s="345"/>
      <c r="F345" s="355" t="s">
        <v>123</v>
      </c>
      <c r="G345" s="360"/>
      <c r="H345" s="360"/>
      <c r="I345" s="360"/>
      <c r="J345" s="360"/>
      <c r="K345" s="463"/>
      <c r="L345" s="483">
        <f>I342</f>
        <v>0.82</v>
      </c>
      <c r="M345" s="360" t="s">
        <v>15</v>
      </c>
      <c r="N345" s="348"/>
    </row>
    <row r="346" spans="1:14" s="349" customFormat="1" ht="18" customHeight="1">
      <c r="A346" s="341"/>
      <c r="B346" s="388"/>
      <c r="C346" s="439"/>
      <c r="D346" s="389"/>
      <c r="E346" s="345"/>
      <c r="F346" s="355" t="s">
        <v>126</v>
      </c>
      <c r="G346" s="360"/>
      <c r="H346" s="360"/>
      <c r="I346" s="360"/>
      <c r="J346" s="360"/>
      <c r="K346" s="463"/>
      <c r="L346" s="483">
        <f>L345</f>
        <v>0.82</v>
      </c>
      <c r="M346" s="360" t="s">
        <v>15</v>
      </c>
      <c r="N346" s="348"/>
    </row>
    <row r="347" spans="1:14" s="349" customFormat="1" ht="18" customHeight="1">
      <c r="A347" s="341"/>
      <c r="B347" s="388"/>
      <c r="C347" s="439"/>
      <c r="D347" s="389"/>
      <c r="E347" s="345" t="s">
        <v>13</v>
      </c>
      <c r="F347" s="355" t="s">
        <v>16</v>
      </c>
      <c r="G347" s="355"/>
      <c r="H347" s="425">
        <f>기계경비!I30</f>
        <v>5618181</v>
      </c>
      <c r="I347" s="360" t="s">
        <v>342</v>
      </c>
      <c r="J347" s="360"/>
      <c r="K347" s="463"/>
      <c r="L347" s="482"/>
      <c r="M347" s="360"/>
      <c r="N347" s="348"/>
    </row>
    <row r="348" spans="1:14" s="349" customFormat="1" ht="18" customHeight="1">
      <c r="A348" s="341"/>
      <c r="B348" s="388"/>
      <c r="C348" s="439"/>
      <c r="D348" s="484"/>
      <c r="E348" s="485"/>
      <c r="F348" s="355" t="s">
        <v>123</v>
      </c>
      <c r="G348" s="355" t="s">
        <v>124</v>
      </c>
      <c r="H348" s="355"/>
      <c r="I348" s="355"/>
      <c r="J348" s="355"/>
      <c r="K348" s="355"/>
      <c r="L348" s="425">
        <f>INT(H347*(1-0.1)/(278*5))</f>
        <v>3637</v>
      </c>
      <c r="M348" s="360" t="s">
        <v>125</v>
      </c>
      <c r="N348" s="348"/>
    </row>
    <row r="349" spans="1:14" s="349" customFormat="1" ht="12.75" customHeight="1" thickBot="1">
      <c r="A349" s="341"/>
      <c r="B349" s="388"/>
      <c r="C349" s="439"/>
      <c r="D349" s="484"/>
      <c r="E349" s="485"/>
      <c r="F349" s="355" t="s">
        <v>126</v>
      </c>
      <c r="G349" s="355" t="s">
        <v>127</v>
      </c>
      <c r="H349" s="355"/>
      <c r="I349" s="355"/>
      <c r="J349" s="355"/>
      <c r="K349" s="355"/>
      <c r="L349" s="426">
        <f>INT(H347*0.1/365)</f>
        <v>1539</v>
      </c>
      <c r="M349" s="360" t="s">
        <v>125</v>
      </c>
      <c r="N349" s="348"/>
    </row>
    <row r="350" spans="1:14" s="353" customFormat="1" ht="20.100000000000001" customHeight="1">
      <c r="A350" s="455"/>
      <c r="B350" s="456"/>
      <c r="C350" s="457"/>
      <c r="D350" s="458"/>
      <c r="E350" s="459"/>
      <c r="F350" s="460"/>
      <c r="G350" s="460"/>
      <c r="H350" s="460"/>
      <c r="I350" s="460"/>
      <c r="J350" s="460"/>
      <c r="K350" s="460"/>
      <c r="L350" s="460"/>
      <c r="M350" s="460"/>
      <c r="N350" s="461"/>
    </row>
    <row r="351" spans="1:14" s="349" customFormat="1" ht="20.100000000000001" customHeight="1">
      <c r="A351" s="341"/>
      <c r="B351" s="438"/>
      <c r="C351" s="343" t="s">
        <v>679</v>
      </c>
      <c r="D351" s="389"/>
      <c r="E351" s="384"/>
      <c r="F351" s="355"/>
      <c r="G351" s="355"/>
      <c r="H351" s="355"/>
      <c r="I351" s="355"/>
      <c r="J351" s="355"/>
      <c r="K351" s="462"/>
      <c r="L351" s="425"/>
      <c r="M351" s="355"/>
      <c r="N351" s="348"/>
    </row>
    <row r="352" spans="1:14" s="349" customFormat="1" ht="18" customHeight="1">
      <c r="A352" s="341"/>
      <c r="B352" s="388"/>
      <c r="C352" s="439"/>
      <c r="D352" s="344" t="s">
        <v>128</v>
      </c>
      <c r="E352" s="345" t="s">
        <v>129</v>
      </c>
      <c r="F352" s="355" t="s">
        <v>707</v>
      </c>
      <c r="G352" s="355"/>
      <c r="H352" s="355"/>
      <c r="I352" s="355"/>
      <c r="J352" s="355"/>
      <c r="K352" s="462"/>
      <c r="L352" s="425"/>
      <c r="M352" s="355"/>
      <c r="N352" s="348"/>
    </row>
    <row r="353" spans="1:14" s="349" customFormat="1" ht="18" customHeight="1">
      <c r="A353" s="341"/>
      <c r="B353" s="388"/>
      <c r="C353" s="439"/>
      <c r="D353" s="344"/>
      <c r="E353" s="345"/>
      <c r="F353" s="346" t="s">
        <v>17</v>
      </c>
      <c r="G353" s="355"/>
      <c r="H353" s="355"/>
      <c r="I353" s="355"/>
      <c r="J353" s="355"/>
      <c r="K353" s="462"/>
      <c r="L353" s="425"/>
      <c r="M353" s="355"/>
      <c r="N353" s="348"/>
    </row>
    <row r="354" spans="1:14" s="349" customFormat="1" ht="18" customHeight="1">
      <c r="A354" s="341"/>
      <c r="B354" s="388"/>
      <c r="C354" s="439"/>
      <c r="D354" s="344"/>
      <c r="E354" s="345"/>
      <c r="F354" s="381" t="s">
        <v>18</v>
      </c>
      <c r="G354" s="372" t="s">
        <v>19</v>
      </c>
      <c r="H354" s="381" t="s">
        <v>20</v>
      </c>
      <c r="I354" s="360"/>
      <c r="J354" s="360"/>
      <c r="K354" s="463"/>
      <c r="L354" s="425"/>
      <c r="M354" s="355"/>
      <c r="N354" s="348"/>
    </row>
    <row r="355" spans="1:14" s="349" customFormat="1" ht="18" customHeight="1">
      <c r="A355" s="341"/>
      <c r="B355" s="388"/>
      <c r="C355" s="439"/>
      <c r="D355" s="344"/>
      <c r="E355" s="345"/>
      <c r="F355" s="381" t="s">
        <v>21</v>
      </c>
      <c r="G355" s="377">
        <v>0.1</v>
      </c>
      <c r="H355" s="381"/>
      <c r="I355" s="360"/>
      <c r="J355" s="360"/>
      <c r="K355" s="463"/>
      <c r="L355" s="425"/>
      <c r="M355" s="355"/>
      <c r="N355" s="348"/>
    </row>
    <row r="356" spans="1:14" s="353" customFormat="1" ht="18" customHeight="1">
      <c r="A356" s="350"/>
      <c r="B356" s="342"/>
      <c r="C356" s="354"/>
      <c r="D356" s="344"/>
      <c r="E356" s="345"/>
      <c r="F356" s="378" t="s">
        <v>84</v>
      </c>
      <c r="G356" s="378"/>
      <c r="H356" s="378"/>
      <c r="I356" s="378"/>
      <c r="J356" s="378"/>
      <c r="K356" s="378"/>
      <c r="L356" s="346"/>
      <c r="M356" s="346"/>
      <c r="N356" s="352"/>
    </row>
    <row r="357" spans="1:14" s="353" customFormat="1" ht="20.100000000000001" customHeight="1">
      <c r="A357" s="350"/>
      <c r="B357" s="342"/>
      <c r="C357" s="354"/>
      <c r="D357" s="344"/>
      <c r="E357" s="345"/>
      <c r="F357" s="370" t="s">
        <v>85</v>
      </c>
      <c r="G357" s="371" t="s">
        <v>45</v>
      </c>
      <c r="H357" s="371" t="s">
        <v>87</v>
      </c>
      <c r="I357" s="371" t="s">
        <v>88</v>
      </c>
      <c r="J357" s="371" t="s">
        <v>89</v>
      </c>
      <c r="K357" s="371" t="s">
        <v>90</v>
      </c>
      <c r="L357" s="371" t="s">
        <v>91</v>
      </c>
      <c r="M357" s="372" t="s">
        <v>92</v>
      </c>
      <c r="N357" s="352"/>
    </row>
    <row r="358" spans="1:14" s="353" customFormat="1" ht="20.100000000000001" customHeight="1">
      <c r="A358" s="350"/>
      <c r="B358" s="342"/>
      <c r="C358" s="354"/>
      <c r="D358" s="344"/>
      <c r="E358" s="345"/>
      <c r="F358" s="370" t="s">
        <v>93</v>
      </c>
      <c r="G358" s="373">
        <f>설계제원!B22</f>
        <v>0</v>
      </c>
      <c r="H358" s="373">
        <f>설계제원!C22</f>
        <v>0</v>
      </c>
      <c r="I358" s="373">
        <f>설계제원!D22</f>
        <v>1</v>
      </c>
      <c r="J358" s="373">
        <f>설계제원!E22</f>
        <v>0</v>
      </c>
      <c r="K358" s="373">
        <f>설계제원!F22</f>
        <v>0</v>
      </c>
      <c r="L358" s="373">
        <f>설계제원!G22</f>
        <v>0</v>
      </c>
      <c r="M358" s="374">
        <f>SUM(G358:L358)</f>
        <v>1</v>
      </c>
      <c r="N358" s="352"/>
    </row>
    <row r="359" spans="1:14" s="353" customFormat="1" ht="20.100000000000001" customHeight="1">
      <c r="A359" s="350"/>
      <c r="B359" s="342"/>
      <c r="C359" s="354"/>
      <c r="D359" s="344"/>
      <c r="E359" s="345"/>
      <c r="F359" s="370" t="s">
        <v>94</v>
      </c>
      <c r="G359" s="371">
        <v>1.68</v>
      </c>
      <c r="H359" s="375">
        <v>1</v>
      </c>
      <c r="I359" s="376">
        <v>0.78</v>
      </c>
      <c r="J359" s="371">
        <v>0.65</v>
      </c>
      <c r="K359" s="371">
        <v>0.65</v>
      </c>
      <c r="L359" s="371">
        <v>0.65</v>
      </c>
      <c r="M359" s="377">
        <f>TRUNC((G358*G359)+(H359*H358)+(I359*I358)+(J359*J358)+(K359*K358)+(L359*L358),2)</f>
        <v>0.78</v>
      </c>
      <c r="N359" s="352"/>
    </row>
    <row r="360" spans="1:14" s="353" customFormat="1" ht="18" customHeight="1">
      <c r="A360" s="350"/>
      <c r="B360" s="342"/>
      <c r="C360" s="354"/>
      <c r="D360" s="344"/>
      <c r="E360" s="345"/>
      <c r="F360" s="378" t="s">
        <v>95</v>
      </c>
      <c r="G360" s="378"/>
      <c r="H360" s="378"/>
      <c r="I360" s="378"/>
      <c r="J360" s="378"/>
      <c r="K360" s="378"/>
      <c r="L360" s="378"/>
      <c r="M360" s="379"/>
      <c r="N360" s="352"/>
    </row>
    <row r="361" spans="1:14" s="353" customFormat="1" ht="18" customHeight="1">
      <c r="A361" s="350"/>
      <c r="B361" s="342"/>
      <c r="C361" s="354"/>
      <c r="D361" s="344"/>
      <c r="E361" s="345"/>
      <c r="F361" s="370" t="s">
        <v>85</v>
      </c>
      <c r="G361" s="372" t="s">
        <v>96</v>
      </c>
      <c r="H361" s="381" t="s">
        <v>97</v>
      </c>
      <c r="I361" s="370" t="s">
        <v>98</v>
      </c>
      <c r="J361" s="370" t="s">
        <v>99</v>
      </c>
      <c r="K361" s="370" t="s">
        <v>100</v>
      </c>
      <c r="L361" s="370" t="s">
        <v>101</v>
      </c>
      <c r="M361" s="381" t="s">
        <v>102</v>
      </c>
      <c r="N361" s="352"/>
    </row>
    <row r="362" spans="1:14" s="353" customFormat="1" ht="18" customHeight="1">
      <c r="A362" s="350"/>
      <c r="B362" s="342"/>
      <c r="C362" s="354"/>
      <c r="D362" s="344"/>
      <c r="E362" s="345"/>
      <c r="F362" s="370" t="s">
        <v>94</v>
      </c>
      <c r="G362" s="429">
        <v>1.1000000000000001</v>
      </c>
      <c r="H362" s="450">
        <v>0.73</v>
      </c>
      <c r="I362" s="370">
        <v>1.03</v>
      </c>
      <c r="J362" s="370">
        <v>0.85</v>
      </c>
      <c r="K362" s="383">
        <v>1</v>
      </c>
      <c r="L362" s="370">
        <v>0.85</v>
      </c>
      <c r="M362" s="381"/>
      <c r="N362" s="352"/>
    </row>
    <row r="363" spans="1:14" s="353" customFormat="1" ht="18" customHeight="1">
      <c r="A363" s="350"/>
      <c r="B363" s="388"/>
      <c r="C363" s="354"/>
      <c r="D363" s="389"/>
      <c r="E363" s="384"/>
      <c r="F363" s="355" t="s">
        <v>22</v>
      </c>
      <c r="G363" s="464"/>
      <c r="H363" s="355"/>
      <c r="I363" s="464"/>
      <c r="J363" s="355"/>
      <c r="K363" s="465"/>
      <c r="L363" s="466"/>
      <c r="M363" s="467"/>
      <c r="N363" s="348"/>
    </row>
    <row r="364" spans="1:14" s="478" customFormat="1" ht="27">
      <c r="A364" s="468"/>
      <c r="B364" s="469"/>
      <c r="C364" s="470"/>
      <c r="D364" s="471"/>
      <c r="E364" s="472"/>
      <c r="F364" s="473" t="s">
        <v>23</v>
      </c>
      <c r="G364" s="474" t="s">
        <v>71</v>
      </c>
      <c r="H364" s="475" t="s">
        <v>7</v>
      </c>
      <c r="I364" s="476" t="s">
        <v>8</v>
      </c>
      <c r="J364" s="1181" t="s">
        <v>9</v>
      </c>
      <c r="K364" s="1182"/>
      <c r="L364" s="1182"/>
      <c r="M364" s="1183"/>
      <c r="N364" s="477"/>
    </row>
    <row r="365" spans="1:14" s="478" customFormat="1" ht="18" customHeight="1">
      <c r="A365" s="468"/>
      <c r="B365" s="469"/>
      <c r="C365" s="470"/>
      <c r="D365" s="471"/>
      <c r="E365" s="472"/>
      <c r="F365" s="381" t="s">
        <v>10</v>
      </c>
      <c r="G365" s="479">
        <f>INT((1*G362*M359)/(G355*8)*10)/100</f>
        <v>0.1</v>
      </c>
      <c r="H365" s="479">
        <f>INT((1*G362*M359)/(G355*8)*10)/100</f>
        <v>0.1</v>
      </c>
      <c r="I365" s="480"/>
      <c r="J365" s="1184" t="s">
        <v>11</v>
      </c>
      <c r="K365" s="1185"/>
      <c r="L365" s="1185"/>
      <c r="M365" s="1186"/>
      <c r="N365" s="477"/>
    </row>
    <row r="366" spans="1:14" s="478" customFormat="1" ht="18" customHeight="1">
      <c r="A366" s="468"/>
      <c r="B366" s="469"/>
      <c r="C366" s="470"/>
      <c r="D366" s="471"/>
      <c r="E366" s="472"/>
      <c r="F366" s="381" t="s">
        <v>12</v>
      </c>
      <c r="G366" s="480"/>
      <c r="H366" s="480"/>
      <c r="I366" s="479">
        <f>INT((1*G362*M359)/(G355*8)*100)/100</f>
        <v>1.07</v>
      </c>
      <c r="J366" s="1187"/>
      <c r="K366" s="1188"/>
      <c r="L366" s="1188"/>
      <c r="M366" s="1189"/>
      <c r="N366" s="477"/>
    </row>
    <row r="367" spans="1:14" s="349" customFormat="1" ht="18" customHeight="1">
      <c r="A367" s="341"/>
      <c r="B367" s="388"/>
      <c r="C367" s="439"/>
      <c r="D367" s="344"/>
      <c r="E367" s="345" t="s">
        <v>13</v>
      </c>
      <c r="F367" s="346" t="s">
        <v>709</v>
      </c>
      <c r="G367" s="355"/>
      <c r="H367" s="355"/>
      <c r="I367" s="355"/>
      <c r="J367" s="355"/>
      <c r="K367" s="462"/>
      <c r="L367" s="425"/>
      <c r="M367" s="355"/>
      <c r="N367" s="348"/>
    </row>
    <row r="368" spans="1:14" s="349" customFormat="1" ht="18" customHeight="1">
      <c r="A368" s="341"/>
      <c r="B368" s="388"/>
      <c r="C368" s="439"/>
      <c r="D368" s="389" t="s">
        <v>14</v>
      </c>
      <c r="E368" s="345" t="s">
        <v>129</v>
      </c>
      <c r="F368" s="360" t="s">
        <v>294</v>
      </c>
      <c r="G368" s="360"/>
      <c r="H368" s="360"/>
      <c r="I368" s="360"/>
      <c r="J368" s="481"/>
      <c r="K368" s="463"/>
      <c r="L368" s="482"/>
      <c r="M368" s="360"/>
      <c r="N368" s="348"/>
    </row>
    <row r="369" spans="1:14" s="349" customFormat="1" ht="18" customHeight="1">
      <c r="A369" s="341"/>
      <c r="B369" s="388"/>
      <c r="C369" s="439"/>
      <c r="D369" s="389"/>
      <c r="E369" s="345"/>
      <c r="F369" s="355" t="s">
        <v>123</v>
      </c>
      <c r="G369" s="360"/>
      <c r="H369" s="360"/>
      <c r="I369" s="360"/>
      <c r="J369" s="360"/>
      <c r="K369" s="463"/>
      <c r="L369" s="483">
        <f>I366</f>
        <v>1.07</v>
      </c>
      <c r="M369" s="360" t="s">
        <v>15</v>
      </c>
      <c r="N369" s="348"/>
    </row>
    <row r="370" spans="1:14" s="349" customFormat="1" ht="18" customHeight="1">
      <c r="A370" s="341"/>
      <c r="B370" s="388"/>
      <c r="C370" s="439"/>
      <c r="D370" s="389"/>
      <c r="E370" s="345"/>
      <c r="F370" s="355" t="s">
        <v>126</v>
      </c>
      <c r="G370" s="360"/>
      <c r="H370" s="360"/>
      <c r="I370" s="360"/>
      <c r="J370" s="360"/>
      <c r="K370" s="463"/>
      <c r="L370" s="483">
        <f>L369</f>
        <v>1.07</v>
      </c>
      <c r="M370" s="360" t="s">
        <v>15</v>
      </c>
      <c r="N370" s="348"/>
    </row>
    <row r="371" spans="1:14" s="349" customFormat="1" ht="18" customHeight="1">
      <c r="A371" s="341"/>
      <c r="B371" s="388"/>
      <c r="C371" s="439"/>
      <c r="D371" s="389"/>
      <c r="E371" s="345" t="s">
        <v>13</v>
      </c>
      <c r="F371" s="355" t="s">
        <v>16</v>
      </c>
      <c r="G371" s="355"/>
      <c r="H371" s="425">
        <f>기계경비!I30</f>
        <v>5618181</v>
      </c>
      <c r="I371" s="360" t="s">
        <v>342</v>
      </c>
      <c r="J371" s="360"/>
      <c r="K371" s="463"/>
      <c r="L371" s="482"/>
      <c r="M371" s="360"/>
      <c r="N371" s="348"/>
    </row>
    <row r="372" spans="1:14" s="349" customFormat="1" ht="18" customHeight="1">
      <c r="A372" s="341"/>
      <c r="B372" s="388"/>
      <c r="C372" s="439"/>
      <c r="D372" s="484"/>
      <c r="E372" s="485"/>
      <c r="F372" s="355" t="s">
        <v>123</v>
      </c>
      <c r="G372" s="355" t="s">
        <v>124</v>
      </c>
      <c r="H372" s="355"/>
      <c r="I372" s="355"/>
      <c r="J372" s="355"/>
      <c r="K372" s="355"/>
      <c r="L372" s="425">
        <f>INT(H371*(1-0.1)/(278*5))</f>
        <v>3637</v>
      </c>
      <c r="M372" s="360" t="s">
        <v>125</v>
      </c>
      <c r="N372" s="348"/>
    </row>
    <row r="373" spans="1:14" s="349" customFormat="1" ht="12.75" customHeight="1">
      <c r="A373" s="341"/>
      <c r="B373" s="388"/>
      <c r="C373" s="439"/>
      <c r="D373" s="484"/>
      <c r="E373" s="485"/>
      <c r="F373" s="355" t="s">
        <v>126</v>
      </c>
      <c r="G373" s="355" t="s">
        <v>127</v>
      </c>
      <c r="H373" s="355"/>
      <c r="I373" s="355"/>
      <c r="J373" s="355"/>
      <c r="K373" s="355"/>
      <c r="L373" s="426">
        <f>INT(H371*0.1/365)</f>
        <v>1539</v>
      </c>
      <c r="M373" s="360" t="s">
        <v>125</v>
      </c>
      <c r="N373" s="348"/>
    </row>
    <row r="374" spans="1:14" s="349" customFormat="1" ht="0.75" customHeight="1" thickBot="1">
      <c r="A374" s="445"/>
      <c r="B374" s="395"/>
      <c r="C374" s="446"/>
      <c r="D374" s="486"/>
      <c r="E374" s="487"/>
      <c r="F374" s="447"/>
      <c r="G374" s="447"/>
      <c r="H374" s="447"/>
      <c r="I374" s="447"/>
      <c r="J374" s="447"/>
      <c r="K374" s="447"/>
      <c r="L374" s="447"/>
      <c r="M374" s="447"/>
      <c r="N374" s="403"/>
    </row>
    <row r="375" spans="1:14" s="353" customFormat="1" ht="20.100000000000001" customHeight="1">
      <c r="A375" s="350"/>
      <c r="B375" s="388"/>
      <c r="C375" s="354"/>
      <c r="D375" s="389"/>
      <c r="E375" s="384"/>
      <c r="F375" s="355"/>
      <c r="G375" s="355"/>
      <c r="H375" s="355"/>
      <c r="I375" s="355"/>
      <c r="J375" s="355"/>
      <c r="K375" s="355"/>
      <c r="L375" s="355"/>
      <c r="M375" s="355"/>
      <c r="N375" s="348"/>
    </row>
    <row r="376" spans="1:14" s="349" customFormat="1" ht="20.100000000000001" customHeight="1">
      <c r="A376" s="341"/>
      <c r="B376" s="438"/>
      <c r="C376" s="343" t="s">
        <v>680</v>
      </c>
      <c r="D376" s="389"/>
      <c r="E376" s="384"/>
      <c r="F376" s="355"/>
      <c r="G376" s="355"/>
      <c r="H376" s="355"/>
      <c r="I376" s="355"/>
      <c r="J376" s="355"/>
      <c r="K376" s="462"/>
      <c r="L376" s="425"/>
      <c r="M376" s="355"/>
      <c r="N376" s="348"/>
    </row>
    <row r="377" spans="1:14" s="349" customFormat="1" ht="18" customHeight="1">
      <c r="A377" s="341"/>
      <c r="B377" s="388"/>
      <c r="C377" s="439"/>
      <c r="D377" s="344" t="s">
        <v>128</v>
      </c>
      <c r="E377" s="345" t="s">
        <v>129</v>
      </c>
      <c r="F377" s="355" t="s">
        <v>707</v>
      </c>
      <c r="G377" s="355"/>
      <c r="H377" s="355"/>
      <c r="I377" s="355"/>
      <c r="J377" s="355"/>
      <c r="K377" s="462"/>
      <c r="L377" s="425"/>
      <c r="M377" s="355"/>
      <c r="N377" s="348"/>
    </row>
    <row r="378" spans="1:14" s="349" customFormat="1" ht="18" customHeight="1">
      <c r="A378" s="341"/>
      <c r="B378" s="388"/>
      <c r="C378" s="439"/>
      <c r="D378" s="344"/>
      <c r="E378" s="345"/>
      <c r="F378" s="346" t="s">
        <v>17</v>
      </c>
      <c r="G378" s="355"/>
      <c r="H378" s="355"/>
      <c r="I378" s="355"/>
      <c r="J378" s="355"/>
      <c r="K378" s="462"/>
      <c r="L378" s="425"/>
      <c r="M378" s="355"/>
      <c r="N378" s="348"/>
    </row>
    <row r="379" spans="1:14" s="349" customFormat="1" ht="18" customHeight="1">
      <c r="A379" s="341"/>
      <c r="B379" s="388"/>
      <c r="C379" s="439"/>
      <c r="D379" s="344"/>
      <c r="E379" s="345"/>
      <c r="F379" s="381" t="s">
        <v>18</v>
      </c>
      <c r="G379" s="372" t="s">
        <v>19</v>
      </c>
      <c r="H379" s="381" t="s">
        <v>20</v>
      </c>
      <c r="I379" s="360"/>
      <c r="J379" s="360"/>
      <c r="K379" s="463"/>
      <c r="L379" s="425"/>
      <c r="M379" s="355"/>
      <c r="N379" s="348"/>
    </row>
    <row r="380" spans="1:14" s="349" customFormat="1" ht="18" customHeight="1">
      <c r="A380" s="341"/>
      <c r="B380" s="388"/>
      <c r="C380" s="439"/>
      <c r="D380" s="344"/>
      <c r="E380" s="345"/>
      <c r="F380" s="381" t="s">
        <v>21</v>
      </c>
      <c r="G380" s="372">
        <v>0.1</v>
      </c>
      <c r="H380" s="381"/>
      <c r="I380" s="360"/>
      <c r="J380" s="360"/>
      <c r="K380" s="463"/>
      <c r="L380" s="425"/>
      <c r="M380" s="355"/>
      <c r="N380" s="348"/>
    </row>
    <row r="381" spans="1:14" s="353" customFormat="1" ht="18" customHeight="1">
      <c r="A381" s="350"/>
      <c r="B381" s="342"/>
      <c r="C381" s="354"/>
      <c r="D381" s="344"/>
      <c r="E381" s="345"/>
      <c r="F381" s="378" t="s">
        <v>84</v>
      </c>
      <c r="G381" s="378"/>
      <c r="H381" s="378"/>
      <c r="I381" s="378"/>
      <c r="J381" s="378"/>
      <c r="K381" s="378"/>
      <c r="L381" s="346"/>
      <c r="M381" s="346"/>
      <c r="N381" s="352"/>
    </row>
    <row r="382" spans="1:14" s="353" customFormat="1" ht="20.100000000000001" customHeight="1">
      <c r="A382" s="350"/>
      <c r="B382" s="342"/>
      <c r="C382" s="354"/>
      <c r="D382" s="344"/>
      <c r="E382" s="345"/>
      <c r="F382" s="370" t="s">
        <v>85</v>
      </c>
      <c r="G382" s="371" t="s">
        <v>45</v>
      </c>
      <c r="H382" s="371" t="s">
        <v>87</v>
      </c>
      <c r="I382" s="371" t="s">
        <v>88</v>
      </c>
      <c r="J382" s="371" t="s">
        <v>89</v>
      </c>
      <c r="K382" s="371" t="s">
        <v>90</v>
      </c>
      <c r="L382" s="371" t="s">
        <v>91</v>
      </c>
      <c r="M382" s="372" t="s">
        <v>92</v>
      </c>
      <c r="N382" s="352"/>
    </row>
    <row r="383" spans="1:14" s="353" customFormat="1" ht="20.100000000000001" customHeight="1">
      <c r="A383" s="350"/>
      <c r="B383" s="342"/>
      <c r="C383" s="354"/>
      <c r="D383" s="344"/>
      <c r="E383" s="345"/>
      <c r="F383" s="370" t="s">
        <v>93</v>
      </c>
      <c r="G383" s="373">
        <f>설계제원!B26</f>
        <v>0</v>
      </c>
      <c r="H383" s="373">
        <f>설계제원!C26</f>
        <v>0</v>
      </c>
      <c r="I383" s="373">
        <f>설계제원!D26</f>
        <v>1</v>
      </c>
      <c r="J383" s="373">
        <f>설계제원!E26</f>
        <v>0</v>
      </c>
      <c r="K383" s="373">
        <f>설계제원!F26</f>
        <v>0</v>
      </c>
      <c r="L383" s="373">
        <f>설계제원!G26</f>
        <v>0</v>
      </c>
      <c r="M383" s="374">
        <f>SUM(G383:L383)</f>
        <v>1</v>
      </c>
      <c r="N383" s="352"/>
    </row>
    <row r="384" spans="1:14" s="353" customFormat="1" ht="20.100000000000001" customHeight="1">
      <c r="A384" s="350"/>
      <c r="B384" s="342"/>
      <c r="C384" s="354"/>
      <c r="D384" s="344"/>
      <c r="E384" s="345"/>
      <c r="F384" s="370" t="s">
        <v>94</v>
      </c>
      <c r="G384" s="371">
        <v>1.68</v>
      </c>
      <c r="H384" s="375">
        <v>1</v>
      </c>
      <c r="I384" s="376">
        <v>0.78</v>
      </c>
      <c r="J384" s="371">
        <v>0.65</v>
      </c>
      <c r="K384" s="371">
        <v>0.65</v>
      </c>
      <c r="L384" s="371">
        <v>0.65</v>
      </c>
      <c r="M384" s="377">
        <f>TRUNC((G383*G384)+(H384*H383)+(I384*I383)+(J384*J383)+(K384*K383)+(L384*L383),2)</f>
        <v>0.78</v>
      </c>
      <c r="N384" s="352"/>
    </row>
    <row r="385" spans="1:14" s="353" customFormat="1" ht="18" customHeight="1">
      <c r="A385" s="350"/>
      <c r="B385" s="342"/>
      <c r="C385" s="354"/>
      <c r="D385" s="344"/>
      <c r="E385" s="345"/>
      <c r="F385" s="378" t="s">
        <v>95</v>
      </c>
      <c r="G385" s="378"/>
      <c r="H385" s="378"/>
      <c r="I385" s="378"/>
      <c r="J385" s="378"/>
      <c r="K385" s="378"/>
      <c r="L385" s="378"/>
      <c r="M385" s="379"/>
      <c r="N385" s="352"/>
    </row>
    <row r="386" spans="1:14" s="353" customFormat="1" ht="18" customHeight="1">
      <c r="A386" s="350"/>
      <c r="B386" s="342"/>
      <c r="C386" s="354"/>
      <c r="D386" s="344"/>
      <c r="E386" s="345"/>
      <c r="F386" s="370" t="s">
        <v>85</v>
      </c>
      <c r="G386" s="381" t="s">
        <v>96</v>
      </c>
      <c r="H386" s="372" t="s">
        <v>97</v>
      </c>
      <c r="I386" s="370" t="s">
        <v>98</v>
      </c>
      <c r="J386" s="370" t="s">
        <v>99</v>
      </c>
      <c r="K386" s="370" t="s">
        <v>100</v>
      </c>
      <c r="L386" s="370" t="s">
        <v>101</v>
      </c>
      <c r="M386" s="381" t="s">
        <v>102</v>
      </c>
      <c r="N386" s="352"/>
    </row>
    <row r="387" spans="1:14" s="353" customFormat="1" ht="18" customHeight="1">
      <c r="A387" s="350"/>
      <c r="B387" s="342"/>
      <c r="C387" s="354"/>
      <c r="D387" s="344"/>
      <c r="E387" s="345"/>
      <c r="F387" s="370" t="s">
        <v>94</v>
      </c>
      <c r="G387" s="450">
        <v>1.1000000000000001</v>
      </c>
      <c r="H387" s="429">
        <v>0.73</v>
      </c>
      <c r="I387" s="370">
        <v>1.03</v>
      </c>
      <c r="J387" s="370">
        <v>0.85</v>
      </c>
      <c r="K387" s="383">
        <v>1</v>
      </c>
      <c r="L387" s="370">
        <v>0.85</v>
      </c>
      <c r="M387" s="381"/>
      <c r="N387" s="352"/>
    </row>
    <row r="388" spans="1:14" s="353" customFormat="1" ht="18" customHeight="1">
      <c r="A388" s="350"/>
      <c r="B388" s="388"/>
      <c r="C388" s="354"/>
      <c r="D388" s="389"/>
      <c r="E388" s="384"/>
      <c r="F388" s="355" t="s">
        <v>22</v>
      </c>
      <c r="G388" s="464"/>
      <c r="H388" s="355"/>
      <c r="I388" s="464"/>
      <c r="J388" s="355"/>
      <c r="K388" s="465"/>
      <c r="L388" s="466"/>
      <c r="M388" s="467"/>
      <c r="N388" s="348"/>
    </row>
    <row r="389" spans="1:14" s="478" customFormat="1" ht="27">
      <c r="A389" s="468"/>
      <c r="B389" s="469"/>
      <c r="C389" s="470"/>
      <c r="D389" s="471"/>
      <c r="E389" s="472"/>
      <c r="F389" s="473" t="s">
        <v>23</v>
      </c>
      <c r="G389" s="474" t="s">
        <v>71</v>
      </c>
      <c r="H389" s="475" t="s">
        <v>7</v>
      </c>
      <c r="I389" s="476" t="s">
        <v>8</v>
      </c>
      <c r="J389" s="1181" t="s">
        <v>9</v>
      </c>
      <c r="K389" s="1182"/>
      <c r="L389" s="1182"/>
      <c r="M389" s="1183"/>
      <c r="N389" s="477"/>
    </row>
    <row r="390" spans="1:14" s="478" customFormat="1" ht="18" customHeight="1">
      <c r="A390" s="468"/>
      <c r="B390" s="469"/>
      <c r="C390" s="470"/>
      <c r="D390" s="471"/>
      <c r="E390" s="472"/>
      <c r="F390" s="381" t="s">
        <v>10</v>
      </c>
      <c r="G390" s="479">
        <f>INT((1*H387*M384)/(G380*8)*10)/100</f>
        <v>7.0000000000000007E-2</v>
      </c>
      <c r="H390" s="479">
        <f>INT((1*H387*M384)/(G380*8)*10)/100</f>
        <v>7.0000000000000007E-2</v>
      </c>
      <c r="I390" s="480"/>
      <c r="J390" s="1184" t="s">
        <v>11</v>
      </c>
      <c r="K390" s="1185"/>
      <c r="L390" s="1185"/>
      <c r="M390" s="1186"/>
      <c r="N390" s="477"/>
    </row>
    <row r="391" spans="1:14" s="478" customFormat="1" ht="18" customHeight="1">
      <c r="A391" s="468"/>
      <c r="B391" s="469"/>
      <c r="C391" s="470"/>
      <c r="D391" s="471"/>
      <c r="E391" s="472"/>
      <c r="F391" s="381" t="s">
        <v>12</v>
      </c>
      <c r="G391" s="480"/>
      <c r="H391" s="480"/>
      <c r="I391" s="479">
        <f>INT((1*H387*M384)/(G380*8)*100)/100</f>
        <v>0.71</v>
      </c>
      <c r="J391" s="1187"/>
      <c r="K391" s="1188"/>
      <c r="L391" s="1188"/>
      <c r="M391" s="1189"/>
      <c r="N391" s="477"/>
    </row>
    <row r="392" spans="1:14" s="349" customFormat="1" ht="18" customHeight="1">
      <c r="A392" s="341"/>
      <c r="B392" s="388"/>
      <c r="C392" s="439"/>
      <c r="D392" s="344"/>
      <c r="E392" s="345" t="s">
        <v>13</v>
      </c>
      <c r="F392" s="346" t="s">
        <v>709</v>
      </c>
      <c r="G392" s="355"/>
      <c r="H392" s="355"/>
      <c r="I392" s="355"/>
      <c r="J392" s="355"/>
      <c r="K392" s="462"/>
      <c r="L392" s="425"/>
      <c r="M392" s="355"/>
      <c r="N392" s="348"/>
    </row>
    <row r="393" spans="1:14" s="349" customFormat="1" ht="18" customHeight="1">
      <c r="A393" s="341"/>
      <c r="B393" s="388"/>
      <c r="C393" s="439"/>
      <c r="D393" s="389" t="s">
        <v>14</v>
      </c>
      <c r="E393" s="345" t="s">
        <v>129</v>
      </c>
      <c r="F393" s="360" t="s">
        <v>294</v>
      </c>
      <c r="G393" s="360"/>
      <c r="H393" s="360"/>
      <c r="I393" s="360"/>
      <c r="J393" s="360"/>
      <c r="K393" s="463"/>
      <c r="L393" s="482"/>
      <c r="M393" s="360"/>
      <c r="N393" s="348"/>
    </row>
    <row r="394" spans="1:14" s="349" customFormat="1" ht="18" customHeight="1">
      <c r="A394" s="341"/>
      <c r="B394" s="388"/>
      <c r="C394" s="439"/>
      <c r="D394" s="389"/>
      <c r="E394" s="345"/>
      <c r="F394" s="355" t="s">
        <v>123</v>
      </c>
      <c r="G394" s="360"/>
      <c r="H394" s="360"/>
      <c r="I394" s="360"/>
      <c r="J394" s="360"/>
      <c r="K394" s="463"/>
      <c r="L394" s="483">
        <f>I391</f>
        <v>0.71</v>
      </c>
      <c r="M394" s="360" t="s">
        <v>15</v>
      </c>
      <c r="N394" s="348"/>
    </row>
    <row r="395" spans="1:14" s="349" customFormat="1" ht="18" customHeight="1">
      <c r="A395" s="341"/>
      <c r="B395" s="388"/>
      <c r="C395" s="439"/>
      <c r="D395" s="389"/>
      <c r="E395" s="345"/>
      <c r="F395" s="355" t="s">
        <v>126</v>
      </c>
      <c r="G395" s="360"/>
      <c r="H395" s="360"/>
      <c r="I395" s="360"/>
      <c r="J395" s="360"/>
      <c r="K395" s="463"/>
      <c r="L395" s="483">
        <f>L394</f>
        <v>0.71</v>
      </c>
      <c r="M395" s="360" t="s">
        <v>15</v>
      </c>
      <c r="N395" s="348"/>
    </row>
    <row r="396" spans="1:14" s="349" customFormat="1" ht="18" customHeight="1">
      <c r="A396" s="341"/>
      <c r="B396" s="388"/>
      <c r="C396" s="439"/>
      <c r="D396" s="389"/>
      <c r="E396" s="345" t="s">
        <v>13</v>
      </c>
      <c r="F396" s="355" t="s">
        <v>16</v>
      </c>
      <c r="G396" s="355"/>
      <c r="H396" s="425">
        <f>기계경비!I30</f>
        <v>5618181</v>
      </c>
      <c r="I396" s="360" t="s">
        <v>342</v>
      </c>
      <c r="J396" s="360"/>
      <c r="K396" s="463"/>
      <c r="L396" s="482"/>
      <c r="M396" s="360"/>
      <c r="N396" s="348"/>
    </row>
    <row r="397" spans="1:14" s="349" customFormat="1" ht="18" customHeight="1">
      <c r="A397" s="341"/>
      <c r="B397" s="388"/>
      <c r="C397" s="439"/>
      <c r="D397" s="484"/>
      <c r="E397" s="485"/>
      <c r="F397" s="355" t="s">
        <v>123</v>
      </c>
      <c r="G397" s="355" t="s">
        <v>124</v>
      </c>
      <c r="H397" s="355"/>
      <c r="I397" s="355"/>
      <c r="J397" s="355"/>
      <c r="K397" s="355"/>
      <c r="L397" s="425">
        <f>INT(H396*(1-0.1)/(278*5))</f>
        <v>3637</v>
      </c>
      <c r="M397" s="360" t="s">
        <v>125</v>
      </c>
      <c r="N397" s="348"/>
    </row>
    <row r="398" spans="1:14" s="349" customFormat="1" ht="18" customHeight="1" thickBot="1">
      <c r="A398" s="445"/>
      <c r="B398" s="395"/>
      <c r="C398" s="446"/>
      <c r="D398" s="486"/>
      <c r="E398" s="487"/>
      <c r="F398" s="400" t="s">
        <v>126</v>
      </c>
      <c r="G398" s="400" t="s">
        <v>127</v>
      </c>
      <c r="H398" s="400"/>
      <c r="I398" s="400"/>
      <c r="J398" s="400"/>
      <c r="K398" s="400"/>
      <c r="L398" s="428">
        <f>INT(H396*0.1/365)</f>
        <v>1539</v>
      </c>
      <c r="M398" s="488" t="s">
        <v>125</v>
      </c>
      <c r="N398" s="403"/>
    </row>
    <row r="399" spans="1:14" s="349" customFormat="1" ht="20.100000000000001" customHeight="1">
      <c r="A399" s="341"/>
      <c r="B399" s="388" t="s">
        <v>681</v>
      </c>
      <c r="C399" s="439"/>
      <c r="D399" s="389"/>
      <c r="E399" s="384"/>
      <c r="F399" s="355"/>
      <c r="G399" s="355"/>
      <c r="H399" s="355"/>
      <c r="I399" s="355"/>
      <c r="J399" s="355"/>
      <c r="K399" s="355"/>
      <c r="L399" s="355"/>
      <c r="M399" s="347"/>
      <c r="N399" s="348"/>
    </row>
    <row r="400" spans="1:14" s="349" customFormat="1" ht="18" customHeight="1">
      <c r="A400" s="341"/>
      <c r="B400" s="438"/>
      <c r="C400" s="343" t="s">
        <v>682</v>
      </c>
      <c r="D400" s="389"/>
      <c r="E400" s="384"/>
      <c r="F400" s="355"/>
      <c r="G400" s="355"/>
      <c r="H400" s="355"/>
      <c r="I400" s="355"/>
      <c r="J400" s="355"/>
      <c r="K400" s="355"/>
      <c r="L400" s="355"/>
      <c r="M400" s="347"/>
      <c r="N400" s="348"/>
    </row>
    <row r="401" spans="1:14" s="349" customFormat="1" ht="18" customHeight="1">
      <c r="A401" s="341"/>
      <c r="B401" s="438"/>
      <c r="C401" s="439"/>
      <c r="D401" s="344" t="s">
        <v>128</v>
      </c>
      <c r="E401" s="345" t="s">
        <v>129</v>
      </c>
      <c r="F401" s="355" t="s">
        <v>707</v>
      </c>
      <c r="G401" s="355"/>
      <c r="H401" s="355"/>
      <c r="I401" s="355"/>
      <c r="J401" s="355"/>
      <c r="K401" s="355"/>
      <c r="L401" s="355"/>
      <c r="M401" s="355"/>
      <c r="N401" s="352"/>
    </row>
    <row r="402" spans="1:14" s="349" customFormat="1" ht="18" customHeight="1">
      <c r="A402" s="341"/>
      <c r="B402" s="388"/>
      <c r="C402" s="439"/>
      <c r="D402" s="344"/>
      <c r="E402" s="345"/>
      <c r="F402" s="346" t="s">
        <v>17</v>
      </c>
      <c r="G402" s="355"/>
      <c r="H402" s="355"/>
      <c r="I402" s="355"/>
      <c r="J402" s="355"/>
      <c r="K402" s="462"/>
      <c r="L402" s="425"/>
      <c r="M402" s="355"/>
      <c r="N402" s="348"/>
    </row>
    <row r="403" spans="1:14" s="349" customFormat="1" ht="18" customHeight="1">
      <c r="A403" s="341"/>
      <c r="B403" s="388"/>
      <c r="C403" s="439"/>
      <c r="D403" s="344"/>
      <c r="E403" s="345"/>
      <c r="F403" s="381" t="s">
        <v>18</v>
      </c>
      <c r="G403" s="372" t="s">
        <v>19</v>
      </c>
      <c r="H403" s="381" t="s">
        <v>20</v>
      </c>
      <c r="I403" s="360"/>
      <c r="J403" s="360"/>
      <c r="K403" s="463"/>
      <c r="L403" s="425"/>
      <c r="M403" s="355"/>
      <c r="N403" s="348"/>
    </row>
    <row r="404" spans="1:14" s="349" customFormat="1" ht="18" customHeight="1">
      <c r="A404" s="341"/>
      <c r="B404" s="388"/>
      <c r="C404" s="439"/>
      <c r="D404" s="344"/>
      <c r="E404" s="345"/>
      <c r="F404" s="381" t="s">
        <v>21</v>
      </c>
      <c r="G404" s="429">
        <v>0.14000000000000001</v>
      </c>
      <c r="H404" s="381"/>
      <c r="I404" s="360"/>
      <c r="J404" s="360"/>
      <c r="K404" s="463"/>
      <c r="L404" s="425"/>
      <c r="M404" s="355"/>
      <c r="N404" s="348"/>
    </row>
    <row r="405" spans="1:14" s="353" customFormat="1" ht="18" customHeight="1">
      <c r="A405" s="350"/>
      <c r="B405" s="342"/>
      <c r="C405" s="354"/>
      <c r="D405" s="344"/>
      <c r="E405" s="345"/>
      <c r="F405" s="378" t="s">
        <v>84</v>
      </c>
      <c r="G405" s="378"/>
      <c r="H405" s="378"/>
      <c r="I405" s="378"/>
      <c r="J405" s="378"/>
      <c r="K405" s="378"/>
      <c r="L405" s="346"/>
      <c r="M405" s="346"/>
      <c r="N405" s="352"/>
    </row>
    <row r="406" spans="1:14" s="353" customFormat="1" ht="20.100000000000001" customHeight="1">
      <c r="A406" s="350"/>
      <c r="B406" s="342"/>
      <c r="C406" s="354"/>
      <c r="D406" s="344"/>
      <c r="E406" s="345"/>
      <c r="F406" s="370" t="s">
        <v>85</v>
      </c>
      <c r="G406" s="371" t="s">
        <v>45</v>
      </c>
      <c r="H406" s="371" t="s">
        <v>87</v>
      </c>
      <c r="I406" s="371" t="s">
        <v>62</v>
      </c>
      <c r="J406" s="371" t="s">
        <v>89</v>
      </c>
      <c r="K406" s="371" t="s">
        <v>90</v>
      </c>
      <c r="L406" s="371" t="s">
        <v>59</v>
      </c>
      <c r="M406" s="372" t="s">
        <v>92</v>
      </c>
      <c r="N406" s="352"/>
    </row>
    <row r="407" spans="1:14" s="353" customFormat="1" ht="20.100000000000001" customHeight="1">
      <c r="A407" s="350"/>
      <c r="B407" s="342"/>
      <c r="C407" s="354"/>
      <c r="D407" s="344"/>
      <c r="E407" s="345"/>
      <c r="F407" s="370" t="s">
        <v>93</v>
      </c>
      <c r="G407" s="373">
        <f>설계제원!B18</f>
        <v>0</v>
      </c>
      <c r="H407" s="373">
        <f>설계제원!C18</f>
        <v>0</v>
      </c>
      <c r="I407" s="373">
        <f>설계제원!D18</f>
        <v>1</v>
      </c>
      <c r="J407" s="373">
        <f>설계제원!E18</f>
        <v>0</v>
      </c>
      <c r="K407" s="373">
        <f>설계제원!F18</f>
        <v>0</v>
      </c>
      <c r="L407" s="373">
        <f>설계제원!G18</f>
        <v>0</v>
      </c>
      <c r="M407" s="374">
        <f>SUM(G407:L407)</f>
        <v>1</v>
      </c>
      <c r="N407" s="352"/>
    </row>
    <row r="408" spans="1:14" s="353" customFormat="1" ht="20.100000000000001" customHeight="1">
      <c r="A408" s="350"/>
      <c r="B408" s="342"/>
      <c r="C408" s="354"/>
      <c r="D408" s="344"/>
      <c r="E408" s="345"/>
      <c r="F408" s="370" t="s">
        <v>94</v>
      </c>
      <c r="G408" s="371">
        <v>1.68</v>
      </c>
      <c r="H408" s="375">
        <v>1</v>
      </c>
      <c r="I408" s="376">
        <v>0.78</v>
      </c>
      <c r="J408" s="371">
        <v>0.65</v>
      </c>
      <c r="K408" s="371">
        <v>0.65</v>
      </c>
      <c r="L408" s="371">
        <v>0.65</v>
      </c>
      <c r="M408" s="377">
        <f>TRUNC((G407*G408)+(H408*H407)+(I408*I407)+(J408*J407)+(K408*K407)+(L408*L407),2)</f>
        <v>0.78</v>
      </c>
      <c r="N408" s="352"/>
    </row>
    <row r="409" spans="1:14" s="353" customFormat="1" ht="18" customHeight="1">
      <c r="A409" s="350"/>
      <c r="B409" s="342"/>
      <c r="C409" s="354"/>
      <c r="D409" s="344"/>
      <c r="E409" s="345"/>
      <c r="F409" s="378" t="s">
        <v>95</v>
      </c>
      <c r="G409" s="378"/>
      <c r="H409" s="378"/>
      <c r="I409" s="378"/>
      <c r="J409" s="378"/>
      <c r="K409" s="378"/>
      <c r="L409" s="378"/>
      <c r="M409" s="378"/>
      <c r="N409" s="352"/>
    </row>
    <row r="410" spans="1:14" s="353" customFormat="1" ht="18" customHeight="1">
      <c r="A410" s="350"/>
      <c r="B410" s="342"/>
      <c r="C410" s="354"/>
      <c r="D410" s="344"/>
      <c r="E410" s="345"/>
      <c r="F410" s="370" t="s">
        <v>85</v>
      </c>
      <c r="G410" s="380" t="s">
        <v>96</v>
      </c>
      <c r="H410" s="381" t="s">
        <v>97</v>
      </c>
      <c r="I410" s="370" t="s">
        <v>98</v>
      </c>
      <c r="J410" s="370" t="s">
        <v>99</v>
      </c>
      <c r="K410" s="370" t="s">
        <v>100</v>
      </c>
      <c r="L410" s="372" t="s">
        <v>101</v>
      </c>
      <c r="M410" s="381" t="s">
        <v>102</v>
      </c>
      <c r="N410" s="352"/>
    </row>
    <row r="411" spans="1:14" s="353" customFormat="1" ht="18" customHeight="1">
      <c r="A411" s="350"/>
      <c r="B411" s="342"/>
      <c r="C411" s="354"/>
      <c r="D411" s="344"/>
      <c r="E411" s="345"/>
      <c r="F411" s="370" t="s">
        <v>94</v>
      </c>
      <c r="G411" s="382">
        <v>1.1000000000000001</v>
      </c>
      <c r="H411" s="450">
        <v>0.73</v>
      </c>
      <c r="I411" s="370">
        <v>1.03</v>
      </c>
      <c r="J411" s="370">
        <v>0.85</v>
      </c>
      <c r="K411" s="383">
        <v>1</v>
      </c>
      <c r="L411" s="372">
        <v>0.85</v>
      </c>
      <c r="M411" s="381"/>
      <c r="N411" s="352"/>
    </row>
    <row r="412" spans="1:14" s="353" customFormat="1" ht="18" customHeight="1">
      <c r="A412" s="350"/>
      <c r="B412" s="388"/>
      <c r="C412" s="354"/>
      <c r="D412" s="389"/>
      <c r="E412" s="384"/>
      <c r="F412" s="355" t="s">
        <v>22</v>
      </c>
      <c r="G412" s="464"/>
      <c r="H412" s="355"/>
      <c r="I412" s="464"/>
      <c r="J412" s="355"/>
      <c r="K412" s="465"/>
      <c r="L412" s="466"/>
      <c r="M412" s="355"/>
      <c r="N412" s="348"/>
    </row>
    <row r="413" spans="1:14" s="478" customFormat="1" ht="24" customHeight="1">
      <c r="A413" s="468"/>
      <c r="B413" s="469"/>
      <c r="C413" s="354"/>
      <c r="D413" s="484"/>
      <c r="E413" s="485"/>
      <c r="F413" s="473" t="s">
        <v>23</v>
      </c>
      <c r="G413" s="474" t="s">
        <v>6</v>
      </c>
      <c r="H413" s="475" t="s">
        <v>7</v>
      </c>
      <c r="I413" s="476" t="s">
        <v>8</v>
      </c>
      <c r="J413" s="1181" t="s">
        <v>9</v>
      </c>
      <c r="K413" s="1182"/>
      <c r="L413" s="1182"/>
      <c r="M413" s="1183"/>
      <c r="N413" s="477"/>
    </row>
    <row r="414" spans="1:14" s="478" customFormat="1" ht="21.95" customHeight="1">
      <c r="A414" s="468"/>
      <c r="B414" s="469"/>
      <c r="C414" s="354"/>
      <c r="D414" s="484"/>
      <c r="E414" s="485"/>
      <c r="F414" s="381" t="s">
        <v>202</v>
      </c>
      <c r="G414" s="489">
        <v>0.1</v>
      </c>
      <c r="H414" s="489">
        <v>0.6</v>
      </c>
      <c r="I414" s="489">
        <v>0.3</v>
      </c>
      <c r="J414" s="1184" t="s">
        <v>203</v>
      </c>
      <c r="K414" s="1190"/>
      <c r="L414" s="1190"/>
      <c r="M414" s="1191"/>
      <c r="N414" s="477"/>
    </row>
    <row r="415" spans="1:14" s="478" customFormat="1" ht="4.5" customHeight="1">
      <c r="A415" s="468"/>
      <c r="B415" s="469"/>
      <c r="C415" s="354"/>
      <c r="D415" s="484"/>
      <c r="E415" s="485"/>
      <c r="F415" s="490"/>
      <c r="G415" s="1195">
        <f>INT(M416*0.1*100)/100</f>
        <v>0.05</v>
      </c>
      <c r="H415" s="1195">
        <f>INT(M416*0.6*100)/100</f>
        <v>0.35</v>
      </c>
      <c r="I415" s="1195">
        <f>INT(M416*0.3*100)/100</f>
        <v>0.17</v>
      </c>
      <c r="J415" s="1192"/>
      <c r="K415" s="1193"/>
      <c r="L415" s="1193"/>
      <c r="M415" s="1194"/>
      <c r="N415" s="477"/>
    </row>
    <row r="416" spans="1:14" s="478" customFormat="1" ht="15.75" customHeight="1">
      <c r="A416" s="468"/>
      <c r="B416" s="469"/>
      <c r="C416" s="354"/>
      <c r="D416" s="484"/>
      <c r="E416" s="485"/>
      <c r="F416" s="491" t="s">
        <v>204</v>
      </c>
      <c r="G416" s="1196"/>
      <c r="H416" s="1196"/>
      <c r="I416" s="1196"/>
      <c r="J416" s="492" t="s">
        <v>498</v>
      </c>
      <c r="K416" s="493"/>
      <c r="L416" s="493"/>
      <c r="M416" s="494">
        <f>INT(1*L411*M408/(G404*8)*100)/100</f>
        <v>0.59</v>
      </c>
      <c r="N416" s="477"/>
    </row>
    <row r="417" spans="1:14" s="353" customFormat="1" ht="18" customHeight="1">
      <c r="A417" s="350"/>
      <c r="B417" s="351"/>
      <c r="C417" s="439"/>
      <c r="D417" s="344"/>
      <c r="E417" s="345" t="s">
        <v>13</v>
      </c>
      <c r="F417" s="346" t="s">
        <v>709</v>
      </c>
      <c r="G417" s="355"/>
      <c r="H417" s="355"/>
      <c r="I417" s="495"/>
      <c r="J417" s="355"/>
      <c r="K417" s="355"/>
      <c r="L417" s="355"/>
      <c r="M417" s="355"/>
      <c r="N417" s="352"/>
    </row>
    <row r="418" spans="1:14" s="353" customFormat="1" ht="18" customHeight="1">
      <c r="A418" s="350"/>
      <c r="B418" s="351"/>
      <c r="C418" s="439"/>
      <c r="D418" s="389" t="s">
        <v>14</v>
      </c>
      <c r="E418" s="345" t="s">
        <v>129</v>
      </c>
      <c r="F418" s="355" t="s">
        <v>294</v>
      </c>
      <c r="G418" s="355"/>
      <c r="H418" s="355"/>
      <c r="I418" s="355"/>
      <c r="J418" s="355"/>
      <c r="K418" s="355"/>
      <c r="N418" s="352"/>
    </row>
    <row r="419" spans="1:14" s="353" customFormat="1" ht="18" customHeight="1">
      <c r="A419" s="350"/>
      <c r="B419" s="351"/>
      <c r="C419" s="439"/>
      <c r="D419" s="389"/>
      <c r="E419" s="345"/>
      <c r="F419" s="355" t="s">
        <v>123</v>
      </c>
      <c r="G419" s="355"/>
      <c r="H419" s="355"/>
      <c r="I419" s="355"/>
      <c r="J419" s="355"/>
      <c r="K419" s="355"/>
      <c r="L419" s="496">
        <f>M416</f>
        <v>0.59</v>
      </c>
      <c r="M419" s="495" t="s">
        <v>15</v>
      </c>
      <c r="N419" s="352"/>
    </row>
    <row r="420" spans="1:14" s="353" customFormat="1" ht="18" customHeight="1">
      <c r="A420" s="350"/>
      <c r="B420" s="351"/>
      <c r="C420" s="439"/>
      <c r="D420" s="389"/>
      <c r="E420" s="345"/>
      <c r="F420" s="355" t="s">
        <v>126</v>
      </c>
      <c r="G420" s="355"/>
      <c r="H420" s="355"/>
      <c r="I420" s="355"/>
      <c r="J420" s="355"/>
      <c r="K420" s="355"/>
      <c r="L420" s="496">
        <f>L419</f>
        <v>0.59</v>
      </c>
      <c r="M420" s="495" t="s">
        <v>15</v>
      </c>
      <c r="N420" s="352"/>
    </row>
    <row r="421" spans="1:14" s="353" customFormat="1" ht="18" customHeight="1">
      <c r="A421" s="350"/>
      <c r="B421" s="351"/>
      <c r="C421" s="439"/>
      <c r="D421" s="389"/>
      <c r="E421" s="345" t="s">
        <v>13</v>
      </c>
      <c r="F421" s="355" t="s">
        <v>16</v>
      </c>
      <c r="G421" s="355"/>
      <c r="H421" s="425">
        <f>기계경비!I30</f>
        <v>5618181</v>
      </c>
      <c r="I421" s="360" t="s">
        <v>342</v>
      </c>
      <c r="J421" s="360"/>
      <c r="K421" s="463"/>
      <c r="L421" s="482"/>
      <c r="N421" s="348"/>
    </row>
    <row r="422" spans="1:14" s="353" customFormat="1" ht="18" customHeight="1">
      <c r="A422" s="350"/>
      <c r="B422" s="351"/>
      <c r="C422" s="439"/>
      <c r="D422" s="484"/>
      <c r="E422" s="485"/>
      <c r="F422" s="355" t="s">
        <v>123</v>
      </c>
      <c r="G422" s="355" t="s">
        <v>124</v>
      </c>
      <c r="H422" s="355"/>
      <c r="I422" s="355"/>
      <c r="J422" s="355"/>
      <c r="K422" s="355"/>
      <c r="L422" s="425">
        <f>INT(H421*(1-0.1)/(278*5))</f>
        <v>3637</v>
      </c>
      <c r="M422" s="360" t="s">
        <v>125</v>
      </c>
      <c r="N422" s="348"/>
    </row>
    <row r="423" spans="1:14" s="353" customFormat="1" ht="18" customHeight="1" thickBot="1">
      <c r="A423" s="394"/>
      <c r="B423" s="497"/>
      <c r="C423" s="446"/>
      <c r="D423" s="486"/>
      <c r="E423" s="487"/>
      <c r="F423" s="400" t="s">
        <v>126</v>
      </c>
      <c r="G423" s="400" t="s">
        <v>127</v>
      </c>
      <c r="H423" s="400"/>
      <c r="I423" s="400"/>
      <c r="J423" s="400"/>
      <c r="K423" s="400"/>
      <c r="L423" s="428">
        <f>INT(H421*0.1/365)</f>
        <v>1539</v>
      </c>
      <c r="M423" s="488" t="s">
        <v>125</v>
      </c>
      <c r="N423" s="403"/>
    </row>
    <row r="424" spans="1:14" s="349" customFormat="1" ht="20.100000000000001" customHeight="1">
      <c r="A424" s="341"/>
      <c r="B424" s="388"/>
      <c r="C424" s="439"/>
      <c r="D424" s="389"/>
      <c r="E424" s="384"/>
      <c r="F424" s="355"/>
      <c r="G424" s="355"/>
      <c r="H424" s="355"/>
      <c r="I424" s="355"/>
      <c r="J424" s="355"/>
      <c r="K424" s="355"/>
      <c r="L424" s="355"/>
      <c r="M424" s="347"/>
      <c r="N424" s="348"/>
    </row>
    <row r="425" spans="1:14" s="349" customFormat="1" ht="18" customHeight="1">
      <c r="A425" s="341"/>
      <c r="B425" s="438"/>
      <c r="C425" s="343" t="s">
        <v>683</v>
      </c>
      <c r="D425" s="389"/>
      <c r="E425" s="384"/>
      <c r="F425" s="355"/>
      <c r="G425" s="355"/>
      <c r="H425" s="355"/>
      <c r="I425" s="355"/>
      <c r="J425" s="355"/>
      <c r="K425" s="355"/>
      <c r="L425" s="355"/>
      <c r="M425" s="347"/>
      <c r="N425" s="348"/>
    </row>
    <row r="426" spans="1:14" s="349" customFormat="1" ht="18" customHeight="1">
      <c r="A426" s="341"/>
      <c r="B426" s="438"/>
      <c r="C426" s="439"/>
      <c r="D426" s="344" t="s">
        <v>128</v>
      </c>
      <c r="E426" s="345" t="s">
        <v>129</v>
      </c>
      <c r="F426" s="355" t="s">
        <v>706</v>
      </c>
      <c r="G426" s="355"/>
      <c r="H426" s="355"/>
      <c r="I426" s="355"/>
      <c r="J426" s="355"/>
      <c r="K426" s="355"/>
      <c r="L426" s="355"/>
      <c r="M426" s="355"/>
      <c r="N426" s="352"/>
    </row>
    <row r="427" spans="1:14" s="349" customFormat="1" ht="18" customHeight="1">
      <c r="A427" s="341"/>
      <c r="B427" s="388"/>
      <c r="C427" s="439"/>
      <c r="D427" s="344"/>
      <c r="E427" s="345"/>
      <c r="F427" s="346" t="s">
        <v>17</v>
      </c>
      <c r="G427" s="355"/>
      <c r="H427" s="355"/>
      <c r="I427" s="355"/>
      <c r="J427" s="355"/>
      <c r="K427" s="462"/>
      <c r="L427" s="425"/>
      <c r="M427" s="355"/>
      <c r="N427" s="348"/>
    </row>
    <row r="428" spans="1:14" s="349" customFormat="1" ht="18" customHeight="1">
      <c r="A428" s="341"/>
      <c r="B428" s="388"/>
      <c r="C428" s="439"/>
      <c r="D428" s="344"/>
      <c r="E428" s="345"/>
      <c r="F428" s="381" t="s">
        <v>18</v>
      </c>
      <c r="G428" s="372" t="s">
        <v>19</v>
      </c>
      <c r="H428" s="381" t="s">
        <v>20</v>
      </c>
      <c r="I428" s="360"/>
      <c r="J428" s="360"/>
      <c r="K428" s="463"/>
      <c r="L428" s="425"/>
      <c r="M428" s="355"/>
      <c r="N428" s="348"/>
    </row>
    <row r="429" spans="1:14" s="349" customFormat="1" ht="18" customHeight="1">
      <c r="A429" s="341"/>
      <c r="B429" s="388"/>
      <c r="C429" s="439"/>
      <c r="D429" s="344"/>
      <c r="E429" s="345"/>
      <c r="F429" s="381" t="s">
        <v>21</v>
      </c>
      <c r="G429" s="429">
        <v>0.14000000000000001</v>
      </c>
      <c r="H429" s="381"/>
      <c r="I429" s="360"/>
      <c r="J429" s="360"/>
      <c r="K429" s="463"/>
      <c r="L429" s="425"/>
      <c r="M429" s="355"/>
      <c r="N429" s="348"/>
    </row>
    <row r="430" spans="1:14" s="353" customFormat="1" ht="18" customHeight="1">
      <c r="A430" s="350"/>
      <c r="B430" s="342"/>
      <c r="C430" s="354"/>
      <c r="D430" s="344"/>
      <c r="E430" s="345"/>
      <c r="F430" s="378" t="s">
        <v>84</v>
      </c>
      <c r="G430" s="378"/>
      <c r="H430" s="378"/>
      <c r="I430" s="378"/>
      <c r="J430" s="378"/>
      <c r="K430" s="378"/>
      <c r="L430" s="346"/>
      <c r="M430" s="346"/>
      <c r="N430" s="352"/>
    </row>
    <row r="431" spans="1:14" s="353" customFormat="1" ht="20.100000000000001" customHeight="1">
      <c r="A431" s="350"/>
      <c r="B431" s="342"/>
      <c r="C431" s="354"/>
      <c r="D431" s="344"/>
      <c r="E431" s="345"/>
      <c r="F431" s="370" t="s">
        <v>85</v>
      </c>
      <c r="G431" s="371" t="s">
        <v>45</v>
      </c>
      <c r="H431" s="371" t="s">
        <v>87</v>
      </c>
      <c r="I431" s="371" t="s">
        <v>88</v>
      </c>
      <c r="J431" s="371" t="s">
        <v>89</v>
      </c>
      <c r="K431" s="371" t="s">
        <v>90</v>
      </c>
      <c r="L431" s="371" t="s">
        <v>91</v>
      </c>
      <c r="M431" s="372" t="s">
        <v>92</v>
      </c>
      <c r="N431" s="352"/>
    </row>
    <row r="432" spans="1:14" s="353" customFormat="1" ht="20.100000000000001" customHeight="1">
      <c r="A432" s="350"/>
      <c r="B432" s="342"/>
      <c r="C432" s="354"/>
      <c r="D432" s="344"/>
      <c r="E432" s="345"/>
      <c r="F432" s="370" t="s">
        <v>93</v>
      </c>
      <c r="G432" s="373">
        <f>설계제원!B22</f>
        <v>0</v>
      </c>
      <c r="H432" s="373">
        <f>설계제원!C22</f>
        <v>0</v>
      </c>
      <c r="I432" s="373">
        <f>설계제원!D22</f>
        <v>1</v>
      </c>
      <c r="J432" s="373">
        <f>설계제원!E22</f>
        <v>0</v>
      </c>
      <c r="K432" s="373">
        <f>설계제원!F22</f>
        <v>0</v>
      </c>
      <c r="L432" s="373">
        <f>설계제원!G22</f>
        <v>0</v>
      </c>
      <c r="M432" s="374">
        <f>SUM(G432:L432)</f>
        <v>1</v>
      </c>
      <c r="N432" s="352"/>
    </row>
    <row r="433" spans="1:14" s="353" customFormat="1" ht="20.100000000000001" customHeight="1">
      <c r="A433" s="350"/>
      <c r="B433" s="342"/>
      <c r="C433" s="354"/>
      <c r="D433" s="344"/>
      <c r="E433" s="345"/>
      <c r="F433" s="370" t="s">
        <v>94</v>
      </c>
      <c r="G433" s="371">
        <v>1.68</v>
      </c>
      <c r="H433" s="375">
        <v>1</v>
      </c>
      <c r="I433" s="376">
        <v>0.78</v>
      </c>
      <c r="J433" s="371">
        <v>0.65</v>
      </c>
      <c r="K433" s="371">
        <v>0.65</v>
      </c>
      <c r="L433" s="371">
        <v>0.65</v>
      </c>
      <c r="M433" s="377">
        <f>TRUNC((G432*G433)+(H433*H432)+(I433*I432)+(J433*J432)+(K433*K432)+(L433*L432),2)</f>
        <v>0.78</v>
      </c>
      <c r="N433" s="352"/>
    </row>
    <row r="434" spans="1:14" s="353" customFormat="1" ht="18" customHeight="1">
      <c r="A434" s="350"/>
      <c r="B434" s="342"/>
      <c r="C434" s="354"/>
      <c r="D434" s="344"/>
      <c r="E434" s="345"/>
      <c r="F434" s="378" t="s">
        <v>95</v>
      </c>
      <c r="G434" s="378"/>
      <c r="H434" s="378"/>
      <c r="I434" s="378"/>
      <c r="J434" s="378"/>
      <c r="K434" s="378"/>
      <c r="L434" s="378"/>
      <c r="M434" s="378"/>
      <c r="N434" s="352"/>
    </row>
    <row r="435" spans="1:14" s="353" customFormat="1" ht="18" customHeight="1">
      <c r="A435" s="350"/>
      <c r="B435" s="342"/>
      <c r="C435" s="354"/>
      <c r="D435" s="344"/>
      <c r="E435" s="345"/>
      <c r="F435" s="370" t="s">
        <v>85</v>
      </c>
      <c r="G435" s="372" t="s">
        <v>96</v>
      </c>
      <c r="H435" s="381" t="s">
        <v>97</v>
      </c>
      <c r="I435" s="370" t="s">
        <v>98</v>
      </c>
      <c r="J435" s="370" t="s">
        <v>99</v>
      </c>
      <c r="K435" s="370" t="s">
        <v>100</v>
      </c>
      <c r="L435" s="370" t="s">
        <v>101</v>
      </c>
      <c r="M435" s="381" t="s">
        <v>102</v>
      </c>
      <c r="N435" s="352"/>
    </row>
    <row r="436" spans="1:14" s="353" customFormat="1" ht="18" customHeight="1">
      <c r="A436" s="350"/>
      <c r="B436" s="342"/>
      <c r="C436" s="354"/>
      <c r="D436" s="344"/>
      <c r="E436" s="345"/>
      <c r="F436" s="370" t="s">
        <v>94</v>
      </c>
      <c r="G436" s="429">
        <v>1.1000000000000001</v>
      </c>
      <c r="H436" s="450">
        <v>0.73</v>
      </c>
      <c r="I436" s="370">
        <v>1.03</v>
      </c>
      <c r="J436" s="370">
        <v>0.85</v>
      </c>
      <c r="K436" s="383">
        <v>1</v>
      </c>
      <c r="L436" s="370">
        <v>0.85</v>
      </c>
      <c r="M436" s="381"/>
      <c r="N436" s="352"/>
    </row>
    <row r="437" spans="1:14" s="353" customFormat="1" ht="18" customHeight="1">
      <c r="A437" s="350"/>
      <c r="B437" s="388"/>
      <c r="C437" s="354"/>
      <c r="D437" s="389"/>
      <c r="E437" s="384"/>
      <c r="F437" s="355" t="s">
        <v>22</v>
      </c>
      <c r="G437" s="464"/>
      <c r="H437" s="355"/>
      <c r="I437" s="464"/>
      <c r="J437" s="355"/>
      <c r="K437" s="465"/>
      <c r="L437" s="466"/>
      <c r="M437" s="355"/>
      <c r="N437" s="348"/>
    </row>
    <row r="438" spans="1:14" s="478" customFormat="1" ht="24" customHeight="1">
      <c r="A438" s="468"/>
      <c r="B438" s="469"/>
      <c r="C438" s="354"/>
      <c r="D438" s="484"/>
      <c r="E438" s="485"/>
      <c r="F438" s="473" t="s">
        <v>23</v>
      </c>
      <c r="G438" s="474" t="s">
        <v>71</v>
      </c>
      <c r="H438" s="475" t="s">
        <v>7</v>
      </c>
      <c r="I438" s="476" t="s">
        <v>8</v>
      </c>
      <c r="J438" s="1181" t="s">
        <v>9</v>
      </c>
      <c r="K438" s="1182"/>
      <c r="L438" s="1182"/>
      <c r="M438" s="1183"/>
      <c r="N438" s="477"/>
    </row>
    <row r="439" spans="1:14" s="478" customFormat="1" ht="21.95" customHeight="1">
      <c r="A439" s="468"/>
      <c r="B439" s="469"/>
      <c r="C439" s="354"/>
      <c r="D439" s="484"/>
      <c r="E439" s="485"/>
      <c r="F439" s="381" t="s">
        <v>202</v>
      </c>
      <c r="G439" s="489">
        <v>0.1</v>
      </c>
      <c r="H439" s="489">
        <v>0.6</v>
      </c>
      <c r="I439" s="489">
        <v>0.3</v>
      </c>
      <c r="J439" s="1184" t="s">
        <v>203</v>
      </c>
      <c r="K439" s="1190"/>
      <c r="L439" s="1190"/>
      <c r="M439" s="1191"/>
      <c r="N439" s="477"/>
    </row>
    <row r="440" spans="1:14" s="478" customFormat="1" ht="4.5" customHeight="1">
      <c r="A440" s="468"/>
      <c r="B440" s="469"/>
      <c r="C440" s="354"/>
      <c r="D440" s="484"/>
      <c r="E440" s="485"/>
      <c r="F440" s="490"/>
      <c r="G440" s="1195">
        <f>INT(M441*0.1*100)/100</f>
        <v>7.0000000000000007E-2</v>
      </c>
      <c r="H440" s="1195">
        <f>INT(M441*0.6*100)/100</f>
        <v>0.45</v>
      </c>
      <c r="I440" s="1195">
        <f>INT(M441*0.3*100)/100</f>
        <v>0.22</v>
      </c>
      <c r="J440" s="1192"/>
      <c r="K440" s="1193"/>
      <c r="L440" s="1193"/>
      <c r="M440" s="1194"/>
      <c r="N440" s="477"/>
    </row>
    <row r="441" spans="1:14" s="478" customFormat="1" ht="15.75" customHeight="1">
      <c r="A441" s="468"/>
      <c r="B441" s="469"/>
      <c r="C441" s="354"/>
      <c r="D441" s="484"/>
      <c r="E441" s="485"/>
      <c r="F441" s="491" t="s">
        <v>204</v>
      </c>
      <c r="G441" s="1196"/>
      <c r="H441" s="1196"/>
      <c r="I441" s="1196"/>
      <c r="J441" s="492" t="s">
        <v>497</v>
      </c>
      <c r="K441" s="493"/>
      <c r="L441" s="493"/>
      <c r="M441" s="494">
        <f>INT(1*G436*M433/(G429*8)*100)/100</f>
        <v>0.76</v>
      </c>
      <c r="N441" s="477"/>
    </row>
    <row r="442" spans="1:14" s="353" customFormat="1" ht="18" customHeight="1">
      <c r="A442" s="350"/>
      <c r="B442" s="351"/>
      <c r="C442" s="439"/>
      <c r="D442" s="344"/>
      <c r="E442" s="345" t="s">
        <v>13</v>
      </c>
      <c r="F442" s="346" t="s">
        <v>708</v>
      </c>
      <c r="G442" s="355"/>
      <c r="H442" s="355"/>
      <c r="I442" s="495"/>
      <c r="J442" s="355"/>
      <c r="K442" s="355"/>
      <c r="L442" s="355"/>
      <c r="M442" s="355"/>
      <c r="N442" s="352"/>
    </row>
    <row r="443" spans="1:14" s="353" customFormat="1" ht="18" customHeight="1">
      <c r="A443" s="350"/>
      <c r="B443" s="351"/>
      <c r="C443" s="439"/>
      <c r="D443" s="389" t="s">
        <v>14</v>
      </c>
      <c r="E443" s="345" t="s">
        <v>129</v>
      </c>
      <c r="F443" s="355" t="s">
        <v>294</v>
      </c>
      <c r="G443" s="355"/>
      <c r="H443" s="355"/>
      <c r="I443" s="355"/>
      <c r="J443" s="355"/>
      <c r="K443" s="355"/>
      <c r="N443" s="352"/>
    </row>
    <row r="444" spans="1:14" s="353" customFormat="1" ht="18" customHeight="1">
      <c r="A444" s="350"/>
      <c r="B444" s="351"/>
      <c r="C444" s="439"/>
      <c r="D444" s="389"/>
      <c r="E444" s="345"/>
      <c r="F444" s="355" t="s">
        <v>123</v>
      </c>
      <c r="G444" s="355"/>
      <c r="H444" s="355"/>
      <c r="I444" s="355"/>
      <c r="J444" s="355"/>
      <c r="K444" s="355"/>
      <c r="L444" s="496">
        <f>M441</f>
        <v>0.76</v>
      </c>
      <c r="M444" s="495" t="s">
        <v>15</v>
      </c>
      <c r="N444" s="352"/>
    </row>
    <row r="445" spans="1:14" s="353" customFormat="1" ht="18" customHeight="1">
      <c r="A445" s="350"/>
      <c r="B445" s="351"/>
      <c r="C445" s="439"/>
      <c r="D445" s="389"/>
      <c r="E445" s="345"/>
      <c r="F445" s="355" t="s">
        <v>126</v>
      </c>
      <c r="G445" s="355"/>
      <c r="H445" s="355"/>
      <c r="I445" s="355"/>
      <c r="J445" s="355"/>
      <c r="K445" s="355"/>
      <c r="L445" s="496">
        <f>L444</f>
        <v>0.76</v>
      </c>
      <c r="M445" s="495" t="s">
        <v>15</v>
      </c>
      <c r="N445" s="352"/>
    </row>
    <row r="446" spans="1:14" s="353" customFormat="1" ht="18" customHeight="1">
      <c r="A446" s="350"/>
      <c r="B446" s="351"/>
      <c r="C446" s="439"/>
      <c r="D446" s="389"/>
      <c r="E446" s="345" t="s">
        <v>13</v>
      </c>
      <c r="F446" s="355" t="s">
        <v>16</v>
      </c>
      <c r="G446" s="355"/>
      <c r="H446" s="425">
        <f>기계경비!I30</f>
        <v>5618181</v>
      </c>
      <c r="I446" s="360" t="s">
        <v>342</v>
      </c>
      <c r="J446" s="360"/>
      <c r="K446" s="463"/>
      <c r="L446" s="482"/>
      <c r="N446" s="348"/>
    </row>
    <row r="447" spans="1:14" s="353" customFormat="1" ht="18" customHeight="1">
      <c r="A447" s="350"/>
      <c r="B447" s="351"/>
      <c r="C447" s="439"/>
      <c r="D447" s="484"/>
      <c r="E447" s="485"/>
      <c r="F447" s="355" t="s">
        <v>123</v>
      </c>
      <c r="G447" s="355" t="s">
        <v>124</v>
      </c>
      <c r="H447" s="355"/>
      <c r="I447" s="355"/>
      <c r="J447" s="355"/>
      <c r="K447" s="355"/>
      <c r="L447" s="425">
        <f>INT(H446*(1-0.1)/(278*5))</f>
        <v>3637</v>
      </c>
      <c r="M447" s="360" t="s">
        <v>125</v>
      </c>
      <c r="N447" s="348"/>
    </row>
    <row r="448" spans="1:14" s="353" customFormat="1" ht="18" customHeight="1" thickBot="1">
      <c r="A448" s="394"/>
      <c r="B448" s="497"/>
      <c r="C448" s="446"/>
      <c r="D448" s="486"/>
      <c r="E448" s="487"/>
      <c r="F448" s="400" t="s">
        <v>126</v>
      </c>
      <c r="G448" s="400" t="s">
        <v>127</v>
      </c>
      <c r="H448" s="400"/>
      <c r="I448" s="400"/>
      <c r="J448" s="400"/>
      <c r="K448" s="400"/>
      <c r="L448" s="428">
        <f>INT(H446*0.1/365)</f>
        <v>1539</v>
      </c>
      <c r="M448" s="488" t="s">
        <v>125</v>
      </c>
      <c r="N448" s="403"/>
    </row>
    <row r="449" spans="1:14" s="349" customFormat="1" ht="20.100000000000001" customHeight="1">
      <c r="A449" s="341"/>
      <c r="B449" s="388"/>
      <c r="C449" s="439"/>
      <c r="D449" s="484"/>
      <c r="E449" s="485"/>
      <c r="F449" s="355"/>
      <c r="G449" s="355"/>
      <c r="H449" s="355"/>
      <c r="I449" s="355"/>
      <c r="J449" s="355"/>
      <c r="K449" s="355"/>
      <c r="L449" s="426"/>
      <c r="M449" s="355"/>
      <c r="N449" s="348"/>
    </row>
    <row r="450" spans="1:14" s="349" customFormat="1" ht="18" customHeight="1">
      <c r="A450" s="341"/>
      <c r="B450" s="438"/>
      <c r="C450" s="343" t="s">
        <v>684</v>
      </c>
      <c r="D450" s="389"/>
      <c r="E450" s="384"/>
      <c r="F450" s="355"/>
      <c r="G450" s="355"/>
      <c r="H450" s="355"/>
      <c r="I450" s="355"/>
      <c r="J450" s="355"/>
      <c r="K450" s="355"/>
      <c r="L450" s="355"/>
      <c r="M450" s="347"/>
      <c r="N450" s="348"/>
    </row>
    <row r="451" spans="1:14" s="349" customFormat="1" ht="18" customHeight="1">
      <c r="A451" s="341"/>
      <c r="B451" s="438"/>
      <c r="C451" s="439"/>
      <c r="D451" s="344" t="s">
        <v>128</v>
      </c>
      <c r="E451" s="345" t="s">
        <v>129</v>
      </c>
      <c r="F451" s="355" t="s">
        <v>706</v>
      </c>
      <c r="G451" s="355"/>
      <c r="H451" s="355"/>
      <c r="I451" s="355"/>
      <c r="J451" s="355"/>
      <c r="K451" s="355"/>
      <c r="L451" s="355"/>
      <c r="M451" s="355"/>
      <c r="N451" s="352"/>
    </row>
    <row r="452" spans="1:14" s="349" customFormat="1" ht="18" customHeight="1">
      <c r="A452" s="341"/>
      <c r="B452" s="388"/>
      <c r="C452" s="439"/>
      <c r="D452" s="344"/>
      <c r="E452" s="345"/>
      <c r="F452" s="346" t="s">
        <v>17</v>
      </c>
      <c r="G452" s="355"/>
      <c r="H452" s="355"/>
      <c r="I452" s="355"/>
      <c r="J452" s="355"/>
      <c r="K452" s="462"/>
      <c r="L452" s="425"/>
      <c r="M452" s="355"/>
      <c r="N452" s="348"/>
    </row>
    <row r="453" spans="1:14" s="349" customFormat="1" ht="18" customHeight="1">
      <c r="A453" s="341"/>
      <c r="B453" s="388"/>
      <c r="C453" s="439"/>
      <c r="D453" s="344"/>
      <c r="E453" s="345"/>
      <c r="F453" s="381" t="s">
        <v>18</v>
      </c>
      <c r="G453" s="372" t="s">
        <v>19</v>
      </c>
      <c r="H453" s="381" t="s">
        <v>20</v>
      </c>
      <c r="I453" s="360"/>
      <c r="J453" s="360"/>
      <c r="K453" s="463"/>
      <c r="L453" s="482"/>
      <c r="M453" s="360"/>
      <c r="N453" s="348"/>
    </row>
    <row r="454" spans="1:14" s="349" customFormat="1" ht="18" customHeight="1">
      <c r="A454" s="341"/>
      <c r="B454" s="388"/>
      <c r="C454" s="439"/>
      <c r="D454" s="344"/>
      <c r="E454" s="345"/>
      <c r="F454" s="381" t="s">
        <v>21</v>
      </c>
      <c r="G454" s="429">
        <v>0.14000000000000001</v>
      </c>
      <c r="H454" s="381"/>
      <c r="I454" s="360"/>
      <c r="J454" s="360"/>
      <c r="K454" s="463"/>
      <c r="L454" s="482"/>
      <c r="M454" s="360"/>
      <c r="N454" s="348"/>
    </row>
    <row r="455" spans="1:14" s="353" customFormat="1" ht="18" customHeight="1">
      <c r="A455" s="350"/>
      <c r="B455" s="342"/>
      <c r="C455" s="354"/>
      <c r="D455" s="344"/>
      <c r="E455" s="345"/>
      <c r="F455" s="378" t="s">
        <v>84</v>
      </c>
      <c r="G455" s="378"/>
      <c r="H455" s="378"/>
      <c r="I455" s="378"/>
      <c r="J455" s="378"/>
      <c r="K455" s="378"/>
      <c r="L455" s="378"/>
      <c r="M455" s="378"/>
      <c r="N455" s="352"/>
    </row>
    <row r="456" spans="1:14" s="353" customFormat="1" ht="20.100000000000001" customHeight="1">
      <c r="A456" s="350"/>
      <c r="B456" s="342"/>
      <c r="C456" s="354"/>
      <c r="D456" s="344"/>
      <c r="E456" s="345"/>
      <c r="F456" s="370" t="s">
        <v>85</v>
      </c>
      <c r="G456" s="371" t="s">
        <v>86</v>
      </c>
      <c r="H456" s="371" t="s">
        <v>87</v>
      </c>
      <c r="I456" s="371" t="s">
        <v>88</v>
      </c>
      <c r="J456" s="371" t="s">
        <v>89</v>
      </c>
      <c r="K456" s="371" t="s">
        <v>90</v>
      </c>
      <c r="L456" s="371" t="s">
        <v>91</v>
      </c>
      <c r="M456" s="372" t="s">
        <v>92</v>
      </c>
      <c r="N456" s="352"/>
    </row>
    <row r="457" spans="1:14" s="353" customFormat="1" ht="20.100000000000001" customHeight="1">
      <c r="A457" s="350"/>
      <c r="B457" s="342"/>
      <c r="C457" s="354"/>
      <c r="D457" s="344"/>
      <c r="E457" s="345"/>
      <c r="F457" s="370" t="s">
        <v>93</v>
      </c>
      <c r="G457" s="373">
        <f>설계제원!B26</f>
        <v>0</v>
      </c>
      <c r="H457" s="373">
        <f>설계제원!C26</f>
        <v>0</v>
      </c>
      <c r="I457" s="373">
        <f>설계제원!D26</f>
        <v>1</v>
      </c>
      <c r="J457" s="373">
        <f>설계제원!E26</f>
        <v>0</v>
      </c>
      <c r="K457" s="373">
        <f>설계제원!F26</f>
        <v>0</v>
      </c>
      <c r="L457" s="373">
        <f>설계제원!G26</f>
        <v>0</v>
      </c>
      <c r="M457" s="374">
        <f>SUM(G457:L457)</f>
        <v>1</v>
      </c>
      <c r="N457" s="352"/>
    </row>
    <row r="458" spans="1:14" s="353" customFormat="1" ht="20.100000000000001" customHeight="1">
      <c r="A458" s="350"/>
      <c r="B458" s="342"/>
      <c r="C458" s="354"/>
      <c r="D458" s="344"/>
      <c r="E458" s="345"/>
      <c r="F458" s="370" t="s">
        <v>94</v>
      </c>
      <c r="G458" s="371">
        <v>1.68</v>
      </c>
      <c r="H458" s="375">
        <v>1</v>
      </c>
      <c r="I458" s="376">
        <v>0.78</v>
      </c>
      <c r="J458" s="371">
        <v>0.65</v>
      </c>
      <c r="K458" s="371">
        <v>0.65</v>
      </c>
      <c r="L458" s="371">
        <v>0.65</v>
      </c>
      <c r="M458" s="377">
        <f>TRUNC((G457*G458)+(H458*H457)+(I458*I457)+(J458*J457)+(K458*K457)+(L458*L457),2)</f>
        <v>0.78</v>
      </c>
      <c r="N458" s="352"/>
    </row>
    <row r="459" spans="1:14" s="353" customFormat="1" ht="18" customHeight="1">
      <c r="A459" s="350"/>
      <c r="B459" s="342"/>
      <c r="C459" s="354"/>
      <c r="D459" s="344"/>
      <c r="E459" s="345"/>
      <c r="F459" s="378" t="s">
        <v>95</v>
      </c>
      <c r="G459" s="378"/>
      <c r="H459" s="378"/>
      <c r="I459" s="378"/>
      <c r="J459" s="378"/>
      <c r="K459" s="378"/>
      <c r="L459" s="378"/>
      <c r="M459" s="378"/>
      <c r="N459" s="352"/>
    </row>
    <row r="460" spans="1:14" s="353" customFormat="1" ht="18" customHeight="1">
      <c r="A460" s="350"/>
      <c r="B460" s="342"/>
      <c r="C460" s="354"/>
      <c r="D460" s="344"/>
      <c r="E460" s="345"/>
      <c r="F460" s="370" t="s">
        <v>85</v>
      </c>
      <c r="G460" s="381" t="s">
        <v>96</v>
      </c>
      <c r="H460" s="372" t="s">
        <v>97</v>
      </c>
      <c r="I460" s="370" t="s">
        <v>98</v>
      </c>
      <c r="J460" s="370" t="s">
        <v>99</v>
      </c>
      <c r="K460" s="370" t="s">
        <v>100</v>
      </c>
      <c r="L460" s="370" t="s">
        <v>101</v>
      </c>
      <c r="M460" s="381" t="s">
        <v>102</v>
      </c>
      <c r="N460" s="352"/>
    </row>
    <row r="461" spans="1:14" s="353" customFormat="1" ht="18" customHeight="1">
      <c r="A461" s="350"/>
      <c r="B461" s="342"/>
      <c r="C461" s="354"/>
      <c r="D461" s="344"/>
      <c r="E461" s="345"/>
      <c r="F461" s="370" t="s">
        <v>94</v>
      </c>
      <c r="G461" s="450">
        <v>1.1000000000000001</v>
      </c>
      <c r="H461" s="429">
        <v>0.73</v>
      </c>
      <c r="I461" s="370">
        <v>1.03</v>
      </c>
      <c r="J461" s="370">
        <v>0.85</v>
      </c>
      <c r="K461" s="383">
        <v>1</v>
      </c>
      <c r="L461" s="370">
        <v>0.85</v>
      </c>
      <c r="M461" s="381"/>
      <c r="N461" s="352"/>
    </row>
    <row r="462" spans="1:14" s="353" customFormat="1" ht="18" customHeight="1">
      <c r="A462" s="350"/>
      <c r="B462" s="388"/>
      <c r="C462" s="354"/>
      <c r="D462" s="389"/>
      <c r="E462" s="384"/>
      <c r="F462" s="355" t="s">
        <v>22</v>
      </c>
      <c r="G462" s="464"/>
      <c r="H462" s="355"/>
      <c r="I462" s="464"/>
      <c r="J462" s="355"/>
      <c r="K462" s="465"/>
      <c r="L462" s="466"/>
      <c r="M462" s="355"/>
      <c r="N462" s="348"/>
    </row>
    <row r="463" spans="1:14" s="478" customFormat="1" ht="27">
      <c r="A463" s="468"/>
      <c r="B463" s="469"/>
      <c r="C463" s="470"/>
      <c r="D463" s="471"/>
      <c r="E463" s="472"/>
      <c r="F463" s="473" t="s">
        <v>23</v>
      </c>
      <c r="G463" s="474" t="s">
        <v>71</v>
      </c>
      <c r="H463" s="475" t="s">
        <v>7</v>
      </c>
      <c r="I463" s="476" t="s">
        <v>8</v>
      </c>
      <c r="J463" s="1181" t="s">
        <v>9</v>
      </c>
      <c r="K463" s="1182"/>
      <c r="L463" s="1182"/>
      <c r="M463" s="1183"/>
      <c r="N463" s="477"/>
    </row>
    <row r="464" spans="1:14" s="478" customFormat="1" ht="18" customHeight="1">
      <c r="A464" s="468"/>
      <c r="B464" s="469"/>
      <c r="C464" s="470"/>
      <c r="D464" s="471"/>
      <c r="E464" s="472"/>
      <c r="F464" s="381" t="s">
        <v>202</v>
      </c>
      <c r="G464" s="498">
        <v>0.1</v>
      </c>
      <c r="H464" s="498">
        <v>0.6</v>
      </c>
      <c r="I464" s="489">
        <v>0.3</v>
      </c>
      <c r="J464" s="1184" t="s">
        <v>203</v>
      </c>
      <c r="K464" s="1190"/>
      <c r="L464" s="1190"/>
      <c r="M464" s="1191"/>
      <c r="N464" s="477"/>
    </row>
    <row r="465" spans="1:14" s="478" customFormat="1" ht="5.0999999999999996" customHeight="1">
      <c r="A465" s="468"/>
      <c r="B465" s="469"/>
      <c r="C465" s="470"/>
      <c r="D465" s="471"/>
      <c r="E465" s="472"/>
      <c r="F465" s="490"/>
      <c r="G465" s="499"/>
      <c r="H465" s="499"/>
      <c r="I465" s="500"/>
      <c r="J465" s="1192"/>
      <c r="K465" s="1193"/>
      <c r="L465" s="1193"/>
      <c r="M465" s="1194"/>
      <c r="N465" s="477"/>
    </row>
    <row r="466" spans="1:14" s="478" customFormat="1" ht="18" customHeight="1">
      <c r="A466" s="468"/>
      <c r="B466" s="469"/>
      <c r="C466" s="470"/>
      <c r="D466" s="471"/>
      <c r="E466" s="472"/>
      <c r="F466" s="491" t="s">
        <v>204</v>
      </c>
      <c r="G466" s="501">
        <f>INT(M466*0.1*100)/100</f>
        <v>0.05</v>
      </c>
      <c r="H466" s="501">
        <f>INT(M466*0.6*100)/100</f>
        <v>0.3</v>
      </c>
      <c r="I466" s="501">
        <f>INT(M466*0.3*100)/100</f>
        <v>0.15</v>
      </c>
      <c r="J466" s="492" t="s">
        <v>496</v>
      </c>
      <c r="K466" s="493"/>
      <c r="L466" s="493"/>
      <c r="M466" s="494">
        <f>INT(1*H461*M458/(G454*8)*100)/100</f>
        <v>0.5</v>
      </c>
      <c r="N466" s="477"/>
    </row>
    <row r="467" spans="1:14" s="353" customFormat="1" ht="18" customHeight="1">
      <c r="A467" s="350"/>
      <c r="B467" s="351"/>
      <c r="C467" s="439"/>
      <c r="D467" s="344"/>
      <c r="E467" s="345" t="s">
        <v>13</v>
      </c>
      <c r="F467" s="346" t="s">
        <v>708</v>
      </c>
      <c r="G467" s="355"/>
      <c r="H467" s="355"/>
      <c r="I467" s="495"/>
      <c r="J467" s="355"/>
      <c r="K467" s="355"/>
      <c r="L467" s="355"/>
      <c r="M467" s="355"/>
      <c r="N467" s="352"/>
    </row>
    <row r="468" spans="1:14" s="353" customFormat="1" ht="18" customHeight="1">
      <c r="A468" s="350"/>
      <c r="B468" s="351"/>
      <c r="C468" s="439"/>
      <c r="D468" s="389" t="s">
        <v>14</v>
      </c>
      <c r="E468" s="345" t="s">
        <v>129</v>
      </c>
      <c r="F468" s="355" t="s">
        <v>294</v>
      </c>
      <c r="G468" s="355"/>
      <c r="H468" s="355"/>
      <c r="I468" s="355"/>
      <c r="J468" s="355"/>
      <c r="K468" s="355"/>
      <c r="N468" s="352"/>
    </row>
    <row r="469" spans="1:14" s="353" customFormat="1" ht="18" customHeight="1">
      <c r="A469" s="350"/>
      <c r="B469" s="351"/>
      <c r="C469" s="439"/>
      <c r="D469" s="389"/>
      <c r="E469" s="345"/>
      <c r="F469" s="355" t="s">
        <v>123</v>
      </c>
      <c r="G469" s="355"/>
      <c r="H469" s="355"/>
      <c r="I469" s="355"/>
      <c r="J469" s="355"/>
      <c r="K469" s="355"/>
      <c r="L469" s="496">
        <f>M466</f>
        <v>0.5</v>
      </c>
      <c r="M469" s="495" t="s">
        <v>15</v>
      </c>
      <c r="N469" s="352"/>
    </row>
    <row r="470" spans="1:14" s="353" customFormat="1" ht="18" customHeight="1">
      <c r="A470" s="350"/>
      <c r="B470" s="351"/>
      <c r="C470" s="439"/>
      <c r="D470" s="389"/>
      <c r="E470" s="345"/>
      <c r="F470" s="355" t="s">
        <v>126</v>
      </c>
      <c r="G470" s="355"/>
      <c r="H470" s="355"/>
      <c r="I470" s="355"/>
      <c r="J470" s="355"/>
      <c r="K470" s="355"/>
      <c r="L470" s="496">
        <f>L469</f>
        <v>0.5</v>
      </c>
      <c r="M470" s="495" t="s">
        <v>15</v>
      </c>
      <c r="N470" s="352"/>
    </row>
    <row r="471" spans="1:14" s="353" customFormat="1" ht="18" customHeight="1">
      <c r="A471" s="350"/>
      <c r="B471" s="351"/>
      <c r="C471" s="439"/>
      <c r="D471" s="389"/>
      <c r="E471" s="345" t="s">
        <v>13</v>
      </c>
      <c r="F471" s="355" t="s">
        <v>16</v>
      </c>
      <c r="G471" s="355"/>
      <c r="H471" s="425">
        <f>기계경비!I30</f>
        <v>5618181</v>
      </c>
      <c r="I471" s="360" t="s">
        <v>342</v>
      </c>
      <c r="J471" s="360"/>
      <c r="K471" s="463"/>
      <c r="L471" s="482"/>
      <c r="N471" s="348"/>
    </row>
    <row r="472" spans="1:14" s="353" customFormat="1" ht="18" customHeight="1">
      <c r="A472" s="350"/>
      <c r="B472" s="351"/>
      <c r="C472" s="439"/>
      <c r="D472" s="484"/>
      <c r="E472" s="485"/>
      <c r="F472" s="355" t="s">
        <v>123</v>
      </c>
      <c r="G472" s="355" t="s">
        <v>124</v>
      </c>
      <c r="H472" s="355"/>
      <c r="I472" s="355"/>
      <c r="J472" s="355"/>
      <c r="K472" s="355"/>
      <c r="L472" s="425">
        <f>INT(H471*(1-0.1)/(278*5))</f>
        <v>3637</v>
      </c>
      <c r="M472" s="360" t="s">
        <v>125</v>
      </c>
      <c r="N472" s="348"/>
    </row>
    <row r="473" spans="1:14" s="353" customFormat="1" ht="18" customHeight="1" thickBot="1">
      <c r="A473" s="394"/>
      <c r="B473" s="497"/>
      <c r="C473" s="446"/>
      <c r="D473" s="486"/>
      <c r="E473" s="487"/>
      <c r="F473" s="400" t="s">
        <v>126</v>
      </c>
      <c r="G473" s="400" t="s">
        <v>127</v>
      </c>
      <c r="H473" s="400"/>
      <c r="I473" s="400"/>
      <c r="J473" s="400"/>
      <c r="K473" s="400"/>
      <c r="L473" s="428">
        <f>INT(H471*0.1/365)</f>
        <v>1539</v>
      </c>
      <c r="M473" s="488" t="s">
        <v>125</v>
      </c>
      <c r="N473" s="403"/>
    </row>
  </sheetData>
  <mergeCells count="32">
    <mergeCell ref="F196:F197"/>
    <mergeCell ref="F216:F217"/>
    <mergeCell ref="F58:F59"/>
    <mergeCell ref="F78:F79"/>
    <mergeCell ref="F170:F171"/>
    <mergeCell ref="F242:F243"/>
    <mergeCell ref="F262:F263"/>
    <mergeCell ref="F104:F105"/>
    <mergeCell ref="F124:F125"/>
    <mergeCell ref="J464:M465"/>
    <mergeCell ref="J463:M463"/>
    <mergeCell ref="J439:M440"/>
    <mergeCell ref="J389:M389"/>
    <mergeCell ref="J390:M391"/>
    <mergeCell ref="G440:G441"/>
    <mergeCell ref="H440:H441"/>
    <mergeCell ref="I440:I441"/>
    <mergeCell ref="J364:M364"/>
    <mergeCell ref="F288:F289"/>
    <mergeCell ref="F308:F309"/>
    <mergeCell ref="J365:M366"/>
    <mergeCell ref="J438:M438"/>
    <mergeCell ref="F12:F13"/>
    <mergeCell ref="F32:F33"/>
    <mergeCell ref="J340:M340"/>
    <mergeCell ref="J341:M342"/>
    <mergeCell ref="J413:M413"/>
    <mergeCell ref="J414:M415"/>
    <mergeCell ref="G415:G416"/>
    <mergeCell ref="H415:H416"/>
    <mergeCell ref="I415:I416"/>
    <mergeCell ref="F150:F151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99" fitToHeight="0" orientation="landscape" r:id="rId1"/>
  <headerFooter alignWithMargins="0"/>
  <rowBreaks count="18" manualBreakCount="18">
    <brk id="26" max="16383" man="1"/>
    <brk id="49" max="13" man="1"/>
    <brk id="72" max="13" man="1"/>
    <brk id="95" max="16383" man="1"/>
    <brk id="118" max="16383" man="1"/>
    <brk id="141" max="13" man="1"/>
    <brk id="164" max="16383" man="1"/>
    <brk id="187" max="13" man="1"/>
    <brk id="233" max="16383" man="1"/>
    <brk id="256" max="13" man="1"/>
    <brk id="279" max="16383" man="1"/>
    <brk id="302" max="16383" man="1"/>
    <brk id="325" max="16383" man="1"/>
    <brk id="349" max="13" man="1"/>
    <brk id="374" max="13" man="1"/>
    <brk id="398" max="16383" man="1"/>
    <brk id="423" max="16383" man="1"/>
    <brk id="4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52"/>
  <sheetViews>
    <sheetView view="pageBreakPreview" zoomScaleNormal="75" zoomScaleSheetLayoutView="100" workbookViewId="0">
      <selection activeCell="C30" sqref="C30"/>
    </sheetView>
  </sheetViews>
  <sheetFormatPr defaultColWidth="8" defaultRowHeight="17.25"/>
  <cols>
    <col min="1" max="2" width="3" style="313" customWidth="1"/>
    <col min="3" max="3" width="16" style="313" customWidth="1"/>
    <col min="4" max="4" width="15" style="313" customWidth="1"/>
    <col min="5" max="5" width="15.88671875" style="313" customWidth="1"/>
    <col min="6" max="6" width="16.6640625" style="313" customWidth="1"/>
    <col min="7" max="7" width="17.77734375" style="313" customWidth="1"/>
    <col min="8" max="8" width="15" style="312" customWidth="1"/>
    <col min="9" max="9" width="48.33203125" style="313" customWidth="1"/>
    <col min="10" max="10" width="12.33203125" style="313" customWidth="1"/>
    <col min="11" max="11" width="14" style="313" customWidth="1"/>
    <col min="12" max="12" width="13.5546875" style="313" customWidth="1"/>
    <col min="13" max="13" width="12.88671875" style="314" customWidth="1"/>
    <col min="14" max="14" width="15.77734375" style="313" customWidth="1"/>
    <col min="15" max="15" width="9.5546875" style="313" customWidth="1"/>
    <col min="16" max="16384" width="8" style="313"/>
  </cols>
  <sheetData>
    <row r="1" spans="1:14" s="261" customFormat="1" ht="48" customHeight="1">
      <c r="B1" s="262" t="s">
        <v>399</v>
      </c>
      <c r="C1" s="263"/>
      <c r="D1" s="263"/>
      <c r="E1" s="263"/>
      <c r="F1" s="263"/>
      <c r="G1" s="264"/>
      <c r="H1" s="264"/>
      <c r="I1" s="265"/>
      <c r="M1" s="266"/>
      <c r="N1" s="263"/>
    </row>
    <row r="2" spans="1:14" s="261" customFormat="1" ht="30.75" customHeight="1">
      <c r="A2" s="267"/>
      <c r="B2" s="268" t="s">
        <v>702</v>
      </c>
      <c r="C2" s="267"/>
      <c r="D2" s="263"/>
      <c r="E2" s="263"/>
      <c r="F2" s="263"/>
      <c r="G2" s="264"/>
      <c r="H2" s="264"/>
      <c r="I2" s="265"/>
      <c r="M2" s="269"/>
    </row>
    <row r="3" spans="1:14" s="261" customFormat="1" ht="6.75" customHeight="1" thickBot="1">
      <c r="B3" s="270"/>
      <c r="C3" s="271"/>
      <c r="D3" s="263"/>
      <c r="E3" s="263"/>
      <c r="F3" s="263"/>
      <c r="G3" s="264"/>
      <c r="H3" s="264"/>
      <c r="I3" s="272"/>
      <c r="J3" s="263"/>
      <c r="K3" s="263"/>
      <c r="L3" s="263"/>
      <c r="M3" s="266"/>
    </row>
    <row r="4" spans="1:14" s="273" customFormat="1" ht="15" customHeight="1">
      <c r="C4" s="274"/>
      <c r="D4" s="275" t="s">
        <v>361</v>
      </c>
      <c r="E4" s="276"/>
      <c r="F4" s="277" t="s">
        <v>362</v>
      </c>
      <c r="G4" s="1200" t="s">
        <v>363</v>
      </c>
      <c r="H4" s="1201"/>
      <c r="I4" s="1214"/>
      <c r="J4" s="1214"/>
      <c r="K4" s="1214"/>
      <c r="L4" s="278"/>
      <c r="M4" s="278"/>
    </row>
    <row r="5" spans="1:14" s="273" customFormat="1" ht="15" customHeight="1">
      <c r="C5" s="1220" t="s">
        <v>33</v>
      </c>
      <c r="D5" s="1223" t="s">
        <v>201</v>
      </c>
      <c r="E5" s="1224"/>
      <c r="F5" s="279">
        <v>442679</v>
      </c>
      <c r="G5" s="1202"/>
      <c r="H5" s="1203"/>
      <c r="I5" s="278"/>
      <c r="J5" s="278"/>
      <c r="K5" s="278"/>
      <c r="L5" s="278"/>
      <c r="M5" s="278"/>
    </row>
    <row r="6" spans="1:14" s="273" customFormat="1" ht="15" customHeight="1">
      <c r="C6" s="1221"/>
      <c r="D6" s="1212" t="s">
        <v>3</v>
      </c>
      <c r="E6" s="1212"/>
      <c r="F6" s="279">
        <v>326774</v>
      </c>
      <c r="G6" s="1198"/>
      <c r="H6" s="1199"/>
      <c r="I6" s="1215"/>
      <c r="J6" s="1218"/>
      <c r="K6" s="280"/>
      <c r="L6" s="281"/>
      <c r="M6" s="280"/>
    </row>
    <row r="7" spans="1:14" s="273" customFormat="1" ht="15" customHeight="1">
      <c r="C7" s="1221"/>
      <c r="D7" s="1212" t="s">
        <v>6</v>
      </c>
      <c r="E7" s="1212"/>
      <c r="F7" s="279">
        <v>289265</v>
      </c>
      <c r="G7" s="1198"/>
      <c r="H7" s="1199"/>
      <c r="I7" s="1216"/>
      <c r="J7" s="1218"/>
      <c r="K7" s="280"/>
      <c r="L7" s="281"/>
      <c r="M7" s="280"/>
    </row>
    <row r="8" spans="1:14" s="273" customFormat="1" ht="15" customHeight="1">
      <c r="C8" s="1221"/>
      <c r="D8" s="1212" t="s">
        <v>34</v>
      </c>
      <c r="E8" s="1212"/>
      <c r="F8" s="279">
        <v>251596</v>
      </c>
      <c r="G8" s="1198"/>
      <c r="H8" s="1199"/>
      <c r="I8" s="1216"/>
      <c r="J8" s="1218"/>
      <c r="K8" s="280"/>
      <c r="L8" s="281"/>
      <c r="M8" s="280"/>
    </row>
    <row r="9" spans="1:14" s="273" customFormat="1" ht="15" customHeight="1">
      <c r="C9" s="1222"/>
      <c r="D9" s="1212" t="s">
        <v>35</v>
      </c>
      <c r="E9" s="1212"/>
      <c r="F9" s="279">
        <v>215609</v>
      </c>
      <c r="G9" s="1198"/>
      <c r="H9" s="1199"/>
      <c r="I9" s="1216"/>
      <c r="J9" s="1218"/>
      <c r="K9" s="280"/>
      <c r="L9" s="281"/>
      <c r="M9" s="280"/>
    </row>
    <row r="10" spans="1:14" s="273" customFormat="1" ht="15" customHeight="1">
      <c r="C10" s="1219" t="s">
        <v>36</v>
      </c>
      <c r="D10" s="1212" t="s">
        <v>37</v>
      </c>
      <c r="E10" s="282" t="s">
        <v>38</v>
      </c>
      <c r="F10" s="279">
        <v>259647</v>
      </c>
      <c r="G10" s="1198"/>
      <c r="H10" s="1199"/>
      <c r="I10" s="1216"/>
      <c r="J10" s="1218"/>
      <c r="K10" s="280"/>
      <c r="L10" s="281"/>
      <c r="M10" s="280"/>
    </row>
    <row r="11" spans="1:14" s="273" customFormat="1" ht="15" customHeight="1">
      <c r="C11" s="1219"/>
      <c r="D11" s="1212"/>
      <c r="E11" s="282" t="s">
        <v>39</v>
      </c>
      <c r="F11" s="279">
        <v>235899</v>
      </c>
      <c r="G11" s="1198"/>
      <c r="H11" s="1199"/>
      <c r="I11" s="1216"/>
      <c r="J11" s="1217"/>
      <c r="K11" s="280"/>
      <c r="L11" s="281"/>
      <c r="M11" s="280"/>
    </row>
    <row r="12" spans="1:14" s="273" customFormat="1" ht="15" customHeight="1">
      <c r="C12" s="1219"/>
      <c r="D12" s="1212"/>
      <c r="E12" s="282" t="s">
        <v>40</v>
      </c>
      <c r="F12" s="279">
        <v>200786</v>
      </c>
      <c r="G12" s="1198"/>
      <c r="H12" s="1199"/>
      <c r="I12" s="1216"/>
      <c r="J12" s="1217"/>
      <c r="K12" s="280"/>
      <c r="L12" s="281"/>
      <c r="M12" s="280"/>
    </row>
    <row r="13" spans="1:14" s="273" customFormat="1" ht="15" customHeight="1">
      <c r="C13" s="1219"/>
      <c r="D13" s="1212" t="s">
        <v>310</v>
      </c>
      <c r="E13" s="282" t="s">
        <v>38</v>
      </c>
      <c r="F13" s="279">
        <v>268435</v>
      </c>
      <c r="G13" s="1198"/>
      <c r="H13" s="1199"/>
      <c r="I13" s="1216"/>
      <c r="J13" s="1217"/>
      <c r="K13" s="280"/>
      <c r="L13" s="281"/>
      <c r="M13" s="280"/>
    </row>
    <row r="14" spans="1:14" s="273" customFormat="1" ht="15" customHeight="1">
      <c r="C14" s="1219"/>
      <c r="D14" s="1212"/>
      <c r="E14" s="282" t="s">
        <v>39</v>
      </c>
      <c r="F14" s="283">
        <v>242957</v>
      </c>
      <c r="G14" s="1198"/>
      <c r="H14" s="1199"/>
      <c r="I14" s="284"/>
      <c r="J14" s="285"/>
      <c r="K14" s="280"/>
      <c r="L14" s="280"/>
      <c r="M14" s="280"/>
    </row>
    <row r="15" spans="1:14" s="273" customFormat="1" ht="15" customHeight="1">
      <c r="C15" s="1219"/>
      <c r="D15" s="1212"/>
      <c r="E15" s="282" t="s">
        <v>40</v>
      </c>
      <c r="F15" s="279">
        <v>198089</v>
      </c>
      <c r="G15" s="1198"/>
      <c r="H15" s="1199"/>
      <c r="I15" s="272"/>
      <c r="J15" s="285"/>
      <c r="K15" s="280"/>
      <c r="L15" s="280"/>
      <c r="M15" s="280"/>
    </row>
    <row r="16" spans="1:14" s="273" customFormat="1" ht="15" customHeight="1">
      <c r="C16" s="1219"/>
      <c r="D16" s="1212" t="s">
        <v>41</v>
      </c>
      <c r="E16" s="282" t="s">
        <v>38</v>
      </c>
      <c r="F16" s="279">
        <v>300967</v>
      </c>
      <c r="G16" s="1198"/>
      <c r="H16" s="1199"/>
      <c r="I16" s="286"/>
      <c r="J16" s="286"/>
      <c r="K16" s="286"/>
      <c r="L16" s="286"/>
      <c r="M16" s="286"/>
    </row>
    <row r="17" spans="1:13" s="273" customFormat="1" ht="15" customHeight="1">
      <c r="C17" s="1219"/>
      <c r="D17" s="1212"/>
      <c r="E17" s="282" t="s">
        <v>39</v>
      </c>
      <c r="F17" s="279">
        <v>236885</v>
      </c>
      <c r="G17" s="1198"/>
      <c r="H17" s="1199"/>
      <c r="I17" s="287"/>
      <c r="J17" s="288"/>
      <c r="K17" s="286"/>
      <c r="L17" s="272"/>
      <c r="M17" s="286"/>
    </row>
    <row r="18" spans="1:13" s="273" customFormat="1" ht="15" customHeight="1">
      <c r="C18" s="1219"/>
      <c r="D18" s="1212"/>
      <c r="E18" s="282" t="s">
        <v>40</v>
      </c>
      <c r="F18" s="279">
        <v>229483</v>
      </c>
      <c r="G18" s="1198"/>
      <c r="H18" s="1199"/>
      <c r="I18" s="272"/>
      <c r="J18" s="285"/>
      <c r="K18" s="280"/>
      <c r="L18" s="280"/>
      <c r="M18" s="280"/>
    </row>
    <row r="19" spans="1:13" s="273" customFormat="1" ht="15" customHeight="1">
      <c r="C19" s="1219"/>
      <c r="D19" s="1212" t="s">
        <v>311</v>
      </c>
      <c r="E19" s="282" t="s">
        <v>38</v>
      </c>
      <c r="F19" s="279">
        <v>299900</v>
      </c>
      <c r="G19" s="1198"/>
      <c r="H19" s="1199"/>
      <c r="I19" s="1214"/>
      <c r="J19" s="1214"/>
      <c r="K19" s="1214"/>
      <c r="L19" s="278"/>
      <c r="M19" s="278"/>
    </row>
    <row r="20" spans="1:13" s="273" customFormat="1" ht="15" customHeight="1">
      <c r="C20" s="1219"/>
      <c r="D20" s="1212"/>
      <c r="E20" s="282" t="s">
        <v>39</v>
      </c>
      <c r="F20" s="279">
        <v>270554</v>
      </c>
      <c r="G20" s="1198"/>
      <c r="H20" s="1199"/>
      <c r="I20" s="289"/>
      <c r="J20" s="1218"/>
      <c r="K20" s="280"/>
      <c r="L20" s="281"/>
      <c r="M20" s="280"/>
    </row>
    <row r="21" spans="1:13" s="273" customFormat="1" ht="15" customHeight="1">
      <c r="C21" s="1219"/>
      <c r="D21" s="1212"/>
      <c r="E21" s="282" t="s">
        <v>40</v>
      </c>
      <c r="F21" s="279">
        <v>237664</v>
      </c>
      <c r="G21" s="1198"/>
      <c r="H21" s="1199"/>
      <c r="I21" s="289"/>
      <c r="J21" s="1218"/>
      <c r="K21" s="280"/>
      <c r="L21" s="281"/>
      <c r="M21" s="280"/>
    </row>
    <row r="22" spans="1:13" s="273" customFormat="1" ht="15" customHeight="1">
      <c r="C22" s="1219"/>
      <c r="D22" s="1212" t="s">
        <v>42</v>
      </c>
      <c r="E22" s="282" t="s">
        <v>312</v>
      </c>
      <c r="F22" s="279">
        <v>313877</v>
      </c>
      <c r="G22" s="1198"/>
      <c r="H22" s="1199"/>
      <c r="I22" s="289"/>
      <c r="J22" s="1218"/>
      <c r="K22" s="280"/>
      <c r="L22" s="281"/>
      <c r="M22" s="280"/>
    </row>
    <row r="23" spans="1:13" s="273" customFormat="1" ht="15" customHeight="1">
      <c r="C23" s="1219"/>
      <c r="D23" s="1212"/>
      <c r="E23" s="282" t="s">
        <v>43</v>
      </c>
      <c r="F23" s="279">
        <v>303861</v>
      </c>
      <c r="G23" s="1198"/>
      <c r="H23" s="1199"/>
      <c r="I23" s="289"/>
      <c r="J23" s="1218"/>
      <c r="K23" s="280"/>
      <c r="L23" s="281"/>
      <c r="M23" s="280"/>
    </row>
    <row r="24" spans="1:13" s="273" customFormat="1" ht="15" customHeight="1">
      <c r="C24" s="1219"/>
      <c r="D24" s="1212"/>
      <c r="E24" s="282" t="s">
        <v>313</v>
      </c>
      <c r="F24" s="279">
        <v>288757</v>
      </c>
      <c r="G24" s="1198"/>
      <c r="H24" s="1199"/>
      <c r="I24" s="289"/>
      <c r="J24" s="1218"/>
      <c r="K24" s="280"/>
      <c r="L24" s="281"/>
      <c r="M24" s="280"/>
    </row>
    <row r="25" spans="1:13" s="273" customFormat="1" ht="15" customHeight="1">
      <c r="C25" s="1219"/>
      <c r="D25" s="1212"/>
      <c r="E25" s="282"/>
      <c r="F25" s="279"/>
      <c r="G25" s="1198"/>
      <c r="H25" s="1199"/>
      <c r="I25" s="289"/>
      <c r="J25" s="1217"/>
      <c r="K25" s="280"/>
      <c r="L25" s="281"/>
      <c r="M25" s="280"/>
    </row>
    <row r="26" spans="1:13" s="273" customFormat="1" ht="15" customHeight="1">
      <c r="C26" s="1229" t="s">
        <v>44</v>
      </c>
      <c r="D26" s="1212"/>
      <c r="E26" s="1212"/>
      <c r="F26" s="279">
        <v>172068</v>
      </c>
      <c r="G26" s="1225" t="s">
        <v>441</v>
      </c>
      <c r="H26" s="1226"/>
      <c r="I26" s="290" t="s">
        <v>703</v>
      </c>
      <c r="J26" s="1217"/>
      <c r="K26" s="280"/>
      <c r="L26" s="281"/>
      <c r="M26" s="280"/>
    </row>
    <row r="27" spans="1:13" s="273" customFormat="1" ht="15" customHeight="1" thickBot="1">
      <c r="C27" s="1230" t="s">
        <v>132</v>
      </c>
      <c r="D27" s="1231"/>
      <c r="E27" s="1231"/>
      <c r="F27" s="291">
        <f>F33</f>
        <v>519468</v>
      </c>
      <c r="G27" s="1227" t="s">
        <v>583</v>
      </c>
      <c r="H27" s="1228"/>
      <c r="I27" s="290"/>
      <c r="J27" s="1217"/>
      <c r="K27" s="280"/>
      <c r="L27" s="281"/>
      <c r="M27" s="280"/>
    </row>
    <row r="28" spans="1:13" s="273" customFormat="1" ht="15" customHeight="1">
      <c r="C28" s="292" t="s">
        <v>530</v>
      </c>
      <c r="D28" s="280"/>
      <c r="E28" s="280"/>
      <c r="F28" s="272"/>
      <c r="G28" s="293"/>
      <c r="H28" s="294"/>
      <c r="I28" s="295"/>
      <c r="J28" s="285"/>
      <c r="K28" s="280"/>
      <c r="L28" s="272"/>
      <c r="M28" s="280"/>
    </row>
    <row r="29" spans="1:13" s="256" customFormat="1" ht="15" customHeight="1">
      <c r="A29" s="296"/>
      <c r="B29" s="297" t="s">
        <v>704</v>
      </c>
      <c r="C29" s="272"/>
      <c r="D29" s="285"/>
      <c r="E29" s="280"/>
      <c r="F29" s="280"/>
      <c r="G29" s="296"/>
    </row>
    <row r="30" spans="1:13" s="256" customFormat="1" ht="15" customHeight="1">
      <c r="A30" s="296"/>
      <c r="B30" s="272"/>
      <c r="C30" s="272"/>
      <c r="D30" s="285"/>
      <c r="E30" s="280"/>
      <c r="F30" s="280"/>
      <c r="G30" s="296"/>
    </row>
    <row r="31" spans="1:13" s="256" customFormat="1" ht="15" customHeight="1" thickBot="1">
      <c r="A31" s="296"/>
      <c r="B31" s="272"/>
      <c r="C31" s="272"/>
      <c r="D31" s="285"/>
      <c r="E31" s="280"/>
      <c r="F31" s="280"/>
      <c r="G31" s="296"/>
      <c r="H31" s="298" t="s">
        <v>360</v>
      </c>
    </row>
    <row r="32" spans="1:13" s="256" customFormat="1" ht="15" customHeight="1">
      <c r="A32" s="296"/>
      <c r="B32" s="296"/>
      <c r="C32" s="1204" t="s">
        <v>364</v>
      </c>
      <c r="D32" s="1205"/>
      <c r="E32" s="1206"/>
      <c r="F32" s="299" t="s">
        <v>309</v>
      </c>
      <c r="G32" s="1200" t="s">
        <v>363</v>
      </c>
      <c r="H32" s="1201"/>
    </row>
    <row r="33" spans="1:8" s="256" customFormat="1" ht="15" customHeight="1">
      <c r="A33" s="296"/>
      <c r="B33" s="296"/>
      <c r="C33" s="1207" t="s">
        <v>365</v>
      </c>
      <c r="D33" s="1202" t="s">
        <v>686</v>
      </c>
      <c r="E33" s="1213"/>
      <c r="F33" s="300">
        <v>519468</v>
      </c>
      <c r="G33" s="301" t="s">
        <v>687</v>
      </c>
      <c r="H33" s="302"/>
    </row>
    <row r="34" spans="1:8" s="256" customFormat="1" ht="15" customHeight="1">
      <c r="A34" s="296"/>
      <c r="B34" s="296"/>
      <c r="C34" s="1208"/>
      <c r="D34" s="1212" t="s">
        <v>525</v>
      </c>
      <c r="E34" s="1212"/>
      <c r="F34" s="303">
        <v>252196</v>
      </c>
      <c r="G34" s="301"/>
      <c r="H34" s="302"/>
    </row>
    <row r="35" spans="1:8" s="256" customFormat="1" ht="15" customHeight="1">
      <c r="A35" s="296"/>
      <c r="B35" s="296"/>
      <c r="C35" s="1208"/>
      <c r="D35" s="1212" t="s">
        <v>526</v>
      </c>
      <c r="E35" s="1212"/>
      <c r="F35" s="303">
        <v>578206</v>
      </c>
      <c r="G35" s="301" t="s">
        <v>585</v>
      </c>
      <c r="H35" s="302"/>
    </row>
    <row r="36" spans="1:8" s="256" customFormat="1" ht="15" customHeight="1">
      <c r="A36" s="296"/>
      <c r="B36" s="296"/>
      <c r="C36" s="1208"/>
      <c r="D36" s="1212" t="s">
        <v>527</v>
      </c>
      <c r="E36" s="1212"/>
      <c r="F36" s="303">
        <v>575293</v>
      </c>
      <c r="G36" s="301" t="s">
        <v>584</v>
      </c>
      <c r="H36" s="302"/>
    </row>
    <row r="37" spans="1:8" s="256" customFormat="1" ht="15" customHeight="1">
      <c r="A37" s="296"/>
      <c r="B37" s="296"/>
      <c r="C37" s="1208"/>
      <c r="D37" s="1212" t="s">
        <v>528</v>
      </c>
      <c r="E37" s="1212"/>
      <c r="F37" s="303">
        <v>538638</v>
      </c>
      <c r="G37" s="304"/>
      <c r="H37" s="305"/>
    </row>
    <row r="38" spans="1:8" s="256" customFormat="1" ht="15" customHeight="1" thickBot="1">
      <c r="A38" s="296"/>
      <c r="B38" s="296"/>
      <c r="C38" s="1209"/>
      <c r="D38" s="1210" t="s">
        <v>529</v>
      </c>
      <c r="E38" s="1211"/>
      <c r="F38" s="306">
        <v>197714</v>
      </c>
      <c r="G38" s="307"/>
      <c r="H38" s="308"/>
    </row>
    <row r="39" spans="1:8" s="256" customFormat="1" ht="15" customHeight="1">
      <c r="A39" s="296"/>
      <c r="B39" s="296"/>
      <c r="C39" s="309"/>
      <c r="D39" s="309"/>
      <c r="E39" s="309"/>
      <c r="F39" s="309"/>
      <c r="G39" s="310"/>
      <c r="H39" s="311"/>
    </row>
    <row r="52" ht="0.75" customHeight="1"/>
  </sheetData>
  <mergeCells count="54">
    <mergeCell ref="C5:C9"/>
    <mergeCell ref="D5:E5"/>
    <mergeCell ref="G26:H26"/>
    <mergeCell ref="G27:H27"/>
    <mergeCell ref="D19:D21"/>
    <mergeCell ref="D22:D25"/>
    <mergeCell ref="C26:E26"/>
    <mergeCell ref="C27:E27"/>
    <mergeCell ref="D6:E6"/>
    <mergeCell ref="D7:E7"/>
    <mergeCell ref="D8:E8"/>
    <mergeCell ref="G12:H12"/>
    <mergeCell ref="G15:H15"/>
    <mergeCell ref="G16:H16"/>
    <mergeCell ref="D9:E9"/>
    <mergeCell ref="G13:H13"/>
    <mergeCell ref="J25:J27"/>
    <mergeCell ref="I19:K19"/>
    <mergeCell ref="C10:C25"/>
    <mergeCell ref="D10:D12"/>
    <mergeCell ref="D13:D15"/>
    <mergeCell ref="D16:D18"/>
    <mergeCell ref="G23:H23"/>
    <mergeCell ref="G11:H11"/>
    <mergeCell ref="G18:H18"/>
    <mergeCell ref="G10:H10"/>
    <mergeCell ref="I4:K4"/>
    <mergeCell ref="I6:I13"/>
    <mergeCell ref="J11:J13"/>
    <mergeCell ref="J6:J10"/>
    <mergeCell ref="J20:J24"/>
    <mergeCell ref="G17:H17"/>
    <mergeCell ref="G14:H14"/>
    <mergeCell ref="G24:H24"/>
    <mergeCell ref="G19:H19"/>
    <mergeCell ref="G20:H20"/>
    <mergeCell ref="C32:E32"/>
    <mergeCell ref="G32:H32"/>
    <mergeCell ref="C33:C38"/>
    <mergeCell ref="D38:E38"/>
    <mergeCell ref="D37:E37"/>
    <mergeCell ref="D36:E36"/>
    <mergeCell ref="D35:E35"/>
    <mergeCell ref="D34:E34"/>
    <mergeCell ref="D33:E33"/>
    <mergeCell ref="G25:H25"/>
    <mergeCell ref="G21:H21"/>
    <mergeCell ref="G22:H22"/>
    <mergeCell ref="G4:H4"/>
    <mergeCell ref="G5:H5"/>
    <mergeCell ref="G6:H6"/>
    <mergeCell ref="G7:H7"/>
    <mergeCell ref="G8:H8"/>
    <mergeCell ref="G9:H9"/>
  </mergeCells>
  <phoneticPr fontId="36" type="noConversion"/>
  <printOptions horizontalCentered="1"/>
  <pageMargins left="0.59055118110236227" right="0.59055118110236227" top="0.59055118110236227" bottom="0.59055118110236227" header="0.39370078740157483" footer="0.39370078740157483"/>
  <pageSetup paperSize="9" orientation="landscape" r:id="rId1"/>
  <headerFooter alignWithMargins="0"/>
  <rowBreaks count="5" manualBreakCount="5">
    <brk id="28" max="7" man="1"/>
    <brk id="54" max="16383" man="1"/>
    <brk id="92" max="16383" man="1"/>
    <brk id="144" max="16383" man="1"/>
    <brk id="18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0"/>
  <sheetViews>
    <sheetView view="pageBreakPreview" zoomScaleNormal="100" zoomScaleSheetLayoutView="100" workbookViewId="0">
      <selection activeCell="A3" sqref="A3:IV3"/>
    </sheetView>
  </sheetViews>
  <sheetFormatPr defaultRowHeight="26.1" customHeight="1"/>
  <cols>
    <col min="1" max="1" width="3.5546875" style="177" bestFit="1" customWidth="1"/>
    <col min="2" max="3" width="22.6640625" style="177" customWidth="1"/>
    <col min="4" max="5" width="13.5546875" style="178" bestFit="1" customWidth="1"/>
    <col min="6" max="6" width="11.5546875" style="178" bestFit="1" customWidth="1"/>
    <col min="7" max="7" width="9.109375" style="177" customWidth="1"/>
    <col min="8" max="8" width="20.88671875" style="178" bestFit="1" customWidth="1"/>
    <col min="9" max="16384" width="8.88671875" style="178"/>
  </cols>
  <sheetData>
    <row r="1" spans="1:8" ht="24.95" customHeight="1">
      <c r="A1" s="178"/>
      <c r="B1" s="255" t="s">
        <v>724</v>
      </c>
      <c r="C1" s="175"/>
      <c r="D1" s="175"/>
      <c r="E1" s="175"/>
      <c r="F1" s="175"/>
      <c r="G1" s="175"/>
      <c r="H1" s="256"/>
    </row>
    <row r="2" spans="1:8" s="838" customFormat="1" ht="20.100000000000001" customHeight="1" thickBot="1">
      <c r="B2" s="839"/>
      <c r="C2" s="839"/>
      <c r="F2" s="840"/>
      <c r="G2" s="840"/>
      <c r="H2" s="841" t="s">
        <v>473</v>
      </c>
    </row>
    <row r="3" spans="1:8" s="844" customFormat="1" ht="20.100000000000001" customHeight="1">
      <c r="A3" s="257"/>
      <c r="B3" s="258" t="s">
        <v>474</v>
      </c>
      <c r="C3" s="259" t="s">
        <v>475</v>
      </c>
      <c r="D3" s="842" t="s">
        <v>748</v>
      </c>
      <c r="E3" s="842" t="s">
        <v>749</v>
      </c>
      <c r="F3" s="843" t="s">
        <v>750</v>
      </c>
      <c r="G3" s="258" t="s">
        <v>476</v>
      </c>
      <c r="H3" s="260" t="s">
        <v>713</v>
      </c>
    </row>
    <row r="4" spans="1:8" s="849" customFormat="1" ht="20.100000000000001" customHeight="1">
      <c r="A4" s="845">
        <v>1</v>
      </c>
      <c r="B4" s="846" t="s">
        <v>511</v>
      </c>
      <c r="C4" s="847" t="s">
        <v>512</v>
      </c>
      <c r="D4" s="848">
        <v>201297746</v>
      </c>
      <c r="E4" s="848">
        <v>201297746</v>
      </c>
      <c r="F4" s="848">
        <v>201297746</v>
      </c>
      <c r="G4" s="846" t="s">
        <v>752</v>
      </c>
      <c r="H4" s="872" t="s">
        <v>725</v>
      </c>
    </row>
    <row r="5" spans="1:8" s="849" customFormat="1" ht="20.100000000000001" customHeight="1">
      <c r="A5" s="850">
        <v>2</v>
      </c>
      <c r="B5" s="846" t="s">
        <v>751</v>
      </c>
      <c r="C5" s="851" t="s">
        <v>513</v>
      </c>
      <c r="D5" s="852">
        <v>298268600</v>
      </c>
      <c r="E5" s="852">
        <v>298268600</v>
      </c>
      <c r="F5" s="852">
        <v>298268600</v>
      </c>
      <c r="G5" s="853" t="s">
        <v>440</v>
      </c>
      <c r="H5" s="873" t="s">
        <v>725</v>
      </c>
    </row>
    <row r="6" spans="1:8" s="849" customFormat="1" ht="20.100000000000001" customHeight="1">
      <c r="A6" s="850">
        <v>3</v>
      </c>
      <c r="B6" s="846" t="s">
        <v>753</v>
      </c>
      <c r="C6" s="853" t="s">
        <v>513</v>
      </c>
      <c r="D6" s="852">
        <v>192026371</v>
      </c>
      <c r="E6" s="852">
        <v>192026371</v>
      </c>
      <c r="F6" s="852">
        <v>192026371</v>
      </c>
      <c r="G6" s="853" t="s">
        <v>440</v>
      </c>
      <c r="H6" s="873" t="s">
        <v>725</v>
      </c>
    </row>
    <row r="7" spans="1:8" s="849" customFormat="1" ht="20.100000000000001" customHeight="1">
      <c r="A7" s="845">
        <v>4</v>
      </c>
      <c r="B7" s="846" t="s">
        <v>514</v>
      </c>
      <c r="C7" s="854" t="s">
        <v>513</v>
      </c>
      <c r="D7" s="848">
        <v>899024835</v>
      </c>
      <c r="E7" s="848">
        <v>899024835</v>
      </c>
      <c r="F7" s="855">
        <v>899024835</v>
      </c>
      <c r="G7" s="847" t="s">
        <v>754</v>
      </c>
      <c r="H7" s="872" t="s">
        <v>725</v>
      </c>
    </row>
    <row r="8" spans="1:8" s="849" customFormat="1" ht="20.100000000000001" customHeight="1">
      <c r="A8" s="845">
        <v>5</v>
      </c>
      <c r="B8" s="846" t="s">
        <v>515</v>
      </c>
      <c r="C8" s="847" t="s">
        <v>755</v>
      </c>
      <c r="D8" s="848">
        <v>58500</v>
      </c>
      <c r="E8" s="848">
        <v>67123</v>
      </c>
      <c r="F8" s="855">
        <v>65424</v>
      </c>
      <c r="G8" s="856" t="s">
        <v>440</v>
      </c>
      <c r="H8" s="872" t="s">
        <v>725</v>
      </c>
    </row>
    <row r="9" spans="1:8" s="849" customFormat="1" ht="20.100000000000001" customHeight="1">
      <c r="A9" s="845">
        <v>6</v>
      </c>
      <c r="B9" s="853" t="s">
        <v>516</v>
      </c>
      <c r="C9" s="847" t="s">
        <v>755</v>
      </c>
      <c r="D9" s="848">
        <v>12000</v>
      </c>
      <c r="E9" s="848">
        <v>14589</v>
      </c>
      <c r="F9" s="855">
        <v>14246</v>
      </c>
      <c r="G9" s="856" t="s">
        <v>440</v>
      </c>
      <c r="H9" s="872" t="s">
        <v>725</v>
      </c>
    </row>
    <row r="10" spans="1:8" s="849" customFormat="1" ht="20.100000000000001" customHeight="1">
      <c r="A10" s="845">
        <v>7</v>
      </c>
      <c r="B10" s="853" t="s">
        <v>517</v>
      </c>
      <c r="C10" s="847"/>
      <c r="D10" s="848">
        <v>11227</v>
      </c>
      <c r="E10" s="848">
        <v>8609</v>
      </c>
      <c r="F10" s="855">
        <v>9138</v>
      </c>
      <c r="G10" s="856" t="s">
        <v>440</v>
      </c>
      <c r="H10" s="872" t="s">
        <v>725</v>
      </c>
    </row>
    <row r="11" spans="1:8" s="849" customFormat="1" ht="20.100000000000001" customHeight="1">
      <c r="A11" s="845">
        <v>8</v>
      </c>
      <c r="B11" s="853" t="s">
        <v>518</v>
      </c>
      <c r="C11" s="847" t="s">
        <v>519</v>
      </c>
      <c r="D11" s="848">
        <v>15000000</v>
      </c>
      <c r="E11" s="848">
        <v>16000000</v>
      </c>
      <c r="F11" s="848">
        <v>16000000</v>
      </c>
      <c r="G11" s="856" t="s">
        <v>440</v>
      </c>
      <c r="H11" s="872" t="s">
        <v>725</v>
      </c>
    </row>
    <row r="12" spans="1:8" s="849" customFormat="1" ht="20.100000000000001" customHeight="1">
      <c r="A12" s="845">
        <v>9</v>
      </c>
      <c r="B12" s="857" t="s">
        <v>726</v>
      </c>
      <c r="C12" s="856" t="s">
        <v>727</v>
      </c>
      <c r="D12" s="858">
        <v>5000000</v>
      </c>
      <c r="E12" s="1236" t="s">
        <v>667</v>
      </c>
      <c r="F12" s="1237"/>
      <c r="G12" s="856" t="s">
        <v>440</v>
      </c>
      <c r="H12" s="872"/>
    </row>
    <row r="13" spans="1:8" s="838" customFormat="1" ht="20.100000000000001" customHeight="1">
      <c r="A13" s="845">
        <v>10</v>
      </c>
      <c r="B13" s="857" t="s">
        <v>728</v>
      </c>
      <c r="C13" s="856" t="s">
        <v>727</v>
      </c>
      <c r="D13" s="858">
        <v>5000000</v>
      </c>
      <c r="E13" s="1238"/>
      <c r="F13" s="1237"/>
      <c r="G13" s="856" t="s">
        <v>440</v>
      </c>
      <c r="H13" s="872"/>
    </row>
    <row r="14" spans="1:8" s="838" customFormat="1" ht="20.100000000000001" customHeight="1">
      <c r="A14" s="845">
        <v>11</v>
      </c>
      <c r="B14" s="857" t="s">
        <v>729</v>
      </c>
      <c r="C14" s="856" t="s">
        <v>730</v>
      </c>
      <c r="D14" s="858">
        <v>4800000</v>
      </c>
      <c r="E14" s="1238"/>
      <c r="F14" s="1237"/>
      <c r="G14" s="856" t="s">
        <v>440</v>
      </c>
      <c r="H14" s="872"/>
    </row>
    <row r="15" spans="1:8" s="838" customFormat="1" ht="20.100000000000001" customHeight="1">
      <c r="A15" s="845">
        <v>12</v>
      </c>
      <c r="B15" s="857" t="s">
        <v>731</v>
      </c>
      <c r="C15" s="856" t="s">
        <v>732</v>
      </c>
      <c r="D15" s="858">
        <v>4100000</v>
      </c>
      <c r="E15" s="1238"/>
      <c r="F15" s="1237"/>
      <c r="G15" s="856" t="s">
        <v>440</v>
      </c>
      <c r="H15" s="872"/>
    </row>
    <row r="16" spans="1:8" s="838" customFormat="1" ht="20.100000000000001" customHeight="1">
      <c r="A16" s="845">
        <v>13</v>
      </c>
      <c r="B16" s="846" t="s">
        <v>520</v>
      </c>
      <c r="C16" s="859" t="s">
        <v>521</v>
      </c>
      <c r="D16" s="848">
        <v>12000000</v>
      </c>
      <c r="E16" s="848">
        <v>12000000</v>
      </c>
      <c r="F16" s="848">
        <v>12000000</v>
      </c>
      <c r="G16" s="856" t="s">
        <v>440</v>
      </c>
      <c r="H16" s="872" t="s">
        <v>725</v>
      </c>
    </row>
    <row r="17" spans="1:8" s="838" customFormat="1" ht="20.100000000000001" customHeight="1">
      <c r="A17" s="845">
        <v>14</v>
      </c>
      <c r="B17" s="853" t="s">
        <v>756</v>
      </c>
      <c r="C17" s="847" t="s">
        <v>522</v>
      </c>
      <c r="D17" s="848">
        <v>675000</v>
      </c>
      <c r="E17" s="848">
        <v>2330000</v>
      </c>
      <c r="F17" s="855">
        <v>2330000</v>
      </c>
      <c r="G17" s="847" t="s">
        <v>754</v>
      </c>
      <c r="H17" s="872" t="s">
        <v>725</v>
      </c>
    </row>
    <row r="18" spans="1:8" s="838" customFormat="1" ht="20.100000000000001" customHeight="1">
      <c r="A18" s="845">
        <v>15</v>
      </c>
      <c r="B18" s="846" t="s">
        <v>523</v>
      </c>
      <c r="C18" s="859" t="s">
        <v>524</v>
      </c>
      <c r="D18" s="848">
        <v>8955000</v>
      </c>
      <c r="E18" s="848">
        <v>8955000</v>
      </c>
      <c r="F18" s="848">
        <v>8955000</v>
      </c>
      <c r="G18" s="856" t="s">
        <v>440</v>
      </c>
      <c r="H18" s="872" t="s">
        <v>725</v>
      </c>
    </row>
    <row r="19" spans="1:8" s="838" customFormat="1" ht="20.100000000000001" customHeight="1">
      <c r="A19" s="845">
        <v>16</v>
      </c>
      <c r="B19" s="860" t="s">
        <v>733</v>
      </c>
      <c r="C19" s="861" t="s">
        <v>734</v>
      </c>
      <c r="D19" s="862">
        <v>46750000</v>
      </c>
      <c r="E19" s="1232" t="s">
        <v>667</v>
      </c>
      <c r="F19" s="1233"/>
      <c r="G19" s="856" t="s">
        <v>735</v>
      </c>
      <c r="H19" s="872"/>
    </row>
    <row r="20" spans="1:8" s="838" customFormat="1" ht="20.100000000000001" customHeight="1">
      <c r="A20" s="845">
        <v>17</v>
      </c>
      <c r="B20" s="856" t="s">
        <v>736</v>
      </c>
      <c r="C20" s="860" t="s">
        <v>737</v>
      </c>
      <c r="D20" s="862">
        <v>11390000</v>
      </c>
      <c r="E20" s="1232"/>
      <c r="F20" s="1233"/>
      <c r="G20" s="859" t="s">
        <v>440</v>
      </c>
      <c r="H20" s="863"/>
    </row>
    <row r="21" spans="1:8" s="838" customFormat="1" ht="20.100000000000001" customHeight="1">
      <c r="A21" s="845">
        <v>18</v>
      </c>
      <c r="B21" s="856" t="s">
        <v>738</v>
      </c>
      <c r="C21" s="861"/>
      <c r="D21" s="864">
        <v>445454</v>
      </c>
      <c r="E21" s="1232"/>
      <c r="F21" s="1233"/>
      <c r="G21" s="859" t="s">
        <v>440</v>
      </c>
      <c r="H21" s="863"/>
    </row>
    <row r="22" spans="1:8" s="838" customFormat="1" ht="20.100000000000001" customHeight="1">
      <c r="A22" s="845">
        <v>19</v>
      </c>
      <c r="B22" s="856" t="s">
        <v>739</v>
      </c>
      <c r="C22" s="861"/>
      <c r="D22" s="865">
        <v>172727</v>
      </c>
      <c r="E22" s="1232"/>
      <c r="F22" s="1233"/>
      <c r="G22" s="859" t="s">
        <v>440</v>
      </c>
      <c r="H22" s="863"/>
    </row>
    <row r="23" spans="1:8" s="838" customFormat="1" ht="20.100000000000001" customHeight="1">
      <c r="A23" s="874">
        <v>20</v>
      </c>
      <c r="B23" s="875" t="s">
        <v>740</v>
      </c>
      <c r="C23" s="876" t="s">
        <v>741</v>
      </c>
      <c r="D23" s="864">
        <v>8000000</v>
      </c>
      <c r="E23" s="1232"/>
      <c r="F23" s="1233"/>
      <c r="G23" s="859" t="s">
        <v>440</v>
      </c>
      <c r="H23" s="863"/>
    </row>
    <row r="24" spans="1:8" s="838" customFormat="1" ht="20.100000000000001" customHeight="1">
      <c r="A24" s="845">
        <v>21</v>
      </c>
      <c r="B24" s="859" t="s">
        <v>742</v>
      </c>
      <c r="C24" s="866" t="s">
        <v>743</v>
      </c>
      <c r="D24" s="867">
        <v>1930100</v>
      </c>
      <c r="E24" s="1232"/>
      <c r="F24" s="1233"/>
      <c r="G24" s="859" t="s">
        <v>440</v>
      </c>
      <c r="H24" s="863"/>
    </row>
    <row r="25" spans="1:8" s="838" customFormat="1" ht="20.100000000000001" customHeight="1">
      <c r="A25" s="874">
        <v>22</v>
      </c>
      <c r="B25" s="859" t="s">
        <v>744</v>
      </c>
      <c r="C25" s="866" t="s">
        <v>745</v>
      </c>
      <c r="D25" s="867">
        <v>10815876</v>
      </c>
      <c r="E25" s="1232"/>
      <c r="F25" s="1233"/>
      <c r="G25" s="859" t="s">
        <v>440</v>
      </c>
      <c r="H25" s="863"/>
    </row>
    <row r="26" spans="1:8" s="838" customFormat="1" ht="20.100000000000001" customHeight="1" thickBot="1">
      <c r="A26" s="868">
        <v>23</v>
      </c>
      <c r="B26" s="869" t="s">
        <v>746</v>
      </c>
      <c r="C26" s="869" t="s">
        <v>747</v>
      </c>
      <c r="D26" s="870">
        <v>300000</v>
      </c>
      <c r="E26" s="1234"/>
      <c r="F26" s="1235"/>
      <c r="G26" s="869" t="s">
        <v>440</v>
      </c>
      <c r="H26" s="871"/>
    </row>
    <row r="27" spans="1:8" ht="21.95" customHeight="1">
      <c r="A27" s="256"/>
      <c r="B27" s="256"/>
      <c r="C27" s="256"/>
      <c r="D27" s="256"/>
      <c r="E27" s="256"/>
      <c r="F27" s="256"/>
      <c r="G27" s="256"/>
      <c r="H27" s="256"/>
    </row>
    <row r="28" spans="1:8" ht="21.95" customHeight="1"/>
    <row r="29" spans="1:8" ht="21.95" customHeight="1"/>
    <row r="30" spans="1:8" ht="21.95" customHeight="1"/>
    <row r="31" spans="1:8" ht="21.95" customHeight="1"/>
    <row r="32" spans="1:8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</sheetData>
  <mergeCells count="2">
    <mergeCell ref="E19:F26"/>
    <mergeCell ref="E12:F15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96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view="pageBreakPreview" topLeftCell="A44" zoomScaleNormal="100" zoomScaleSheetLayoutView="100" workbookViewId="0">
      <selection activeCell="B66" sqref="A66:IV67"/>
    </sheetView>
  </sheetViews>
  <sheetFormatPr defaultRowHeight="16.5"/>
  <cols>
    <col min="1" max="1" width="3.77734375" style="134" customWidth="1"/>
    <col min="2" max="2" width="1.44140625" style="134" customWidth="1"/>
    <col min="3" max="3" width="11.6640625" style="134" customWidth="1"/>
    <col min="4" max="4" width="9.44140625" style="134" customWidth="1"/>
    <col min="5" max="5" width="8.88671875" style="134"/>
    <col min="6" max="6" width="1.6640625" style="134" customWidth="1"/>
    <col min="7" max="7" width="8.88671875" style="134"/>
    <col min="8" max="8" width="3.44140625" style="134" customWidth="1"/>
    <col min="9" max="12" width="8.88671875" style="134"/>
    <col min="13" max="13" width="1.6640625" style="134" customWidth="1"/>
    <col min="14" max="14" width="8.88671875" style="134"/>
    <col min="15" max="15" width="3.44140625" style="134" customWidth="1"/>
    <col min="16" max="16384" width="8.88671875" style="134"/>
  </cols>
  <sheetData>
    <row r="1" spans="1:16" ht="24.95" customHeight="1">
      <c r="A1" s="1285" t="s">
        <v>617</v>
      </c>
      <c r="B1" s="1285"/>
      <c r="C1" s="1285"/>
      <c r="D1" s="1285"/>
      <c r="E1" s="1285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6" ht="9.9499999999999993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5"/>
      <c r="O2" s="195"/>
      <c r="P2" s="195"/>
    </row>
    <row r="3" spans="1:16" ht="21.95" customHeight="1" thickBot="1">
      <c r="A3" s="196" t="s">
        <v>618</v>
      </c>
      <c r="B3" s="196"/>
      <c r="C3" s="196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8"/>
      <c r="O3" s="198"/>
      <c r="P3" s="198" t="s">
        <v>360</v>
      </c>
    </row>
    <row r="4" spans="1:16" ht="21.95" customHeight="1">
      <c r="A4" s="1286" t="s">
        <v>619</v>
      </c>
      <c r="B4" s="1272"/>
      <c r="C4" s="1273"/>
      <c r="D4" s="1271" t="s">
        <v>620</v>
      </c>
      <c r="E4" s="1272"/>
      <c r="F4" s="1272"/>
      <c r="G4" s="1272"/>
      <c r="H4" s="1273"/>
      <c r="I4" s="199" t="s">
        <v>504</v>
      </c>
      <c r="J4" s="200" t="s">
        <v>505</v>
      </c>
      <c r="K4" s="200" t="s">
        <v>506</v>
      </c>
      <c r="L4" s="200" t="s">
        <v>507</v>
      </c>
      <c r="M4" s="1271" t="s">
        <v>508</v>
      </c>
      <c r="N4" s="1272"/>
      <c r="O4" s="1273"/>
      <c r="P4" s="201" t="s">
        <v>172</v>
      </c>
    </row>
    <row r="5" spans="1:16" ht="21.95" customHeight="1">
      <c r="A5" s="202" t="s">
        <v>621</v>
      </c>
      <c r="B5" s="203"/>
      <c r="C5" s="204"/>
      <c r="D5" s="205" t="s">
        <v>622</v>
      </c>
      <c r="E5" s="206"/>
      <c r="F5" s="206"/>
      <c r="G5" s="206"/>
      <c r="H5" s="207"/>
      <c r="I5" s="208">
        <v>0.9</v>
      </c>
      <c r="J5" s="208">
        <v>0.05</v>
      </c>
      <c r="K5" s="209">
        <v>6</v>
      </c>
      <c r="L5" s="209">
        <v>200</v>
      </c>
      <c r="M5" s="1276">
        <v>200</v>
      </c>
      <c r="N5" s="1277"/>
      <c r="O5" s="1278"/>
      <c r="P5" s="210"/>
    </row>
    <row r="6" spans="1:16" ht="21.95" customHeight="1">
      <c r="A6" s="211" t="s">
        <v>367</v>
      </c>
      <c r="B6" s="212"/>
      <c r="C6" s="213"/>
      <c r="D6" s="214" t="s">
        <v>623</v>
      </c>
      <c r="E6" s="206"/>
      <c r="F6" s="206"/>
      <c r="G6" s="206"/>
      <c r="H6" s="207"/>
      <c r="I6" s="208">
        <v>0.9</v>
      </c>
      <c r="J6" s="208">
        <v>2.5000000000000001E-2</v>
      </c>
      <c r="K6" s="209">
        <v>8</v>
      </c>
      <c r="L6" s="209">
        <v>278</v>
      </c>
      <c r="M6" s="1276">
        <v>278</v>
      </c>
      <c r="N6" s="1277"/>
      <c r="O6" s="1278"/>
      <c r="P6" s="210"/>
    </row>
    <row r="7" spans="1:16" ht="21.95" customHeight="1">
      <c r="A7" s="211" t="s">
        <v>624</v>
      </c>
      <c r="B7" s="215"/>
      <c r="C7" s="216"/>
      <c r="D7" s="205" t="s">
        <v>625</v>
      </c>
      <c r="E7" s="206"/>
      <c r="F7" s="206"/>
      <c r="G7" s="206"/>
      <c r="H7" s="207"/>
      <c r="I7" s="208">
        <v>0.9</v>
      </c>
      <c r="J7" s="208">
        <v>2.5000000000000001E-2</v>
      </c>
      <c r="K7" s="209">
        <v>8</v>
      </c>
      <c r="L7" s="209">
        <v>278</v>
      </c>
      <c r="M7" s="1276">
        <v>278</v>
      </c>
      <c r="N7" s="1277"/>
      <c r="O7" s="1278"/>
      <c r="P7" s="210"/>
    </row>
    <row r="8" spans="1:16" ht="21.95" customHeight="1">
      <c r="A8" s="202" t="s">
        <v>626</v>
      </c>
      <c r="B8" s="203"/>
      <c r="C8" s="204"/>
      <c r="D8" s="205" t="s">
        <v>627</v>
      </c>
      <c r="E8" s="206"/>
      <c r="F8" s="206"/>
      <c r="G8" s="206"/>
      <c r="H8" s="207"/>
      <c r="I8" s="208">
        <v>0.9</v>
      </c>
      <c r="J8" s="208">
        <v>2.5000000000000001E-2</v>
      </c>
      <c r="K8" s="209">
        <v>8</v>
      </c>
      <c r="L8" s="209">
        <v>278</v>
      </c>
      <c r="M8" s="1276">
        <v>278</v>
      </c>
      <c r="N8" s="1277"/>
      <c r="O8" s="1278"/>
      <c r="P8" s="210"/>
    </row>
    <row r="9" spans="1:16" ht="21.95" customHeight="1">
      <c r="A9" s="202" t="s">
        <v>628</v>
      </c>
      <c r="B9" s="203"/>
      <c r="C9" s="204"/>
      <c r="D9" s="205" t="s">
        <v>629</v>
      </c>
      <c r="E9" s="206"/>
      <c r="F9" s="206"/>
      <c r="G9" s="206"/>
      <c r="H9" s="207"/>
      <c r="I9" s="208">
        <v>0.9</v>
      </c>
      <c r="J9" s="208">
        <v>0.1</v>
      </c>
      <c r="K9" s="209">
        <v>5</v>
      </c>
      <c r="L9" s="209">
        <v>278</v>
      </c>
      <c r="M9" s="1276">
        <v>365</v>
      </c>
      <c r="N9" s="1277"/>
      <c r="O9" s="1278"/>
      <c r="P9" s="210"/>
    </row>
    <row r="10" spans="1:16" ht="21.95" customHeight="1">
      <c r="A10" s="202" t="s">
        <v>509</v>
      </c>
      <c r="B10" s="203"/>
      <c r="C10" s="204"/>
      <c r="D10" s="205" t="s">
        <v>630</v>
      </c>
      <c r="E10" s="206"/>
      <c r="F10" s="206"/>
      <c r="G10" s="206"/>
      <c r="H10" s="207"/>
      <c r="I10" s="208">
        <v>0.9</v>
      </c>
      <c r="J10" s="208">
        <v>0.1</v>
      </c>
      <c r="K10" s="209">
        <v>5</v>
      </c>
      <c r="L10" s="209">
        <v>278</v>
      </c>
      <c r="M10" s="1276">
        <v>365</v>
      </c>
      <c r="N10" s="1277"/>
      <c r="O10" s="1278"/>
      <c r="P10" s="210"/>
    </row>
    <row r="11" spans="1:16" ht="21.95" customHeight="1">
      <c r="A11" s="202" t="s">
        <v>631</v>
      </c>
      <c r="B11" s="203"/>
      <c r="C11" s="204"/>
      <c r="D11" s="205" t="s">
        <v>632</v>
      </c>
      <c r="E11" s="206"/>
      <c r="F11" s="206"/>
      <c r="G11" s="206"/>
      <c r="H11" s="207"/>
      <c r="I11" s="208">
        <v>0.9</v>
      </c>
      <c r="J11" s="208">
        <v>0.1</v>
      </c>
      <c r="K11" s="209">
        <v>5</v>
      </c>
      <c r="L11" s="209">
        <v>278</v>
      </c>
      <c r="M11" s="1276">
        <v>365</v>
      </c>
      <c r="N11" s="1277"/>
      <c r="O11" s="1278"/>
      <c r="P11" s="210"/>
    </row>
    <row r="12" spans="1:16" ht="21.95" customHeight="1">
      <c r="A12" s="202" t="s">
        <v>633</v>
      </c>
      <c r="B12" s="203"/>
      <c r="C12" s="204"/>
      <c r="D12" s="205" t="s">
        <v>632</v>
      </c>
      <c r="E12" s="206"/>
      <c r="F12" s="206"/>
      <c r="G12" s="206"/>
      <c r="H12" s="207"/>
      <c r="I12" s="208">
        <v>0.9</v>
      </c>
      <c r="J12" s="208">
        <v>0.1</v>
      </c>
      <c r="K12" s="209">
        <v>5</v>
      </c>
      <c r="L12" s="209">
        <v>278</v>
      </c>
      <c r="M12" s="1276">
        <v>365</v>
      </c>
      <c r="N12" s="1277"/>
      <c r="O12" s="1278"/>
      <c r="P12" s="210"/>
    </row>
    <row r="13" spans="1:16" ht="21.95" customHeight="1">
      <c r="A13" s="202" t="s">
        <v>634</v>
      </c>
      <c r="B13" s="203"/>
      <c r="C13" s="204"/>
      <c r="D13" s="205" t="s">
        <v>635</v>
      </c>
      <c r="E13" s="206"/>
      <c r="F13" s="206"/>
      <c r="G13" s="206"/>
      <c r="H13" s="207"/>
      <c r="I13" s="208">
        <v>0.9</v>
      </c>
      <c r="J13" s="208">
        <v>0.1</v>
      </c>
      <c r="K13" s="209">
        <v>5</v>
      </c>
      <c r="L13" s="209">
        <v>278</v>
      </c>
      <c r="M13" s="1276">
        <v>365</v>
      </c>
      <c r="N13" s="1277"/>
      <c r="O13" s="1278"/>
      <c r="P13" s="210"/>
    </row>
    <row r="14" spans="1:16" ht="21.95" customHeight="1">
      <c r="A14" s="202" t="s">
        <v>636</v>
      </c>
      <c r="B14" s="203"/>
      <c r="C14" s="204"/>
      <c r="D14" s="205" t="s">
        <v>637</v>
      </c>
      <c r="E14" s="206"/>
      <c r="F14" s="206"/>
      <c r="G14" s="206"/>
      <c r="H14" s="207"/>
      <c r="I14" s="208">
        <v>0.9</v>
      </c>
      <c r="J14" s="208">
        <v>0.1</v>
      </c>
      <c r="K14" s="209">
        <v>5</v>
      </c>
      <c r="L14" s="209">
        <v>278</v>
      </c>
      <c r="M14" s="1276">
        <v>365</v>
      </c>
      <c r="N14" s="1277"/>
      <c r="O14" s="1278"/>
      <c r="P14" s="210"/>
    </row>
    <row r="15" spans="1:16" ht="21.95" customHeight="1">
      <c r="A15" s="217" t="s">
        <v>368</v>
      </c>
      <c r="B15" s="218"/>
      <c r="C15" s="219"/>
      <c r="D15" s="214" t="s">
        <v>638</v>
      </c>
      <c r="E15" s="220"/>
      <c r="F15" s="220"/>
      <c r="G15" s="220"/>
      <c r="H15" s="221"/>
      <c r="I15" s="222">
        <v>0.9</v>
      </c>
      <c r="J15" s="222">
        <v>0.1</v>
      </c>
      <c r="K15" s="223">
        <v>5</v>
      </c>
      <c r="L15" s="223">
        <v>278</v>
      </c>
      <c r="M15" s="1279">
        <v>365</v>
      </c>
      <c r="N15" s="1280"/>
      <c r="O15" s="1281"/>
      <c r="P15" s="224"/>
    </row>
    <row r="16" spans="1:16" ht="21.95" customHeight="1" thickBot="1">
      <c r="A16" s="225" t="s">
        <v>639</v>
      </c>
      <c r="B16" s="226"/>
      <c r="C16" s="227"/>
      <c r="D16" s="228" t="s">
        <v>640</v>
      </c>
      <c r="E16" s="229"/>
      <c r="F16" s="229"/>
      <c r="G16" s="229"/>
      <c r="H16" s="230"/>
      <c r="I16" s="231">
        <v>0.9</v>
      </c>
      <c r="J16" s="231">
        <v>0.1</v>
      </c>
      <c r="K16" s="232">
        <v>5</v>
      </c>
      <c r="L16" s="232">
        <v>278</v>
      </c>
      <c r="M16" s="1282">
        <v>365</v>
      </c>
      <c r="N16" s="1283"/>
      <c r="O16" s="1284"/>
      <c r="P16" s="233"/>
    </row>
    <row r="17" spans="1:16" ht="9.9499999999999993" customHeight="1">
      <c r="A17" s="197"/>
      <c r="B17" s="197"/>
      <c r="C17" s="197"/>
      <c r="D17" s="197"/>
      <c r="E17" s="197"/>
      <c r="F17" s="197"/>
      <c r="G17" s="197"/>
      <c r="H17" s="197"/>
      <c r="I17" s="234"/>
      <c r="J17" s="234"/>
      <c r="K17" s="234"/>
      <c r="L17" s="234"/>
      <c r="M17" s="234"/>
      <c r="N17" s="197"/>
      <c r="O17" s="197"/>
      <c r="P17" s="197"/>
    </row>
    <row r="18" spans="1:16" ht="20.100000000000001" customHeight="1" thickBot="1">
      <c r="A18" s="235"/>
      <c r="B18" s="235"/>
      <c r="C18" s="1242" t="s">
        <v>641</v>
      </c>
      <c r="D18" s="1242"/>
      <c r="E18" s="1240" t="s">
        <v>642</v>
      </c>
      <c r="F18" s="1240"/>
      <c r="G18" s="1240"/>
      <c r="H18" s="1240"/>
      <c r="I18" s="197"/>
      <c r="J18" s="1242" t="s">
        <v>643</v>
      </c>
      <c r="K18" s="1242"/>
      <c r="L18" s="1240" t="s">
        <v>644</v>
      </c>
      <c r="M18" s="1240"/>
      <c r="N18" s="1240"/>
      <c r="O18" s="1240"/>
      <c r="P18" s="197"/>
    </row>
    <row r="19" spans="1:16" ht="20.100000000000001" customHeight="1">
      <c r="A19" s="235"/>
      <c r="B19" s="235"/>
      <c r="C19" s="1242"/>
      <c r="D19" s="1242"/>
      <c r="E19" s="1244" t="s">
        <v>645</v>
      </c>
      <c r="F19" s="1244"/>
      <c r="G19" s="1244"/>
      <c r="H19" s="1244"/>
      <c r="I19" s="197"/>
      <c r="J19" s="1242"/>
      <c r="K19" s="1242"/>
      <c r="L19" s="1244" t="s">
        <v>503</v>
      </c>
      <c r="M19" s="1244"/>
      <c r="N19" s="1244"/>
      <c r="O19" s="1244"/>
      <c r="P19" s="197"/>
    </row>
    <row r="20" spans="1:16" ht="9.9499999999999993" customHeight="1">
      <c r="A20" s="196"/>
      <c r="B20" s="196"/>
      <c r="C20" s="196"/>
      <c r="D20" s="196"/>
      <c r="E20" s="197"/>
      <c r="F20" s="197"/>
      <c r="G20" s="197"/>
      <c r="H20" s="197"/>
      <c r="I20" s="236"/>
      <c r="J20" s="236"/>
      <c r="K20" s="235"/>
      <c r="L20" s="235"/>
      <c r="M20" s="235"/>
      <c r="N20" s="235"/>
      <c r="O20" s="235"/>
      <c r="P20" s="235"/>
    </row>
    <row r="21" spans="1:16" ht="21.95" customHeight="1" thickBot="1">
      <c r="A21" s="196" t="s">
        <v>646</v>
      </c>
      <c r="B21" s="196"/>
      <c r="C21" s="196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8"/>
      <c r="O21" s="198"/>
      <c r="P21" s="198" t="s">
        <v>360</v>
      </c>
    </row>
    <row r="22" spans="1:16" ht="21.95" customHeight="1">
      <c r="A22" s="1262" t="s">
        <v>647</v>
      </c>
      <c r="B22" s="1244"/>
      <c r="C22" s="1263"/>
      <c r="D22" s="1267" t="s">
        <v>648</v>
      </c>
      <c r="E22" s="1244"/>
      <c r="F22" s="1244"/>
      <c r="G22" s="1244"/>
      <c r="H22" s="1263"/>
      <c r="I22" s="1269" t="s">
        <v>366</v>
      </c>
      <c r="J22" s="1271" t="s">
        <v>649</v>
      </c>
      <c r="K22" s="1272"/>
      <c r="L22" s="1273"/>
      <c r="M22" s="1267" t="s">
        <v>266</v>
      </c>
      <c r="N22" s="1244"/>
      <c r="O22" s="1244"/>
      <c r="P22" s="1274"/>
    </row>
    <row r="23" spans="1:16" ht="21.95" customHeight="1">
      <c r="A23" s="1264"/>
      <c r="B23" s="1265"/>
      <c r="C23" s="1266"/>
      <c r="D23" s="1268"/>
      <c r="E23" s="1265"/>
      <c r="F23" s="1265"/>
      <c r="G23" s="1265"/>
      <c r="H23" s="1266"/>
      <c r="I23" s="1270"/>
      <c r="J23" s="237" t="s">
        <v>650</v>
      </c>
      <c r="K23" s="237" t="s">
        <v>651</v>
      </c>
      <c r="L23" s="237" t="s">
        <v>652</v>
      </c>
      <c r="M23" s="1268"/>
      <c r="N23" s="1265"/>
      <c r="O23" s="1265"/>
      <c r="P23" s="1275"/>
    </row>
    <row r="24" spans="1:16" ht="21.95" customHeight="1">
      <c r="A24" s="202" t="s">
        <v>621</v>
      </c>
      <c r="B24" s="204"/>
      <c r="C24" s="203"/>
      <c r="D24" s="205" t="s">
        <v>653</v>
      </c>
      <c r="E24" s="204"/>
      <c r="F24" s="204"/>
      <c r="G24" s="206"/>
      <c r="H24" s="207"/>
      <c r="I24" s="238">
        <f>기계비및관련소프트웨어!E4+기계비및관련소프트웨어!E5+기계비및관련소프트웨어!E6</f>
        <v>691592717</v>
      </c>
      <c r="J24" s="205" t="str">
        <f>G39</f>
        <v xml:space="preserve"> 518,695 </v>
      </c>
      <c r="K24" s="205" t="str">
        <f>N39</f>
        <v xml:space="preserve"> 172,898 </v>
      </c>
      <c r="L24" s="205">
        <f t="shared" ref="L24:L35" si="0">J24+K24</f>
        <v>691593</v>
      </c>
      <c r="M24" s="1247"/>
      <c r="N24" s="1248"/>
      <c r="O24" s="1248"/>
      <c r="P24" s="1249"/>
    </row>
    <row r="25" spans="1:16" ht="21.95" customHeight="1">
      <c r="A25" s="239" t="s">
        <v>367</v>
      </c>
      <c r="B25" s="213"/>
      <c r="C25" s="212"/>
      <c r="D25" s="214" t="s">
        <v>623</v>
      </c>
      <c r="E25" s="219"/>
      <c r="F25" s="219"/>
      <c r="G25" s="220"/>
      <c r="H25" s="221"/>
      <c r="I25" s="240">
        <f>기계비및관련소프트웨어!E11+기계경비!M25</f>
        <v>17930100</v>
      </c>
      <c r="J25" s="214" t="str">
        <f>G42</f>
        <v xml:space="preserve">  7,255 </v>
      </c>
      <c r="K25" s="214" t="str">
        <f>N42</f>
        <v xml:space="preserve">   1,612 </v>
      </c>
      <c r="L25" s="205">
        <f t="shared" si="0"/>
        <v>8867</v>
      </c>
      <c r="M25" s="1256">
        <f>기계비및관련소프트웨어!D24</f>
        <v>1930100</v>
      </c>
      <c r="N25" s="1257"/>
      <c r="O25" s="1257"/>
      <c r="P25" s="1258"/>
    </row>
    <row r="26" spans="1:16" ht="21.95" customHeight="1">
      <c r="A26" s="202" t="s">
        <v>499</v>
      </c>
      <c r="B26" s="204"/>
      <c r="C26" s="203"/>
      <c r="D26" s="205" t="s">
        <v>625</v>
      </c>
      <c r="E26" s="204"/>
      <c r="F26" s="204"/>
      <c r="G26" s="206"/>
      <c r="H26" s="207"/>
      <c r="I26" s="241">
        <f>기계비및관련소프트웨어!E11</f>
        <v>16000000</v>
      </c>
      <c r="J26" s="205" t="str">
        <f>G45</f>
        <v xml:space="preserve">  6,474 </v>
      </c>
      <c r="K26" s="205" t="str">
        <f>N45</f>
        <v xml:space="preserve">   1,438 </v>
      </c>
      <c r="L26" s="205">
        <f t="shared" si="0"/>
        <v>7912</v>
      </c>
      <c r="M26" s="1259" t="s">
        <v>654</v>
      </c>
      <c r="N26" s="1260"/>
      <c r="O26" s="1260"/>
      <c r="P26" s="1261"/>
    </row>
    <row r="27" spans="1:16" ht="21.95" customHeight="1">
      <c r="A27" s="202" t="s">
        <v>626</v>
      </c>
      <c r="B27" s="204"/>
      <c r="C27" s="203"/>
      <c r="D27" s="205" t="s">
        <v>627</v>
      </c>
      <c r="E27" s="204"/>
      <c r="F27" s="204"/>
      <c r="G27" s="206"/>
      <c r="H27" s="207"/>
      <c r="I27" s="241">
        <f>기계비및관련소프트웨어!D25</f>
        <v>10815876</v>
      </c>
      <c r="J27" s="205" t="str">
        <f>G48</f>
        <v xml:space="preserve">  4,376 </v>
      </c>
      <c r="K27" s="205" t="str">
        <f>N48</f>
        <v xml:space="preserve">   972 </v>
      </c>
      <c r="L27" s="205">
        <f t="shared" si="0"/>
        <v>5348</v>
      </c>
      <c r="M27" s="1247"/>
      <c r="N27" s="1248"/>
      <c r="O27" s="1248"/>
      <c r="P27" s="1249"/>
    </row>
    <row r="28" spans="1:16" ht="21.95" customHeight="1">
      <c r="A28" s="202" t="s">
        <v>628</v>
      </c>
      <c r="B28" s="204"/>
      <c r="C28" s="203"/>
      <c r="D28" s="205" t="s">
        <v>629</v>
      </c>
      <c r="E28" s="204"/>
      <c r="F28" s="204"/>
      <c r="G28" s="206"/>
      <c r="H28" s="207"/>
      <c r="I28" s="241">
        <f>기계비및관련소프트웨어!D12+기계비및관련소프트웨어!D15+기계비및관련소프트웨어!D21+기계비및관련소프트웨어!D22</f>
        <v>9718181</v>
      </c>
      <c r="J28" s="205" t="str">
        <f>G51</f>
        <v xml:space="preserve">   6,292 </v>
      </c>
      <c r="K28" s="205" t="str">
        <f>N51</f>
        <v xml:space="preserve">   2,662 </v>
      </c>
      <c r="L28" s="205">
        <f t="shared" si="0"/>
        <v>8954</v>
      </c>
      <c r="M28" s="1247"/>
      <c r="N28" s="1248"/>
      <c r="O28" s="1248"/>
      <c r="P28" s="1249"/>
    </row>
    <row r="29" spans="1:16" ht="21.95" customHeight="1">
      <c r="A29" s="202" t="s">
        <v>500</v>
      </c>
      <c r="B29" s="204"/>
      <c r="C29" s="203"/>
      <c r="D29" s="205" t="s">
        <v>630</v>
      </c>
      <c r="E29" s="204"/>
      <c r="F29" s="204"/>
      <c r="G29" s="206"/>
      <c r="H29" s="207"/>
      <c r="I29" s="241">
        <f>기계비및관련소프트웨어!D13+기계비및관련소프트웨어!D21+기계비및관련소프트웨어!D22</f>
        <v>5618181</v>
      </c>
      <c r="J29" s="205" t="str">
        <f>G54</f>
        <v xml:space="preserve">   3,637 </v>
      </c>
      <c r="K29" s="205" t="str">
        <f>N54</f>
        <v xml:space="preserve">   1,539 </v>
      </c>
      <c r="L29" s="205">
        <f t="shared" si="0"/>
        <v>5176</v>
      </c>
      <c r="M29" s="1247"/>
      <c r="N29" s="1248"/>
      <c r="O29" s="1248"/>
      <c r="P29" s="1249"/>
    </row>
    <row r="30" spans="1:16" ht="21.95" customHeight="1">
      <c r="A30" s="202" t="s">
        <v>631</v>
      </c>
      <c r="B30" s="204"/>
      <c r="C30" s="203"/>
      <c r="D30" s="205" t="s">
        <v>632</v>
      </c>
      <c r="E30" s="204"/>
      <c r="F30" s="204"/>
      <c r="G30" s="206"/>
      <c r="H30" s="207"/>
      <c r="I30" s="241">
        <f>I29</f>
        <v>5618181</v>
      </c>
      <c r="J30" s="205" t="str">
        <f>J29</f>
        <v xml:space="preserve">   3,637 </v>
      </c>
      <c r="K30" s="205" t="str">
        <f>K29</f>
        <v xml:space="preserve">   1,539 </v>
      </c>
      <c r="L30" s="205">
        <f t="shared" si="0"/>
        <v>5176</v>
      </c>
      <c r="M30" s="1247"/>
      <c r="N30" s="1248"/>
      <c r="O30" s="1248"/>
      <c r="P30" s="1249"/>
    </row>
    <row r="31" spans="1:16" ht="21.95" customHeight="1">
      <c r="A31" s="202" t="s">
        <v>633</v>
      </c>
      <c r="B31" s="204"/>
      <c r="C31" s="203"/>
      <c r="D31" s="205" t="s">
        <v>632</v>
      </c>
      <c r="E31" s="204"/>
      <c r="F31" s="204"/>
      <c r="G31" s="206"/>
      <c r="H31" s="207"/>
      <c r="I31" s="241">
        <f>I29</f>
        <v>5618181</v>
      </c>
      <c r="J31" s="205" t="str">
        <f>J29</f>
        <v xml:space="preserve">   3,637 </v>
      </c>
      <c r="K31" s="205" t="str">
        <f>K29</f>
        <v xml:space="preserve">   1,539 </v>
      </c>
      <c r="L31" s="205">
        <f t="shared" si="0"/>
        <v>5176</v>
      </c>
      <c r="M31" s="1247"/>
      <c r="N31" s="1248"/>
      <c r="O31" s="1248"/>
      <c r="P31" s="1249"/>
    </row>
    <row r="32" spans="1:16" ht="21.95" customHeight="1">
      <c r="A32" s="202" t="s">
        <v>501</v>
      </c>
      <c r="B32" s="204"/>
      <c r="C32" s="203"/>
      <c r="D32" s="205" t="s">
        <v>635</v>
      </c>
      <c r="E32" s="204"/>
      <c r="F32" s="204"/>
      <c r="G32" s="206"/>
      <c r="H32" s="207"/>
      <c r="I32" s="241">
        <f>기계비및관련소프트웨어!D12+기계비및관련소프트웨어!D26+기계비및관련소프트웨어!D21+기계비및관련소프트웨어!D22</f>
        <v>5918181</v>
      </c>
      <c r="J32" s="205" t="str">
        <f>G57</f>
        <v xml:space="preserve">   3,831 </v>
      </c>
      <c r="K32" s="205" t="str">
        <f>N57</f>
        <v xml:space="preserve">   1,621 </v>
      </c>
      <c r="L32" s="205">
        <f t="shared" si="0"/>
        <v>5452</v>
      </c>
      <c r="M32" s="1247"/>
      <c r="N32" s="1248"/>
      <c r="O32" s="1248"/>
      <c r="P32" s="1249"/>
    </row>
    <row r="33" spans="1:16" ht="21.95" customHeight="1">
      <c r="A33" s="202" t="s">
        <v>502</v>
      </c>
      <c r="B33" s="204"/>
      <c r="C33" s="203"/>
      <c r="D33" s="205" t="s">
        <v>637</v>
      </c>
      <c r="E33" s="204"/>
      <c r="F33" s="204"/>
      <c r="G33" s="206"/>
      <c r="H33" s="207"/>
      <c r="I33" s="241">
        <f>기계비및관련소프트웨어!D22+기계비및관련소프트웨어!D21+기계비및관련소프트웨어!D14</f>
        <v>5418181</v>
      </c>
      <c r="J33" s="205" t="str">
        <f>G60</f>
        <v xml:space="preserve">   3,508 </v>
      </c>
      <c r="K33" s="205" t="str">
        <f>N60</f>
        <v xml:space="preserve">   1,484 </v>
      </c>
      <c r="L33" s="205">
        <f t="shared" si="0"/>
        <v>4992</v>
      </c>
      <c r="M33" s="1247"/>
      <c r="N33" s="1248"/>
      <c r="O33" s="1248"/>
      <c r="P33" s="1249"/>
    </row>
    <row r="34" spans="1:16" ht="21.95" customHeight="1">
      <c r="A34" s="217" t="s">
        <v>368</v>
      </c>
      <c r="B34" s="219"/>
      <c r="C34" s="218"/>
      <c r="D34" s="214" t="s">
        <v>638</v>
      </c>
      <c r="E34" s="219"/>
      <c r="F34" s="219"/>
      <c r="G34" s="220"/>
      <c r="H34" s="221"/>
      <c r="I34" s="241">
        <f>기계비및관련소프트웨어!D23</f>
        <v>8000000</v>
      </c>
      <c r="J34" s="214" t="str">
        <f>G63</f>
        <v xml:space="preserve">   5,179 </v>
      </c>
      <c r="K34" s="214" t="str">
        <f>N63</f>
        <v xml:space="preserve">   2,191 </v>
      </c>
      <c r="L34" s="242">
        <f t="shared" si="0"/>
        <v>7370</v>
      </c>
      <c r="M34" s="1250"/>
      <c r="N34" s="1251"/>
      <c r="O34" s="1251"/>
      <c r="P34" s="1252"/>
    </row>
    <row r="35" spans="1:16" ht="21.95" customHeight="1" thickBot="1">
      <c r="A35" s="225" t="s">
        <v>639</v>
      </c>
      <c r="B35" s="226"/>
      <c r="C35" s="227"/>
      <c r="D35" s="228" t="s">
        <v>640</v>
      </c>
      <c r="E35" s="227"/>
      <c r="F35" s="227"/>
      <c r="G35" s="229"/>
      <c r="H35" s="230"/>
      <c r="I35" s="243">
        <v>19741262</v>
      </c>
      <c r="J35" s="228" t="str">
        <f>G66</f>
        <v xml:space="preserve">   12,782 </v>
      </c>
      <c r="K35" s="228" t="str">
        <f>N66</f>
        <v xml:space="preserve">   5,408 </v>
      </c>
      <c r="L35" s="244">
        <f t="shared" si="0"/>
        <v>18190</v>
      </c>
      <c r="M35" s="1253"/>
      <c r="N35" s="1254"/>
      <c r="O35" s="1254"/>
      <c r="P35" s="1255"/>
    </row>
    <row r="36" spans="1:16" ht="9.9499999999999993" customHeight="1">
      <c r="A36" s="196"/>
      <c r="B36" s="196"/>
      <c r="C36" s="196"/>
      <c r="D36" s="196"/>
      <c r="E36" s="197"/>
      <c r="F36" s="197"/>
      <c r="G36" s="197"/>
      <c r="H36" s="197"/>
      <c r="I36" s="236"/>
      <c r="J36" s="236"/>
      <c r="K36" s="235"/>
      <c r="L36" s="235"/>
      <c r="M36" s="235"/>
      <c r="N36" s="235"/>
      <c r="O36" s="235"/>
      <c r="P36" s="235"/>
    </row>
    <row r="37" spans="1:16" ht="21.95" customHeight="1">
      <c r="A37" s="196" t="s">
        <v>655</v>
      </c>
      <c r="B37" s="196"/>
      <c r="C37" s="196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8"/>
      <c r="O37" s="198"/>
      <c r="P37" s="198"/>
    </row>
    <row r="38" spans="1:16" ht="21.95" customHeight="1">
      <c r="A38" s="197"/>
      <c r="B38" s="245" t="str">
        <f>"● 항공사진촬영(항공기+카메라) : ("&amp;TEXT(G39,"#,###.0")&amp;" + "&amp;TEXT(N39,"#,###.0")&amp;") = "&amp;TEXT(G39+N39,"#,###,###.0")&amp;"원"</f>
        <v>● 항공사진촬영(항공기+카메라) : (518,695.0 + 172,898.0) = 691,593.0원</v>
      </c>
      <c r="C38" s="246"/>
      <c r="D38" s="197"/>
      <c r="E38" s="197"/>
      <c r="F38" s="197"/>
      <c r="G38" s="196"/>
      <c r="H38" s="196"/>
      <c r="I38" s="197"/>
      <c r="J38" s="197"/>
      <c r="K38" s="197"/>
      <c r="L38" s="197"/>
      <c r="M38" s="197"/>
      <c r="N38" s="247"/>
      <c r="O38" s="197"/>
      <c r="P38" s="248"/>
    </row>
    <row r="39" spans="1:16" ht="20.100000000000001" customHeight="1" thickBot="1">
      <c r="A39" s="197"/>
      <c r="B39" s="197"/>
      <c r="C39" s="1246" t="s">
        <v>656</v>
      </c>
      <c r="D39" s="1240" t="str">
        <f>TEXT(I24,"#,###,0원")&amp;"×"&amp;TEXT(I5,"###%")</f>
        <v>691,592,717원×90%</v>
      </c>
      <c r="E39" s="1240"/>
      <c r="F39" s="1241" t="s">
        <v>657</v>
      </c>
      <c r="G39" s="1242" t="str">
        <f>" "&amp;TEXT(ROUNDUP((I24*I5)/(L5*K5),0),"#,###")&amp;" "</f>
        <v xml:space="preserve"> 518,695 </v>
      </c>
      <c r="H39" s="1243" t="s">
        <v>510</v>
      </c>
      <c r="I39" s="249"/>
      <c r="J39" s="1239" t="s">
        <v>658</v>
      </c>
      <c r="K39" s="1240" t="str">
        <f>TEXT(I24,"#,###,0원")&amp;"×"&amp;TEXT(J5,"###.#0%")</f>
        <v>691,592,717원×5.0%</v>
      </c>
      <c r="L39" s="1240"/>
      <c r="M39" s="1241" t="s">
        <v>657</v>
      </c>
      <c r="N39" s="1242" t="str">
        <f>" "&amp;TEXT(ROUNDDOWN((I24*J5)/(M5),0),"#,###")&amp;" "</f>
        <v xml:space="preserve"> 172,898 </v>
      </c>
      <c r="O39" s="1243" t="s">
        <v>510</v>
      </c>
      <c r="P39" s="249"/>
    </row>
    <row r="40" spans="1:16" ht="20.100000000000001" customHeight="1">
      <c r="A40" s="197"/>
      <c r="B40" s="250"/>
      <c r="C40" s="1246"/>
      <c r="D40" s="1244" t="str">
        <f>L5&amp;"시간×"&amp;K5&amp;"년"</f>
        <v>200시간×6년</v>
      </c>
      <c r="E40" s="1244"/>
      <c r="F40" s="1241"/>
      <c r="G40" s="1242"/>
      <c r="H40" s="1243"/>
      <c r="I40" s="249"/>
      <c r="J40" s="1239"/>
      <c r="K40" s="1244" t="str">
        <f>(M5)&amp;"시간"</f>
        <v>200시간</v>
      </c>
      <c r="L40" s="1244"/>
      <c r="M40" s="1241"/>
      <c r="N40" s="1242"/>
      <c r="O40" s="1243"/>
      <c r="P40" s="249"/>
    </row>
    <row r="41" spans="1:16" ht="21.95" customHeight="1">
      <c r="A41" s="197"/>
      <c r="B41" s="245" t="str">
        <f>"● 사진기준점 측량(정밀도화기+좌표변환장치+점이사기) : ("&amp;TEXT(G42,"#,###.0")&amp;" + "&amp;TEXT(N42,"#,###.0")&amp;") = "&amp;TEXT(G42+N42,"#,###,###.0")&amp;"원"</f>
        <v>● 사진기준점 측량(정밀도화기+좌표변환장치+점이사기) : (7,255.0 + 1,612.0) = 8,867.0원</v>
      </c>
      <c r="C41" s="197"/>
      <c r="D41" s="197"/>
      <c r="E41" s="197"/>
      <c r="F41" s="197"/>
      <c r="G41" s="196"/>
      <c r="H41" s="197"/>
      <c r="I41" s="197"/>
      <c r="J41" s="197"/>
      <c r="K41" s="197"/>
      <c r="L41" s="197"/>
      <c r="M41" s="197"/>
      <c r="N41" s="252"/>
      <c r="O41" s="248"/>
      <c r="P41" s="248"/>
    </row>
    <row r="42" spans="1:16" ht="20.100000000000001" customHeight="1" thickBot="1">
      <c r="A42" s="1245"/>
      <c r="B42" s="251"/>
      <c r="C42" s="1246" t="s">
        <v>656</v>
      </c>
      <c r="D42" s="1240" t="str">
        <f>TEXT(I25,"#,###,0원")&amp;"×"&amp;TEXT(I6,"###%")</f>
        <v>17,930,100원×90%</v>
      </c>
      <c r="E42" s="1240"/>
      <c r="F42" s="1241" t="s">
        <v>657</v>
      </c>
      <c r="G42" s="1246" t="str">
        <f>"  "&amp;TEXT(ROUNDDOWN((I25*I6)/(L6*K6),0),"#,###")&amp;" "</f>
        <v xml:space="preserve">  7,255 </v>
      </c>
      <c r="H42" s="1243" t="s">
        <v>510</v>
      </c>
      <c r="I42" s="249"/>
      <c r="J42" s="1239" t="s">
        <v>658</v>
      </c>
      <c r="K42" s="1240" t="str">
        <f>TEXT(I25,"#,###,0원")&amp;"×"&amp;TEXT(J6,"###.#%")</f>
        <v>17,930,100원×2.5%</v>
      </c>
      <c r="L42" s="1240"/>
      <c r="M42" s="1241" t="s">
        <v>657</v>
      </c>
      <c r="N42" s="1246" t="str">
        <f>"   "&amp;TEXT(ROUNDDOWN((I25*J6)/(M6),0),"#,###")&amp;" "</f>
        <v xml:space="preserve">   1,612 </v>
      </c>
      <c r="O42" s="1243" t="s">
        <v>510</v>
      </c>
      <c r="P42" s="248"/>
    </row>
    <row r="43" spans="1:16" ht="20.100000000000001" customHeight="1">
      <c r="A43" s="1245"/>
      <c r="B43" s="251"/>
      <c r="C43" s="1246"/>
      <c r="D43" s="1244" t="str">
        <f>L6&amp;"일×"&amp;K6&amp;"년"</f>
        <v>278일×8년</v>
      </c>
      <c r="E43" s="1244"/>
      <c r="F43" s="1241"/>
      <c r="G43" s="1246"/>
      <c r="H43" s="1243"/>
      <c r="I43" s="249"/>
      <c r="J43" s="1239"/>
      <c r="K43" s="1244" t="str">
        <f>(M6)&amp;"일"</f>
        <v>278일</v>
      </c>
      <c r="L43" s="1244"/>
      <c r="M43" s="1241"/>
      <c r="N43" s="1246"/>
      <c r="O43" s="1243"/>
      <c r="P43" s="248"/>
    </row>
    <row r="44" spans="1:16" ht="21.95" customHeight="1">
      <c r="A44" s="197"/>
      <c r="B44" s="245" t="str">
        <f>"● 수치도화(정밀도화기) : ("&amp;TEXT(G45,"#,###.0")&amp;" + "&amp;TEXT(N45,"#,###.0")&amp;") = "&amp;TEXT(G45+N45,"#,###,###.0")&amp;"원"</f>
        <v>● 수치도화(정밀도화기) : (6,474.0 + 1,438.0) = 7,912.0원</v>
      </c>
      <c r="C44" s="253"/>
      <c r="D44" s="197"/>
      <c r="E44" s="197"/>
      <c r="F44" s="197"/>
      <c r="G44" s="196"/>
      <c r="H44" s="197"/>
      <c r="I44" s="197"/>
      <c r="J44" s="197"/>
      <c r="K44" s="197"/>
      <c r="L44" s="197"/>
      <c r="M44" s="197"/>
      <c r="N44" s="252"/>
      <c r="O44" s="248"/>
      <c r="P44" s="248"/>
    </row>
    <row r="45" spans="1:16" ht="20.100000000000001" customHeight="1" thickBot="1">
      <c r="A45" s="1245"/>
      <c r="B45" s="251"/>
      <c r="C45" s="1246" t="s">
        <v>656</v>
      </c>
      <c r="D45" s="1240" t="str">
        <f>TEXT(I26,"#,###,0원")&amp;"×"&amp;TEXT(I7,"###%")</f>
        <v>16,000,000원×90%</v>
      </c>
      <c r="E45" s="1240"/>
      <c r="F45" s="1241" t="s">
        <v>657</v>
      </c>
      <c r="G45" s="1242" t="str">
        <f>"  "&amp;TEXT(ROUNDDOWN((I26*I7)/(L7*K7),0),"#,###")&amp;" "</f>
        <v xml:space="preserve">  6,474 </v>
      </c>
      <c r="H45" s="1243" t="s">
        <v>510</v>
      </c>
      <c r="I45" s="249"/>
      <c r="J45" s="1239" t="s">
        <v>658</v>
      </c>
      <c r="K45" s="1240" t="str">
        <f>TEXT(I26,"#,###,0원")&amp;"×"&amp;TEXT(J7,"###.#%")</f>
        <v>16,000,000원×2.5%</v>
      </c>
      <c r="L45" s="1240"/>
      <c r="M45" s="1241" t="s">
        <v>657</v>
      </c>
      <c r="N45" s="1242" t="str">
        <f>"   "&amp;TEXT(ROUNDDOWN((I26*J7)/(M7),0),"#,###")&amp;" "</f>
        <v xml:space="preserve">   1,438 </v>
      </c>
      <c r="O45" s="1243" t="s">
        <v>510</v>
      </c>
      <c r="P45" s="248"/>
    </row>
    <row r="46" spans="1:16" ht="20.100000000000001" customHeight="1">
      <c r="A46" s="1245"/>
      <c r="B46" s="251"/>
      <c r="C46" s="1246"/>
      <c r="D46" s="1244" t="str">
        <f>L7&amp;"일×"&amp;K7&amp;" 년"</f>
        <v>278일×8 년</v>
      </c>
      <c r="E46" s="1244"/>
      <c r="F46" s="1241"/>
      <c r="G46" s="1242"/>
      <c r="H46" s="1243"/>
      <c r="I46" s="249"/>
      <c r="J46" s="1239"/>
      <c r="K46" s="1244" t="str">
        <f>(M7)&amp;"일"</f>
        <v>278일</v>
      </c>
      <c r="L46" s="1244"/>
      <c r="M46" s="1241"/>
      <c r="N46" s="1242"/>
      <c r="O46" s="1243"/>
      <c r="P46" s="248"/>
    </row>
    <row r="47" spans="1:16" ht="21.95" customHeight="1">
      <c r="A47" s="197"/>
      <c r="B47" s="245" t="str">
        <f>"● 수정도화(정밀도화기) : ("&amp;TEXT(G48,"#,###.0")&amp;" + "&amp;TEXT(N48,"#,###.0")&amp;") = "&amp;TEXT(G48+N48,"#,###,###.0")&amp;"원"</f>
        <v>● 수정도화(정밀도화기) : (4,376.0 + 972.0) = 5,348.0원</v>
      </c>
      <c r="C47" s="253"/>
      <c r="D47" s="197"/>
      <c r="E47" s="197"/>
      <c r="F47" s="197"/>
      <c r="G47" s="196"/>
      <c r="H47" s="197"/>
      <c r="I47" s="197"/>
      <c r="J47" s="197"/>
      <c r="K47" s="197"/>
      <c r="L47" s="197"/>
      <c r="M47" s="197"/>
      <c r="N47" s="248"/>
      <c r="O47" s="248"/>
      <c r="P47" s="248"/>
    </row>
    <row r="48" spans="1:16" ht="20.100000000000001" customHeight="1" thickBot="1">
      <c r="A48" s="1245"/>
      <c r="B48" s="251"/>
      <c r="C48" s="1246" t="s">
        <v>656</v>
      </c>
      <c r="D48" s="1240" t="str">
        <f>TEXT(I27,"#,###,0원")&amp;"×"&amp;TEXT(I8,"###%")</f>
        <v>10,815,876원×90%</v>
      </c>
      <c r="E48" s="1240"/>
      <c r="F48" s="1241" t="s">
        <v>657</v>
      </c>
      <c r="G48" s="1242" t="str">
        <f>"  "&amp;TEXT(ROUNDDOWN((I27*I8)/(L8*K8),0),"#,###")&amp;" "</f>
        <v xml:space="preserve">  4,376 </v>
      </c>
      <c r="H48" s="1243" t="s">
        <v>510</v>
      </c>
      <c r="I48" s="249"/>
      <c r="J48" s="1239" t="s">
        <v>658</v>
      </c>
      <c r="K48" s="1240" t="str">
        <f>TEXT(I27,"#,###,0원")&amp;"×"&amp;TEXT(J8,"###.#%")</f>
        <v>10,815,876원×2.5%</v>
      </c>
      <c r="L48" s="1240"/>
      <c r="M48" s="1241" t="s">
        <v>657</v>
      </c>
      <c r="N48" s="1242" t="str">
        <f>"   "&amp;TEXT(ROUNDDOWN((I27*J8)/(M8),0),"#,###")&amp;" "</f>
        <v xml:space="preserve">   972 </v>
      </c>
      <c r="O48" s="1243" t="s">
        <v>510</v>
      </c>
      <c r="P48" s="248"/>
    </row>
    <row r="49" spans="1:16" ht="20.100000000000001" customHeight="1">
      <c r="A49" s="1245"/>
      <c r="B49" s="251"/>
      <c r="C49" s="1246"/>
      <c r="D49" s="1244" t="str">
        <f>L8&amp;"일×"&amp;K8&amp;"년"</f>
        <v>278일×8년</v>
      </c>
      <c r="E49" s="1244"/>
      <c r="F49" s="1241"/>
      <c r="G49" s="1242"/>
      <c r="H49" s="1243"/>
      <c r="I49" s="249"/>
      <c r="J49" s="1239"/>
      <c r="K49" s="1244" t="str">
        <f>M8&amp;"일"</f>
        <v>278일</v>
      </c>
      <c r="L49" s="1244"/>
      <c r="M49" s="1241"/>
      <c r="N49" s="1242"/>
      <c r="O49" s="1243"/>
      <c r="P49" s="248"/>
    </row>
    <row r="50" spans="1:16" ht="21.95" customHeight="1">
      <c r="A50" s="197"/>
      <c r="B50" s="245" t="str">
        <f>"● 도면출력(PC+입력용 S/W+Plotter) : ("&amp;TEXT(G51,"#,###.0")&amp;" + "&amp;TEXT(N51,"#,###.0")&amp;") = "&amp;TEXT(G51+N51,"#,###,###.0")&amp;"원"</f>
        <v>● 도면출력(PC+입력용 S/W+Plotter) : (6,292.0 + 2,662.0) = 8,954.0원</v>
      </c>
      <c r="C50" s="253"/>
      <c r="D50" s="197"/>
      <c r="E50" s="197"/>
      <c r="F50" s="197"/>
      <c r="G50" s="196"/>
      <c r="H50" s="197"/>
      <c r="I50" s="197"/>
      <c r="J50" s="197"/>
      <c r="K50" s="197"/>
      <c r="L50" s="197"/>
      <c r="M50" s="197"/>
      <c r="N50" s="248"/>
      <c r="O50" s="248"/>
      <c r="P50" s="248"/>
    </row>
    <row r="51" spans="1:16" ht="20.100000000000001" customHeight="1" thickBot="1">
      <c r="A51" s="1245"/>
      <c r="B51" s="251"/>
      <c r="C51" s="1246" t="s">
        <v>656</v>
      </c>
      <c r="D51" s="1240" t="str">
        <f>TEXT(I28,"#,###,0원")&amp;"×"&amp;TEXT(I9,"###%")</f>
        <v>9,718,181원×90%</v>
      </c>
      <c r="E51" s="1240"/>
      <c r="F51" s="1241" t="s">
        <v>657</v>
      </c>
      <c r="G51" s="1242" t="str">
        <f>"   "&amp;TEXT(ROUNDDOWN((I28*I9)/(L9*K9),0),"#,###")&amp;" "</f>
        <v xml:space="preserve">   6,292 </v>
      </c>
      <c r="H51" s="1243" t="s">
        <v>510</v>
      </c>
      <c r="I51" s="249"/>
      <c r="J51" s="1239" t="s">
        <v>658</v>
      </c>
      <c r="K51" s="1240" t="str">
        <f>TEXT(I28,"#,###,0원")&amp;"×"&amp;TEXT(J9,"###.#0%")</f>
        <v>9,718,181원×10.0%</v>
      </c>
      <c r="L51" s="1240"/>
      <c r="M51" s="1241" t="s">
        <v>657</v>
      </c>
      <c r="N51" s="1242" t="str">
        <f>"   "&amp;TEXT(ROUNDDOWN((I28*J9)/(M9),0),"#,###")&amp;" "</f>
        <v xml:space="preserve">   2,662 </v>
      </c>
      <c r="O51" s="1243" t="s">
        <v>510</v>
      </c>
      <c r="P51" s="248"/>
    </row>
    <row r="52" spans="1:16" ht="20.100000000000001" customHeight="1">
      <c r="A52" s="1245"/>
      <c r="B52" s="251"/>
      <c r="C52" s="1246"/>
      <c r="D52" s="1244" t="str">
        <f>L9&amp;"일×"&amp;K9&amp;"년"</f>
        <v>278일×5년</v>
      </c>
      <c r="E52" s="1244"/>
      <c r="F52" s="1241"/>
      <c r="G52" s="1242"/>
      <c r="H52" s="1243"/>
      <c r="I52" s="249"/>
      <c r="J52" s="1239"/>
      <c r="K52" s="1244" t="str">
        <f>M9&amp;"일"</f>
        <v>365일</v>
      </c>
      <c r="L52" s="1244"/>
      <c r="M52" s="1241"/>
      <c r="N52" s="1242"/>
      <c r="O52" s="1243"/>
      <c r="P52" s="248"/>
    </row>
    <row r="53" spans="1:16" ht="21.95" customHeight="1">
      <c r="A53" s="197"/>
      <c r="B53" s="245" t="str">
        <f>"● 벡터, 정위치, 구조화, 도면제작 편집(PC+편집용 S/W) : ("&amp;TEXT(G54,"#,###.0")&amp;" + "&amp;TEXT(N54,"#,###.0")&amp;") = "&amp;TEXT(G54+N54,"#,###,###.0")&amp;"원"</f>
        <v>● 벡터, 정위치, 구조화, 도면제작 편집(PC+편집용 S/W) : (3,637.0 + 1,539.0) = 5,176.0원</v>
      </c>
      <c r="C53" s="253"/>
      <c r="D53" s="197"/>
      <c r="E53" s="197"/>
      <c r="F53" s="254"/>
      <c r="G53" s="196"/>
      <c r="H53" s="249"/>
      <c r="I53" s="249"/>
      <c r="J53" s="249"/>
      <c r="K53" s="249"/>
      <c r="L53" s="249"/>
      <c r="M53" s="249"/>
      <c r="N53" s="248"/>
      <c r="O53" s="248"/>
      <c r="P53" s="248"/>
    </row>
    <row r="54" spans="1:16" ht="20.100000000000001" customHeight="1" thickBot="1">
      <c r="A54" s="1245"/>
      <c r="B54" s="251"/>
      <c r="C54" s="1246" t="s">
        <v>656</v>
      </c>
      <c r="D54" s="1240" t="str">
        <f>TEXT(I29,"#,###,0원")&amp;"×"&amp;TEXT(I10,"###%")</f>
        <v>5,618,181원×90%</v>
      </c>
      <c r="E54" s="1240"/>
      <c r="F54" s="1241" t="s">
        <v>657</v>
      </c>
      <c r="G54" s="1242" t="str">
        <f>"   "&amp;TEXT(ROUNDDOWN((I29*I10)/(L10*K10),0),"#,###")&amp;" "</f>
        <v xml:space="preserve">   3,637 </v>
      </c>
      <c r="H54" s="1243" t="s">
        <v>510</v>
      </c>
      <c r="I54" s="249"/>
      <c r="J54" s="1239" t="s">
        <v>658</v>
      </c>
      <c r="K54" s="1240" t="str">
        <f>TEXT(I29,"#,###,0원")&amp;"×"&amp;TEXT(J10,"###.#0%")</f>
        <v>5,618,181원×10.0%</v>
      </c>
      <c r="L54" s="1240"/>
      <c r="M54" s="1241" t="s">
        <v>657</v>
      </c>
      <c r="N54" s="1242" t="str">
        <f>"   "&amp;TEXT(ROUNDDOWN((I29*J10)/(M10),0),"#,###")&amp;" "</f>
        <v xml:space="preserve">   1,539 </v>
      </c>
      <c r="O54" s="1243" t="s">
        <v>510</v>
      </c>
      <c r="P54" s="248"/>
    </row>
    <row r="55" spans="1:16" ht="20.100000000000001" customHeight="1">
      <c r="A55" s="1245"/>
      <c r="B55" s="251"/>
      <c r="C55" s="1246"/>
      <c r="D55" s="1244" t="str">
        <f>L10&amp;"일×"&amp;K10&amp;"년"</f>
        <v>278일×5년</v>
      </c>
      <c r="E55" s="1244"/>
      <c r="F55" s="1241"/>
      <c r="G55" s="1242"/>
      <c r="H55" s="1243"/>
      <c r="I55" s="249"/>
      <c r="J55" s="1239"/>
      <c r="K55" s="1244" t="str">
        <f>M10&amp;"일"</f>
        <v>365일</v>
      </c>
      <c r="L55" s="1244"/>
      <c r="M55" s="1241"/>
      <c r="N55" s="1242"/>
      <c r="O55" s="1243"/>
      <c r="P55" s="248"/>
    </row>
    <row r="56" spans="1:16" ht="21.95" customHeight="1">
      <c r="A56" s="197"/>
      <c r="B56" s="245" t="str">
        <f>"● 수동입력(PC+ 입력용 S/W+Digitizer) : ("&amp;TEXT(G57,"#,###.0")&amp;" + "&amp;TEXT(N57,"#,###.0")&amp;") = "&amp;TEXT(G57+N57,"#,###,###.0")&amp;"원"</f>
        <v>● 수동입력(PC+ 입력용 S/W+Digitizer) : (3,831.0 + 1,621.0) = 5,452.0원</v>
      </c>
      <c r="C56" s="253"/>
      <c r="D56" s="197"/>
      <c r="E56" s="197"/>
      <c r="F56" s="197"/>
      <c r="G56" s="196"/>
      <c r="H56" s="249"/>
      <c r="I56" s="249"/>
      <c r="J56" s="249"/>
      <c r="K56" s="249"/>
      <c r="L56" s="249"/>
      <c r="M56" s="249"/>
      <c r="N56" s="248"/>
      <c r="O56" s="248"/>
      <c r="P56" s="248"/>
    </row>
    <row r="57" spans="1:16" ht="20.100000000000001" customHeight="1" thickBot="1">
      <c r="A57" s="1245"/>
      <c r="B57" s="251"/>
      <c r="C57" s="1246" t="s">
        <v>656</v>
      </c>
      <c r="D57" s="1240" t="str">
        <f>TEXT(I32,"#,###,0원")&amp;"×"&amp;TEXT(I13,"###%")</f>
        <v>5,918,181원×90%</v>
      </c>
      <c r="E57" s="1240"/>
      <c r="F57" s="1241" t="s">
        <v>657</v>
      </c>
      <c r="G57" s="1242" t="str">
        <f>"   "&amp;TEXT(ROUNDDOWN((I32*I13)/(L13*K13),0),"#,###")&amp;" "</f>
        <v xml:space="preserve">   3,831 </v>
      </c>
      <c r="H57" s="1243" t="s">
        <v>510</v>
      </c>
      <c r="I57" s="249"/>
      <c r="J57" s="1239" t="s">
        <v>658</v>
      </c>
      <c r="K57" s="1240" t="str">
        <f>TEXT(I32,"#,###,0원")&amp;"×"&amp;TEXT(J13,"###.#0%")</f>
        <v>5,918,181원×10.0%</v>
      </c>
      <c r="L57" s="1240"/>
      <c r="M57" s="1241" t="s">
        <v>657</v>
      </c>
      <c r="N57" s="1242" t="str">
        <f>"   "&amp;TEXT(ROUNDDOWN((I32*J13)/(M13),0),"#,###")&amp;" "</f>
        <v xml:space="preserve">   1,621 </v>
      </c>
      <c r="O57" s="1243" t="s">
        <v>510</v>
      </c>
      <c r="P57" s="248"/>
    </row>
    <row r="58" spans="1:16" ht="20.100000000000001" customHeight="1">
      <c r="A58" s="1245"/>
      <c r="B58" s="251"/>
      <c r="C58" s="1246"/>
      <c r="D58" s="1244" t="str">
        <f>L13&amp;"일×"&amp;K13&amp;"년"</f>
        <v>278일×5년</v>
      </c>
      <c r="E58" s="1244"/>
      <c r="F58" s="1241"/>
      <c r="G58" s="1242"/>
      <c r="H58" s="1243"/>
      <c r="I58" s="249"/>
      <c r="J58" s="1239"/>
      <c r="K58" s="1244" t="str">
        <f>M13&amp;" 일"</f>
        <v>365 일</v>
      </c>
      <c r="L58" s="1244"/>
      <c r="M58" s="1241"/>
      <c r="N58" s="1242"/>
      <c r="O58" s="1243"/>
      <c r="P58" s="248"/>
    </row>
    <row r="59" spans="1:16" ht="21.95" customHeight="1">
      <c r="A59" s="197"/>
      <c r="B59" s="245" t="str">
        <f>"● 자동입력(PC+Scanner) : ("&amp;TEXT(G60,"#,###.0")&amp;" + "&amp;TEXT(N60,"#,###.0")&amp;") = "&amp;TEXT(G60+N60,"#,###,###.0")&amp;"원"</f>
        <v>● 자동입력(PC+Scanner) : (3,508.0 + 1,484.0) = 4,992.0원</v>
      </c>
      <c r="C59" s="253"/>
      <c r="D59" s="197"/>
      <c r="E59" s="197"/>
      <c r="F59" s="197"/>
      <c r="G59" s="196"/>
      <c r="H59" s="197"/>
      <c r="I59" s="197"/>
      <c r="J59" s="197"/>
      <c r="K59" s="197"/>
      <c r="L59" s="197"/>
      <c r="M59" s="197"/>
      <c r="N59" s="248"/>
      <c r="O59" s="248"/>
      <c r="P59" s="248"/>
    </row>
    <row r="60" spans="1:16" ht="20.100000000000001" customHeight="1" thickBot="1">
      <c r="A60" s="1245"/>
      <c r="B60" s="251"/>
      <c r="C60" s="1246" t="s">
        <v>656</v>
      </c>
      <c r="D60" s="1240" t="str">
        <f>TEXT(I33,"#,###,0원")&amp;"×"&amp;TEXT(I14,"###%")</f>
        <v>5,418,181원×90%</v>
      </c>
      <c r="E60" s="1240"/>
      <c r="F60" s="1241" t="s">
        <v>657</v>
      </c>
      <c r="G60" s="1242" t="str">
        <f>"   "&amp;TEXT(ROUNDDOWN((I33*I14)/(L14*K14),0),"#,###")&amp;" "</f>
        <v xml:space="preserve">   3,508 </v>
      </c>
      <c r="H60" s="1243" t="s">
        <v>510</v>
      </c>
      <c r="I60" s="249"/>
      <c r="J60" s="1239" t="s">
        <v>658</v>
      </c>
      <c r="K60" s="1240" t="str">
        <f>TEXT(I33,"#,###,0원")&amp;"×"&amp;TEXT(J14,"###.#0%")</f>
        <v>5,418,181원×10.0%</v>
      </c>
      <c r="L60" s="1240"/>
      <c r="M60" s="1241" t="s">
        <v>657</v>
      </c>
      <c r="N60" s="1242" t="str">
        <f>"   "&amp;TEXT(ROUNDDOWN((I33*J14)/(M14),0),"#,###")&amp;" "</f>
        <v xml:space="preserve">   1,484 </v>
      </c>
      <c r="O60" s="1243" t="s">
        <v>510</v>
      </c>
      <c r="P60" s="248"/>
    </row>
    <row r="61" spans="1:16" ht="20.100000000000001" customHeight="1">
      <c r="A61" s="1245"/>
      <c r="B61" s="251"/>
      <c r="C61" s="1246"/>
      <c r="D61" s="1244" t="str">
        <f>L14&amp;"일×"&amp;K14&amp;"년"</f>
        <v>278일×5년</v>
      </c>
      <c r="E61" s="1244"/>
      <c r="F61" s="1241"/>
      <c r="G61" s="1242"/>
      <c r="H61" s="1243"/>
      <c r="I61" s="249"/>
      <c r="J61" s="1239"/>
      <c r="K61" s="1244" t="str">
        <f>M14&amp;" 일"</f>
        <v>365 일</v>
      </c>
      <c r="L61" s="1244"/>
      <c r="M61" s="1241"/>
      <c r="N61" s="1242"/>
      <c r="O61" s="1243"/>
      <c r="P61" s="248"/>
    </row>
    <row r="62" spans="1:16" ht="21.95" customHeight="1">
      <c r="A62" s="197"/>
      <c r="B62" s="245" t="str">
        <f>"● 시설물 조사/탐사(지하시설물 탐지기) : ("&amp;TEXT(G63,"#,###.0")&amp;" + "&amp;TEXT(N63,"#,###.0")&amp;") = "&amp;TEXT(G63+N63,"#,###,###.0")&amp;"원"</f>
        <v>● 시설물 조사/탐사(지하시설물 탐지기) : (5,179.0 + 2,191.0) = 7,370.0원</v>
      </c>
      <c r="C62" s="253"/>
      <c r="D62" s="197"/>
      <c r="E62" s="197"/>
      <c r="F62" s="197"/>
      <c r="G62" s="196"/>
      <c r="H62" s="249"/>
      <c r="I62" s="249"/>
      <c r="J62" s="249"/>
      <c r="K62" s="249"/>
      <c r="L62" s="249"/>
      <c r="M62" s="249"/>
      <c r="N62" s="248"/>
      <c r="O62" s="248"/>
      <c r="P62" s="248"/>
    </row>
    <row r="63" spans="1:16" ht="20.100000000000001" customHeight="1" thickBot="1">
      <c r="A63" s="1245"/>
      <c r="B63" s="251"/>
      <c r="C63" s="1246" t="s">
        <v>656</v>
      </c>
      <c r="D63" s="1240" t="str">
        <f>TEXT(I34,"#,###,0원")&amp;"×"&amp;TEXT(I15,"###%")</f>
        <v>8,000,000원×90%</v>
      </c>
      <c r="E63" s="1240"/>
      <c r="F63" s="1241" t="s">
        <v>657</v>
      </c>
      <c r="G63" s="1242" t="str">
        <f>"   "&amp;TEXT(ROUNDDOWN((I34*I15)/(L15*K15),0),"#,###")&amp;" "</f>
        <v xml:space="preserve">   5,179 </v>
      </c>
      <c r="H63" s="1243" t="s">
        <v>510</v>
      </c>
      <c r="I63" s="249"/>
      <c r="J63" s="1239" t="s">
        <v>658</v>
      </c>
      <c r="K63" s="1240" t="str">
        <f>TEXT(I34,"#,###,0원")&amp;"×"&amp;TEXT(J15,"###.#0%")</f>
        <v>8,000,000원×10.0%</v>
      </c>
      <c r="L63" s="1240"/>
      <c r="M63" s="1241" t="s">
        <v>657</v>
      </c>
      <c r="N63" s="1242" t="str">
        <f>"   "&amp;TEXT(ROUNDDOWN((I34*J15)/(M15),0),"#,###")&amp;" "</f>
        <v xml:space="preserve">   2,191 </v>
      </c>
      <c r="O63" s="1243" t="s">
        <v>510</v>
      </c>
      <c r="P63" s="248"/>
    </row>
    <row r="64" spans="1:16" ht="20.100000000000001" customHeight="1">
      <c r="A64" s="1245"/>
      <c r="B64" s="251"/>
      <c r="C64" s="1246"/>
      <c r="D64" s="1244" t="str">
        <f>L15&amp;"일×"&amp;K15&amp;"년"</f>
        <v>278일×5년</v>
      </c>
      <c r="E64" s="1244"/>
      <c r="F64" s="1241"/>
      <c r="G64" s="1242"/>
      <c r="H64" s="1243"/>
      <c r="I64" s="249"/>
      <c r="J64" s="1239"/>
      <c r="K64" s="1244" t="str">
        <f>M15&amp;" 일"</f>
        <v>365 일</v>
      </c>
      <c r="L64" s="1244"/>
      <c r="M64" s="1241"/>
      <c r="N64" s="1242"/>
      <c r="O64" s="1243"/>
      <c r="P64" s="248"/>
    </row>
    <row r="65" spans="1:16" ht="21.95" customHeight="1">
      <c r="A65" s="197"/>
      <c r="B65" s="245" t="str">
        <f>"● GPS-VAN(영상측량장비) : ("&amp;TEXT(G66,"#,###.0")&amp;" + "&amp;TEXT(N66,"#,###.0")&amp;") = "&amp;TEXT(G66+N66,"#,###,###.0")&amp;"원"</f>
        <v>● GPS-VAN(영상측량장비) : (12,782.0 + 5,408.0) = 18,190.0원</v>
      </c>
      <c r="C65" s="253"/>
      <c r="D65" s="197"/>
      <c r="E65" s="197"/>
      <c r="F65" s="197"/>
      <c r="G65" s="196"/>
      <c r="H65" s="249"/>
      <c r="I65" s="249"/>
      <c r="J65" s="249"/>
      <c r="K65" s="249"/>
      <c r="L65" s="249"/>
      <c r="M65" s="249"/>
      <c r="N65" s="248"/>
      <c r="O65" s="248"/>
      <c r="P65" s="248"/>
    </row>
    <row r="66" spans="1:16" ht="20.100000000000001" customHeight="1" thickBot="1">
      <c r="A66" s="1245"/>
      <c r="B66" s="251"/>
      <c r="C66" s="1246" t="s">
        <v>656</v>
      </c>
      <c r="D66" s="1240" t="str">
        <f>TEXT(I35,"#,###,0원")&amp;"×"&amp;TEXT(I16,"###%")</f>
        <v>19,741,262원×90%</v>
      </c>
      <c r="E66" s="1240"/>
      <c r="F66" s="1241" t="s">
        <v>657</v>
      </c>
      <c r="G66" s="1242" t="str">
        <f>"   "&amp;TEXT(ROUNDDOWN((I35*I16)/(L16*K16),0),"#,###")&amp;" "</f>
        <v xml:space="preserve">   12,782 </v>
      </c>
      <c r="H66" s="1243" t="s">
        <v>510</v>
      </c>
      <c r="I66" s="249"/>
      <c r="J66" s="1239" t="s">
        <v>658</v>
      </c>
      <c r="K66" s="1240" t="str">
        <f>TEXT(I35,"#,###,0원")&amp;"×"&amp;TEXT(J16,"###.#0%")</f>
        <v>19,741,262원×10.0%</v>
      </c>
      <c r="L66" s="1240"/>
      <c r="M66" s="1241" t="s">
        <v>657</v>
      </c>
      <c r="N66" s="1242" t="str">
        <f>"   "&amp;TEXT(ROUNDDOWN((I35*J16)/(M16),0),"#,###")&amp;" "</f>
        <v xml:space="preserve">   5,408 </v>
      </c>
      <c r="O66" s="1243" t="s">
        <v>510</v>
      </c>
      <c r="P66" s="248"/>
    </row>
    <row r="67" spans="1:16" ht="20.100000000000001" customHeight="1">
      <c r="A67" s="1245"/>
      <c r="B67" s="251"/>
      <c r="C67" s="1246"/>
      <c r="D67" s="1244" t="str">
        <f>L20&amp;"일×"&amp;K20&amp;"년"</f>
        <v>일×년</v>
      </c>
      <c r="E67" s="1244"/>
      <c r="F67" s="1241"/>
      <c r="G67" s="1242"/>
      <c r="H67" s="1243"/>
      <c r="I67" s="249"/>
      <c r="J67" s="1239"/>
      <c r="K67" s="1244" t="str">
        <f>M20&amp;" 일"</f>
        <v xml:space="preserve"> 일</v>
      </c>
      <c r="L67" s="1244"/>
      <c r="M67" s="1241"/>
      <c r="N67" s="1242"/>
      <c r="O67" s="1243"/>
      <c r="P67" s="248"/>
    </row>
  </sheetData>
  <mergeCells count="168">
    <mergeCell ref="A1:E1"/>
    <mergeCell ref="A4:C4"/>
    <mergeCell ref="D4:H4"/>
    <mergeCell ref="M4:O4"/>
    <mergeCell ref="M5:O5"/>
    <mergeCell ref="M6:O6"/>
    <mergeCell ref="M7:O7"/>
    <mergeCell ref="M8:O8"/>
    <mergeCell ref="M9:O9"/>
    <mergeCell ref="M10:O10"/>
    <mergeCell ref="M11:O11"/>
    <mergeCell ref="M12:O12"/>
    <mergeCell ref="M13:O13"/>
    <mergeCell ref="M14:O14"/>
    <mergeCell ref="M15:O15"/>
    <mergeCell ref="M16:O16"/>
    <mergeCell ref="C18:D19"/>
    <mergeCell ref="E18:H18"/>
    <mergeCell ref="J18:K19"/>
    <mergeCell ref="L18:O18"/>
    <mergeCell ref="E19:H19"/>
    <mergeCell ref="L19:O19"/>
    <mergeCell ref="A22:C23"/>
    <mergeCell ref="D22:H23"/>
    <mergeCell ref="I22:I23"/>
    <mergeCell ref="J22:L22"/>
    <mergeCell ref="M22:P23"/>
    <mergeCell ref="M24:P24"/>
    <mergeCell ref="M25:P25"/>
    <mergeCell ref="M26:P26"/>
    <mergeCell ref="M27:P27"/>
    <mergeCell ref="M28:P28"/>
    <mergeCell ref="M29:P29"/>
    <mergeCell ref="M30:P30"/>
    <mergeCell ref="M31:P31"/>
    <mergeCell ref="M32:P32"/>
    <mergeCell ref="M33:P33"/>
    <mergeCell ref="M34:P34"/>
    <mergeCell ref="M35:P35"/>
    <mergeCell ref="C39:C40"/>
    <mergeCell ref="D39:E39"/>
    <mergeCell ref="F39:F40"/>
    <mergeCell ref="G39:G40"/>
    <mergeCell ref="H39:H40"/>
    <mergeCell ref="J39:J40"/>
    <mergeCell ref="K39:L39"/>
    <mergeCell ref="M39:M40"/>
    <mergeCell ref="N39:N40"/>
    <mergeCell ref="O39:O40"/>
    <mergeCell ref="D40:E40"/>
    <mergeCell ref="K40:L40"/>
    <mergeCell ref="A42:A43"/>
    <mergeCell ref="C42:C43"/>
    <mergeCell ref="D42:E42"/>
    <mergeCell ref="F42:F43"/>
    <mergeCell ref="G42:G43"/>
    <mergeCell ref="H42:H43"/>
    <mergeCell ref="J42:J43"/>
    <mergeCell ref="K42:L42"/>
    <mergeCell ref="M42:M43"/>
    <mergeCell ref="N42:N43"/>
    <mergeCell ref="O42:O43"/>
    <mergeCell ref="D43:E43"/>
    <mergeCell ref="K43:L43"/>
    <mergeCell ref="A45:A46"/>
    <mergeCell ref="C45:C46"/>
    <mergeCell ref="D45:E45"/>
    <mergeCell ref="F45:F46"/>
    <mergeCell ref="G45:G46"/>
    <mergeCell ref="H45:H46"/>
    <mergeCell ref="J45:J46"/>
    <mergeCell ref="K45:L45"/>
    <mergeCell ref="M45:M46"/>
    <mergeCell ref="N45:N46"/>
    <mergeCell ref="O45:O46"/>
    <mergeCell ref="D46:E46"/>
    <mergeCell ref="K46:L46"/>
    <mergeCell ref="A48:A49"/>
    <mergeCell ref="C48:C49"/>
    <mergeCell ref="D48:E48"/>
    <mergeCell ref="F48:F49"/>
    <mergeCell ref="G48:G49"/>
    <mergeCell ref="H48:H49"/>
    <mergeCell ref="J48:J49"/>
    <mergeCell ref="K48:L48"/>
    <mergeCell ref="M48:M49"/>
    <mergeCell ref="N48:N49"/>
    <mergeCell ref="O48:O49"/>
    <mergeCell ref="D49:E49"/>
    <mergeCell ref="K49:L49"/>
    <mergeCell ref="A51:A52"/>
    <mergeCell ref="C51:C52"/>
    <mergeCell ref="D51:E51"/>
    <mergeCell ref="F51:F52"/>
    <mergeCell ref="G51:G52"/>
    <mergeCell ref="H51:H52"/>
    <mergeCell ref="J51:J52"/>
    <mergeCell ref="K51:L51"/>
    <mergeCell ref="M51:M52"/>
    <mergeCell ref="N51:N52"/>
    <mergeCell ref="O51:O52"/>
    <mergeCell ref="D52:E52"/>
    <mergeCell ref="K52:L52"/>
    <mergeCell ref="A54:A55"/>
    <mergeCell ref="C54:C55"/>
    <mergeCell ref="D54:E54"/>
    <mergeCell ref="F54:F55"/>
    <mergeCell ref="G54:G55"/>
    <mergeCell ref="H54:H55"/>
    <mergeCell ref="J54:J55"/>
    <mergeCell ref="K54:L54"/>
    <mergeCell ref="M54:M55"/>
    <mergeCell ref="N54:N55"/>
    <mergeCell ref="O54:O55"/>
    <mergeCell ref="D55:E55"/>
    <mergeCell ref="K55:L55"/>
    <mergeCell ref="A57:A58"/>
    <mergeCell ref="C57:C58"/>
    <mergeCell ref="D57:E57"/>
    <mergeCell ref="F57:F58"/>
    <mergeCell ref="G57:G58"/>
    <mergeCell ref="H57:H58"/>
    <mergeCell ref="J57:J58"/>
    <mergeCell ref="K57:L57"/>
    <mergeCell ref="M57:M58"/>
    <mergeCell ref="N57:N58"/>
    <mergeCell ref="O57:O58"/>
    <mergeCell ref="D58:E58"/>
    <mergeCell ref="K58:L58"/>
    <mergeCell ref="A60:A61"/>
    <mergeCell ref="C60:C61"/>
    <mergeCell ref="D60:E60"/>
    <mergeCell ref="F60:F61"/>
    <mergeCell ref="G60:G61"/>
    <mergeCell ref="H60:H61"/>
    <mergeCell ref="J60:J61"/>
    <mergeCell ref="K60:L60"/>
    <mergeCell ref="M60:M61"/>
    <mergeCell ref="N60:N61"/>
    <mergeCell ref="O60:O61"/>
    <mergeCell ref="D61:E61"/>
    <mergeCell ref="K61:L61"/>
    <mergeCell ref="A63:A64"/>
    <mergeCell ref="C63:C64"/>
    <mergeCell ref="D63:E63"/>
    <mergeCell ref="F63:F64"/>
    <mergeCell ref="G63:G64"/>
    <mergeCell ref="H63:H64"/>
    <mergeCell ref="J63:J64"/>
    <mergeCell ref="K63:L63"/>
    <mergeCell ref="M63:M64"/>
    <mergeCell ref="N63:N64"/>
    <mergeCell ref="O63:O64"/>
    <mergeCell ref="D64:E64"/>
    <mergeCell ref="K64:L64"/>
    <mergeCell ref="A66:A67"/>
    <mergeCell ref="C66:C67"/>
    <mergeCell ref="D66:E66"/>
    <mergeCell ref="F66:F67"/>
    <mergeCell ref="G66:G67"/>
    <mergeCell ref="H66:H67"/>
    <mergeCell ref="J66:J67"/>
    <mergeCell ref="K66:L66"/>
    <mergeCell ref="M66:M67"/>
    <mergeCell ref="N66:N67"/>
    <mergeCell ref="O66:O67"/>
    <mergeCell ref="D67:E67"/>
    <mergeCell ref="K67:L67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fitToHeight="0" orientation="landscape" r:id="rId1"/>
  <rowBreaks count="2" manualBreakCount="2">
    <brk id="20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view="pageBreakPreview" zoomScaleNormal="100" zoomScaleSheetLayoutView="100" workbookViewId="0">
      <selection activeCell="G9" sqref="G9"/>
    </sheetView>
  </sheetViews>
  <sheetFormatPr defaultRowHeight="21.95" customHeight="1"/>
  <cols>
    <col min="1" max="1" width="3.5546875" style="177" bestFit="1" customWidth="1"/>
    <col min="2" max="2" width="16.109375" style="193" bestFit="1" customWidth="1"/>
    <col min="3" max="3" width="22.6640625" style="193" bestFit="1" customWidth="1"/>
    <col min="4" max="4" width="3.6640625" style="174" customWidth="1"/>
    <col min="5" max="7" width="12.77734375" style="174" customWidth="1"/>
    <col min="8" max="8" width="12.77734375" style="193" customWidth="1"/>
    <col min="9" max="9" width="12.77734375" style="174" customWidth="1"/>
    <col min="10" max="16384" width="8.88671875" style="174"/>
  </cols>
  <sheetData>
    <row r="1" spans="1:9" ht="24.95" customHeight="1">
      <c r="A1" s="1293" t="s">
        <v>659</v>
      </c>
      <c r="B1" s="1293"/>
      <c r="C1" s="1293"/>
      <c r="D1" s="1293"/>
      <c r="E1" s="1293"/>
      <c r="F1" s="1293"/>
      <c r="G1" s="1293"/>
      <c r="H1" s="1293"/>
    </row>
    <row r="2" spans="1:9" ht="20.100000000000001" customHeight="1">
      <c r="A2" s="174"/>
      <c r="B2" s="176" t="s">
        <v>472</v>
      </c>
      <c r="C2" s="175"/>
      <c r="D2" s="175"/>
      <c r="E2" s="175"/>
      <c r="F2" s="175"/>
      <c r="G2" s="175"/>
      <c r="H2" s="175"/>
    </row>
    <row r="3" spans="1:9" s="877" customFormat="1" ht="20.100000000000001" customHeight="1">
      <c r="B3" s="839"/>
      <c r="C3" s="839"/>
      <c r="D3" s="838"/>
      <c r="G3" s="1294" t="s">
        <v>473</v>
      </c>
      <c r="H3" s="1294"/>
    </row>
    <row r="4" spans="1:9" s="885" customFormat="1" ht="21.95" customHeight="1">
      <c r="A4" s="179"/>
      <c r="B4" s="180" t="s">
        <v>474</v>
      </c>
      <c r="C4" s="181" t="s">
        <v>475</v>
      </c>
      <c r="D4" s="181" t="s">
        <v>280</v>
      </c>
      <c r="E4" s="883" t="s">
        <v>710</v>
      </c>
      <c r="F4" s="883" t="s">
        <v>711</v>
      </c>
      <c r="G4" s="884" t="s">
        <v>712</v>
      </c>
      <c r="H4" s="180" t="s">
        <v>476</v>
      </c>
      <c r="I4" s="182" t="s">
        <v>713</v>
      </c>
    </row>
    <row r="5" spans="1:9" s="183" customFormat="1" ht="21.95" customHeight="1">
      <c r="A5" s="184">
        <v>1</v>
      </c>
      <c r="B5" s="186" t="s">
        <v>660</v>
      </c>
      <c r="C5" s="185" t="s">
        <v>477</v>
      </c>
      <c r="D5" s="186" t="s">
        <v>439</v>
      </c>
      <c r="E5" s="187">
        <v>150000</v>
      </c>
      <c r="F5" s="187">
        <v>100000</v>
      </c>
      <c r="G5" s="187">
        <v>70000</v>
      </c>
      <c r="H5" s="185" t="s">
        <v>714</v>
      </c>
      <c r="I5" s="188" t="s">
        <v>715</v>
      </c>
    </row>
    <row r="6" spans="1:9" s="183" customFormat="1" ht="21.95" customHeight="1">
      <c r="A6" s="184">
        <v>2</v>
      </c>
      <c r="B6" s="186" t="s">
        <v>661</v>
      </c>
      <c r="C6" s="185" t="s">
        <v>478</v>
      </c>
      <c r="D6" s="186" t="s">
        <v>439</v>
      </c>
      <c r="E6" s="187">
        <v>60000</v>
      </c>
      <c r="F6" s="187">
        <v>30000</v>
      </c>
      <c r="G6" s="187">
        <v>20000</v>
      </c>
      <c r="H6" s="185" t="s">
        <v>440</v>
      </c>
      <c r="I6" s="188" t="s">
        <v>715</v>
      </c>
    </row>
    <row r="7" spans="1:9" s="183" customFormat="1" ht="21.95" customHeight="1">
      <c r="A7" s="184">
        <v>3</v>
      </c>
      <c r="B7" s="185" t="s">
        <v>662</v>
      </c>
      <c r="C7" s="185" t="s">
        <v>716</v>
      </c>
      <c r="D7" s="186" t="s">
        <v>439</v>
      </c>
      <c r="E7" s="187">
        <v>220000</v>
      </c>
      <c r="F7" s="187">
        <v>200000</v>
      </c>
      <c r="G7" s="187">
        <v>200000</v>
      </c>
      <c r="H7" s="185" t="s">
        <v>440</v>
      </c>
      <c r="I7" s="188" t="s">
        <v>715</v>
      </c>
    </row>
    <row r="8" spans="1:9" s="183" customFormat="1" ht="21.95" customHeight="1">
      <c r="A8" s="184">
        <v>4</v>
      </c>
      <c r="B8" s="185"/>
      <c r="C8" s="185" t="s">
        <v>717</v>
      </c>
      <c r="D8" s="186" t="s">
        <v>439</v>
      </c>
      <c r="E8" s="187">
        <v>150000</v>
      </c>
      <c r="F8" s="187">
        <v>100000</v>
      </c>
      <c r="G8" s="187">
        <v>70000</v>
      </c>
      <c r="H8" s="185" t="s">
        <v>440</v>
      </c>
      <c r="I8" s="188" t="s">
        <v>715</v>
      </c>
    </row>
    <row r="9" spans="1:9" s="183" customFormat="1" ht="21.95" customHeight="1">
      <c r="A9" s="184">
        <v>5</v>
      </c>
      <c r="B9" s="186" t="s">
        <v>663</v>
      </c>
      <c r="C9" s="185" t="s">
        <v>477</v>
      </c>
      <c r="D9" s="186" t="s">
        <v>439</v>
      </c>
      <c r="E9" s="187">
        <v>150000</v>
      </c>
      <c r="F9" s="187">
        <v>100000</v>
      </c>
      <c r="G9" s="187">
        <v>160000</v>
      </c>
      <c r="H9" s="185" t="s">
        <v>440</v>
      </c>
      <c r="I9" s="188" t="s">
        <v>715</v>
      </c>
    </row>
    <row r="10" spans="1:9" s="183" customFormat="1" ht="21.95" customHeight="1">
      <c r="A10" s="184">
        <v>6</v>
      </c>
      <c r="B10" s="186" t="s">
        <v>664</v>
      </c>
      <c r="C10" s="185" t="s">
        <v>718</v>
      </c>
      <c r="D10" s="186" t="s">
        <v>439</v>
      </c>
      <c r="E10" s="187">
        <v>220000</v>
      </c>
      <c r="F10" s="187">
        <v>220000</v>
      </c>
      <c r="G10" s="187">
        <v>220000</v>
      </c>
      <c r="H10" s="185" t="s">
        <v>440</v>
      </c>
      <c r="I10" s="188" t="s">
        <v>715</v>
      </c>
    </row>
    <row r="11" spans="1:9" s="183" customFormat="1" ht="21.95" customHeight="1">
      <c r="A11" s="184">
        <v>7</v>
      </c>
      <c r="B11" s="185" t="s">
        <v>719</v>
      </c>
      <c r="C11" s="185" t="s">
        <v>665</v>
      </c>
      <c r="D11" s="186" t="s">
        <v>439</v>
      </c>
      <c r="E11" s="187">
        <v>65000</v>
      </c>
      <c r="F11" s="187">
        <v>30000</v>
      </c>
      <c r="G11" s="187">
        <v>30000</v>
      </c>
      <c r="H11" s="185" t="s">
        <v>440</v>
      </c>
      <c r="I11" s="188" t="s">
        <v>715</v>
      </c>
    </row>
    <row r="12" spans="1:9" s="183" customFormat="1" ht="21.95" customHeight="1">
      <c r="A12" s="184">
        <v>8</v>
      </c>
      <c r="B12" s="185" t="s">
        <v>479</v>
      </c>
      <c r="C12" s="185" t="s">
        <v>720</v>
      </c>
      <c r="D12" s="186" t="s">
        <v>439</v>
      </c>
      <c r="E12" s="187">
        <v>8000</v>
      </c>
      <c r="F12" s="187">
        <v>8000</v>
      </c>
      <c r="G12" s="187">
        <v>8000</v>
      </c>
      <c r="H12" s="185" t="s">
        <v>440</v>
      </c>
      <c r="I12" s="188" t="s">
        <v>715</v>
      </c>
    </row>
    <row r="13" spans="1:9" s="183" customFormat="1" ht="21.95" customHeight="1">
      <c r="A13" s="184">
        <v>9</v>
      </c>
      <c r="B13" s="185" t="s">
        <v>721</v>
      </c>
      <c r="C13" s="185" t="s">
        <v>722</v>
      </c>
      <c r="D13" s="186" t="s">
        <v>439</v>
      </c>
      <c r="E13" s="187">
        <v>30000</v>
      </c>
      <c r="F13" s="187">
        <v>30000</v>
      </c>
      <c r="G13" s="187">
        <v>30000</v>
      </c>
      <c r="H13" s="185" t="s">
        <v>440</v>
      </c>
      <c r="I13" s="188" t="s">
        <v>715</v>
      </c>
    </row>
    <row r="14" spans="1:9" s="183" customFormat="1" ht="21.95" customHeight="1">
      <c r="A14" s="184">
        <v>10</v>
      </c>
      <c r="B14" s="185" t="s">
        <v>480</v>
      </c>
      <c r="C14" s="185" t="s">
        <v>433</v>
      </c>
      <c r="D14" s="186" t="s">
        <v>439</v>
      </c>
      <c r="E14" s="187">
        <v>9000</v>
      </c>
      <c r="F14" s="187">
        <v>9000</v>
      </c>
      <c r="G14" s="187">
        <v>9000</v>
      </c>
      <c r="H14" s="185" t="s">
        <v>440</v>
      </c>
      <c r="I14" s="188" t="s">
        <v>715</v>
      </c>
    </row>
    <row r="15" spans="1:9" s="183" customFormat="1" ht="21.95" customHeight="1">
      <c r="A15" s="184">
        <v>11</v>
      </c>
      <c r="B15" s="185" t="s">
        <v>482</v>
      </c>
      <c r="C15" s="185" t="s">
        <v>436</v>
      </c>
      <c r="D15" s="186" t="s">
        <v>314</v>
      </c>
      <c r="E15" s="189">
        <v>2268</v>
      </c>
      <c r="F15" s="189">
        <v>2570</v>
      </c>
      <c r="G15" s="187">
        <v>2297</v>
      </c>
      <c r="H15" s="185" t="s">
        <v>723</v>
      </c>
      <c r="I15" s="188" t="s">
        <v>715</v>
      </c>
    </row>
    <row r="16" spans="1:9" ht="21.95" customHeight="1">
      <c r="A16" s="184">
        <v>12</v>
      </c>
      <c r="B16" s="185" t="s">
        <v>482</v>
      </c>
      <c r="C16" s="185" t="s">
        <v>437</v>
      </c>
      <c r="D16" s="186" t="s">
        <v>314</v>
      </c>
      <c r="E16" s="189">
        <v>1018</v>
      </c>
      <c r="F16" s="189">
        <v>980</v>
      </c>
      <c r="G16" s="187">
        <v>973</v>
      </c>
      <c r="H16" s="185" t="s">
        <v>440</v>
      </c>
      <c r="I16" s="188" t="s">
        <v>715</v>
      </c>
    </row>
    <row r="17" spans="1:9" ht="21.95" customHeight="1">
      <c r="A17" s="184">
        <v>13</v>
      </c>
      <c r="B17" s="185" t="s">
        <v>483</v>
      </c>
      <c r="C17" s="185" t="s">
        <v>438</v>
      </c>
      <c r="D17" s="186" t="s">
        <v>314</v>
      </c>
      <c r="E17" s="189">
        <v>4293</v>
      </c>
      <c r="F17" s="189">
        <v>19500</v>
      </c>
      <c r="G17" s="187">
        <v>18250</v>
      </c>
      <c r="H17" s="185" t="s">
        <v>440</v>
      </c>
      <c r="I17" s="188" t="s">
        <v>715</v>
      </c>
    </row>
    <row r="18" spans="1:9" s="183" customFormat="1" ht="21.95" customHeight="1">
      <c r="A18" s="878">
        <v>14</v>
      </c>
      <c r="B18" s="190" t="s">
        <v>481</v>
      </c>
      <c r="C18" s="190" t="s">
        <v>666</v>
      </c>
      <c r="D18" s="191" t="s">
        <v>439</v>
      </c>
      <c r="E18" s="192">
        <v>56000</v>
      </c>
      <c r="F18" s="1295" t="s">
        <v>667</v>
      </c>
      <c r="G18" s="1288"/>
      <c r="H18" s="190" t="s">
        <v>440</v>
      </c>
      <c r="I18" s="879"/>
    </row>
    <row r="19" spans="1:9" s="183" customFormat="1" ht="21.95" customHeight="1">
      <c r="A19" s="878">
        <v>15</v>
      </c>
      <c r="B19" s="190" t="s">
        <v>449</v>
      </c>
      <c r="C19" s="190" t="s">
        <v>434</v>
      </c>
      <c r="D19" s="191" t="s">
        <v>668</v>
      </c>
      <c r="E19" s="192">
        <v>37273</v>
      </c>
      <c r="F19" s="1287" t="s">
        <v>669</v>
      </c>
      <c r="G19" s="1288"/>
      <c r="H19" s="190" t="s">
        <v>669</v>
      </c>
      <c r="I19" s="879"/>
    </row>
    <row r="20" spans="1:9" s="183" customFormat="1" ht="21.95" customHeight="1">
      <c r="A20" s="878">
        <v>16</v>
      </c>
      <c r="B20" s="190" t="s">
        <v>449</v>
      </c>
      <c r="C20" s="190" t="s">
        <v>435</v>
      </c>
      <c r="D20" s="191" t="s">
        <v>668</v>
      </c>
      <c r="E20" s="192">
        <v>24000</v>
      </c>
      <c r="F20" s="1287" t="s">
        <v>669</v>
      </c>
      <c r="G20" s="1288"/>
      <c r="H20" s="190" t="s">
        <v>440</v>
      </c>
      <c r="I20" s="879"/>
    </row>
    <row r="21" spans="1:9" s="183" customFormat="1" ht="21.95" customHeight="1">
      <c r="A21" s="878">
        <v>17</v>
      </c>
      <c r="B21" s="1289" t="s">
        <v>670</v>
      </c>
      <c r="C21" s="190" t="s">
        <v>671</v>
      </c>
      <c r="D21" s="191" t="s">
        <v>439</v>
      </c>
      <c r="E21" s="192">
        <v>71500</v>
      </c>
      <c r="F21" s="1287" t="s">
        <v>669</v>
      </c>
      <c r="G21" s="1288"/>
      <c r="H21" s="190" t="s">
        <v>440</v>
      </c>
      <c r="I21" s="879"/>
    </row>
    <row r="22" spans="1:9" s="183" customFormat="1" ht="21.95" customHeight="1">
      <c r="A22" s="878">
        <v>18</v>
      </c>
      <c r="B22" s="1289"/>
      <c r="C22" s="190" t="s">
        <v>672</v>
      </c>
      <c r="D22" s="191" t="s">
        <v>439</v>
      </c>
      <c r="E22" s="192">
        <v>71500</v>
      </c>
      <c r="F22" s="1287" t="s">
        <v>669</v>
      </c>
      <c r="G22" s="1288"/>
      <c r="H22" s="190" t="s">
        <v>440</v>
      </c>
      <c r="I22" s="879"/>
    </row>
    <row r="23" spans="1:9" ht="20.100000000000001" customHeight="1">
      <c r="A23" s="880"/>
      <c r="B23" s="1290" t="s">
        <v>673</v>
      </c>
      <c r="C23" s="1291"/>
      <c r="D23" s="1291"/>
      <c r="E23" s="1291"/>
      <c r="F23" s="1291"/>
      <c r="G23" s="1292"/>
      <c r="H23" s="881"/>
      <c r="I23" s="882"/>
    </row>
  </sheetData>
  <mergeCells count="9">
    <mergeCell ref="F20:G20"/>
    <mergeCell ref="B21:B22"/>
    <mergeCell ref="F21:G21"/>
    <mergeCell ref="F22:G22"/>
    <mergeCell ref="B23:G23"/>
    <mergeCell ref="A1:H1"/>
    <mergeCell ref="G3:H3"/>
    <mergeCell ref="F18:G18"/>
    <mergeCell ref="F19:G19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fitToHeight="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zoomScaleNormal="100" zoomScaleSheetLayoutView="100" workbookViewId="0">
      <selection activeCell="D21" sqref="D21:G21"/>
    </sheetView>
  </sheetViews>
  <sheetFormatPr defaultRowHeight="21.95" customHeight="1"/>
  <cols>
    <col min="1" max="1" width="10.77734375" style="177" customWidth="1"/>
    <col min="2" max="3" width="10" style="193" customWidth="1"/>
    <col min="4" max="7" width="10" style="174" customWidth="1"/>
    <col min="8" max="8" width="10" style="193" customWidth="1"/>
    <col min="9" max="11" width="10" style="174" customWidth="1"/>
    <col min="12" max="16384" width="8.88671875" style="174"/>
  </cols>
  <sheetData>
    <row r="1" spans="1:11" ht="35.1" customHeight="1">
      <c r="A1" s="1296" t="s">
        <v>777</v>
      </c>
      <c r="B1" s="1296"/>
      <c r="C1" s="1296"/>
      <c r="D1" s="1296"/>
      <c r="E1" s="1296"/>
      <c r="F1" s="1296"/>
      <c r="G1" s="1296"/>
      <c r="H1" s="1296"/>
      <c r="I1" s="1296"/>
      <c r="J1" s="1296"/>
      <c r="K1" s="1296"/>
    </row>
    <row r="2" spans="1:11" ht="24.95" customHeight="1">
      <c r="A2" s="886" t="s">
        <v>259</v>
      </c>
      <c r="B2" s="1297" t="s">
        <v>778</v>
      </c>
      <c r="C2" s="1298"/>
      <c r="D2" s="1299"/>
      <c r="E2" s="1300" t="s">
        <v>779</v>
      </c>
      <c r="F2" s="1298"/>
      <c r="G2" s="1301"/>
      <c r="H2" s="1297" t="s">
        <v>780</v>
      </c>
      <c r="I2" s="1298"/>
      <c r="J2" s="1299"/>
      <c r="K2" s="1302" t="s">
        <v>20</v>
      </c>
    </row>
    <row r="3" spans="1:11" ht="24.95" customHeight="1">
      <c r="A3" s="888" t="s">
        <v>781</v>
      </c>
      <c r="B3" s="888" t="s">
        <v>782</v>
      </c>
      <c r="C3" s="889" t="s">
        <v>783</v>
      </c>
      <c r="D3" s="890" t="s">
        <v>784</v>
      </c>
      <c r="E3" s="891" t="s">
        <v>782</v>
      </c>
      <c r="F3" s="889" t="s">
        <v>783</v>
      </c>
      <c r="G3" s="892" t="s">
        <v>784</v>
      </c>
      <c r="H3" s="888" t="s">
        <v>782</v>
      </c>
      <c r="I3" s="889" t="s">
        <v>783</v>
      </c>
      <c r="J3" s="890" t="s">
        <v>784</v>
      </c>
      <c r="K3" s="1303"/>
    </row>
    <row r="4" spans="1:11" ht="22.35" customHeight="1">
      <c r="A4" s="893"/>
      <c r="B4" s="894">
        <v>200</v>
      </c>
      <c r="C4" s="895" t="s">
        <v>785</v>
      </c>
      <c r="D4" s="896">
        <v>0</v>
      </c>
      <c r="E4" s="897">
        <v>80</v>
      </c>
      <c r="F4" s="895" t="s">
        <v>786</v>
      </c>
      <c r="G4" s="898">
        <v>0</v>
      </c>
      <c r="H4" s="894"/>
      <c r="I4" s="895"/>
      <c r="J4" s="896"/>
      <c r="K4" s="887"/>
    </row>
    <row r="5" spans="1:11" s="183" customFormat="1" ht="22.35" customHeight="1">
      <c r="A5" s="899"/>
      <c r="B5" s="900">
        <v>300</v>
      </c>
      <c r="C5" s="859" t="s">
        <v>785</v>
      </c>
      <c r="D5" s="901">
        <v>55</v>
      </c>
      <c r="E5" s="902">
        <v>100</v>
      </c>
      <c r="F5" s="859" t="s">
        <v>786</v>
      </c>
      <c r="G5" s="903">
        <v>0</v>
      </c>
      <c r="H5" s="904"/>
      <c r="I5" s="905"/>
      <c r="J5" s="906"/>
      <c r="K5" s="907"/>
    </row>
    <row r="6" spans="1:11" s="183" customFormat="1" ht="22.35" customHeight="1">
      <c r="A6" s="899"/>
      <c r="B6" s="900">
        <v>400</v>
      </c>
      <c r="C6" s="859" t="s">
        <v>787</v>
      </c>
      <c r="D6" s="901">
        <v>0</v>
      </c>
      <c r="E6" s="902">
        <v>150</v>
      </c>
      <c r="F6" s="859" t="s">
        <v>786</v>
      </c>
      <c r="G6" s="903">
        <v>107</v>
      </c>
      <c r="H6" s="904"/>
      <c r="I6" s="905"/>
      <c r="J6" s="906"/>
      <c r="K6" s="907"/>
    </row>
    <row r="7" spans="1:11" s="183" customFormat="1" ht="22.35" customHeight="1">
      <c r="A7" s="899"/>
      <c r="B7" s="900">
        <v>500</v>
      </c>
      <c r="C7" s="859" t="s">
        <v>787</v>
      </c>
      <c r="D7" s="901">
        <v>776.8</v>
      </c>
      <c r="E7" s="902">
        <v>200</v>
      </c>
      <c r="F7" s="859" t="s">
        <v>786</v>
      </c>
      <c r="G7" s="903">
        <v>280</v>
      </c>
      <c r="H7" s="904"/>
      <c r="I7" s="905"/>
      <c r="J7" s="906"/>
      <c r="K7" s="907"/>
    </row>
    <row r="8" spans="1:11" s="183" customFormat="1" ht="22.35" customHeight="1">
      <c r="A8" s="899"/>
      <c r="B8" s="900"/>
      <c r="C8" s="859"/>
      <c r="D8" s="901"/>
      <c r="E8" s="902">
        <v>250</v>
      </c>
      <c r="F8" s="859" t="s">
        <v>786</v>
      </c>
      <c r="G8" s="903">
        <v>0</v>
      </c>
      <c r="H8" s="904"/>
      <c r="I8" s="905"/>
      <c r="J8" s="906"/>
      <c r="K8" s="907"/>
    </row>
    <row r="9" spans="1:11" s="183" customFormat="1" ht="22.35" customHeight="1">
      <c r="A9" s="899"/>
      <c r="B9" s="900"/>
      <c r="C9" s="859"/>
      <c r="D9" s="901"/>
      <c r="E9" s="902">
        <v>300</v>
      </c>
      <c r="F9" s="859" t="s">
        <v>786</v>
      </c>
      <c r="G9" s="903">
        <v>4786</v>
      </c>
      <c r="H9" s="904"/>
      <c r="I9" s="905"/>
      <c r="J9" s="906"/>
      <c r="K9" s="907"/>
    </row>
    <row r="10" spans="1:11" s="183" customFormat="1" ht="22.35" customHeight="1">
      <c r="A10" s="899"/>
      <c r="B10" s="900"/>
      <c r="C10" s="859"/>
      <c r="D10" s="901"/>
      <c r="E10" s="902">
        <v>400</v>
      </c>
      <c r="F10" s="859" t="s">
        <v>787</v>
      </c>
      <c r="G10" s="903">
        <v>2373</v>
      </c>
      <c r="H10" s="900"/>
      <c r="I10" s="859"/>
      <c r="J10" s="901"/>
      <c r="K10" s="907"/>
    </row>
    <row r="11" spans="1:11" s="183" customFormat="1" ht="22.35" customHeight="1">
      <c r="A11" s="899"/>
      <c r="B11" s="900"/>
      <c r="C11" s="859"/>
      <c r="D11" s="901"/>
      <c r="E11" s="902">
        <v>80</v>
      </c>
      <c r="F11" s="859" t="s">
        <v>788</v>
      </c>
      <c r="G11" s="903">
        <v>0</v>
      </c>
      <c r="H11" s="904"/>
      <c r="I11" s="905"/>
      <c r="J11" s="906"/>
      <c r="K11" s="907"/>
    </row>
    <row r="12" spans="1:11" s="183" customFormat="1" ht="22.35" customHeight="1">
      <c r="A12" s="899"/>
      <c r="B12" s="900"/>
      <c r="C12" s="859"/>
      <c r="D12" s="901"/>
      <c r="E12" s="902">
        <v>80</v>
      </c>
      <c r="F12" s="859" t="s">
        <v>789</v>
      </c>
      <c r="G12" s="903">
        <v>0</v>
      </c>
      <c r="H12" s="904"/>
      <c r="I12" s="905"/>
      <c r="J12" s="906"/>
      <c r="K12" s="907"/>
    </row>
    <row r="13" spans="1:11" s="183" customFormat="1" ht="22.35" customHeight="1">
      <c r="A13" s="899"/>
      <c r="B13" s="900"/>
      <c r="C13" s="859"/>
      <c r="D13" s="901"/>
      <c r="E13" s="902"/>
      <c r="F13" s="859"/>
      <c r="G13" s="903"/>
      <c r="H13" s="904"/>
      <c r="I13" s="905"/>
      <c r="J13" s="906"/>
      <c r="K13" s="907"/>
    </row>
    <row r="14" spans="1:11" s="183" customFormat="1" ht="22.35" customHeight="1">
      <c r="A14" s="899"/>
      <c r="B14" s="900"/>
      <c r="C14" s="859"/>
      <c r="D14" s="901"/>
      <c r="E14" s="902"/>
      <c r="F14" s="859"/>
      <c r="G14" s="903"/>
      <c r="H14" s="904"/>
      <c r="I14" s="905"/>
      <c r="J14" s="906"/>
      <c r="K14" s="907"/>
    </row>
    <row r="15" spans="1:11" s="183" customFormat="1" ht="22.35" customHeight="1">
      <c r="A15" s="899"/>
      <c r="B15" s="900"/>
      <c r="C15" s="859"/>
      <c r="D15" s="901"/>
      <c r="E15" s="902"/>
      <c r="F15" s="859"/>
      <c r="G15" s="903"/>
      <c r="H15" s="904"/>
      <c r="I15" s="905"/>
      <c r="J15" s="906"/>
      <c r="K15" s="907"/>
    </row>
    <row r="16" spans="1:11" s="183" customFormat="1" ht="22.35" customHeight="1">
      <c r="A16" s="899"/>
      <c r="B16" s="900"/>
      <c r="C16" s="859"/>
      <c r="D16" s="901"/>
      <c r="E16" s="902"/>
      <c r="F16" s="859"/>
      <c r="G16" s="903"/>
      <c r="H16" s="904"/>
      <c r="I16" s="905"/>
      <c r="J16" s="906"/>
      <c r="K16" s="907"/>
    </row>
    <row r="17" spans="1:11" ht="22.35" customHeight="1">
      <c r="A17" s="899"/>
      <c r="B17" s="900"/>
      <c r="C17" s="859"/>
      <c r="D17" s="901"/>
      <c r="E17" s="902"/>
      <c r="F17" s="859"/>
      <c r="G17" s="903"/>
      <c r="H17" s="904"/>
      <c r="I17" s="905"/>
      <c r="J17" s="906"/>
      <c r="K17" s="907"/>
    </row>
    <row r="18" spans="1:11" ht="22.35" customHeight="1">
      <c r="A18" s="899"/>
      <c r="B18" s="900"/>
      <c r="C18" s="859"/>
      <c r="D18" s="901"/>
      <c r="E18" s="902"/>
      <c r="F18" s="859"/>
      <c r="G18" s="903"/>
      <c r="H18" s="904"/>
      <c r="I18" s="905"/>
      <c r="J18" s="906"/>
      <c r="K18" s="907"/>
    </row>
    <row r="19" spans="1:11" s="183" customFormat="1" ht="22.35" customHeight="1">
      <c r="A19" s="899"/>
      <c r="B19" s="900"/>
      <c r="C19" s="859"/>
      <c r="D19" s="901"/>
      <c r="E19" s="902"/>
      <c r="F19" s="859"/>
      <c r="G19" s="903"/>
      <c r="H19" s="904"/>
      <c r="I19" s="905"/>
      <c r="J19" s="906"/>
      <c r="K19" s="907"/>
    </row>
    <row r="20" spans="1:11" s="183" customFormat="1" ht="22.35" customHeight="1">
      <c r="A20" s="888"/>
      <c r="B20" s="908"/>
      <c r="C20" s="889"/>
      <c r="D20" s="909"/>
      <c r="E20" s="910"/>
      <c r="F20" s="889"/>
      <c r="G20" s="911"/>
      <c r="H20" s="908"/>
      <c r="I20" s="889"/>
      <c r="J20" s="909"/>
      <c r="K20" s="890"/>
    </row>
    <row r="21" spans="1:11" s="183" customFormat="1" ht="22.35" customHeight="1">
      <c r="A21" s="912" t="s">
        <v>262</v>
      </c>
      <c r="B21" s="913"/>
      <c r="C21" s="914"/>
      <c r="D21" s="915">
        <f>SUM(D4:D20)</f>
        <v>831.8</v>
      </c>
      <c r="E21" s="916"/>
      <c r="F21" s="914"/>
      <c r="G21" s="915">
        <f>SUM(G4:G20)</f>
        <v>7546</v>
      </c>
      <c r="H21" s="913"/>
      <c r="I21" s="914"/>
      <c r="J21" s="915">
        <f>SUM(J4:J20)</f>
        <v>0</v>
      </c>
      <c r="K21" s="917">
        <f>ROUND((D21+G21+J21)/1000,3)</f>
        <v>8.3780000000000001</v>
      </c>
    </row>
  </sheetData>
  <mergeCells count="5">
    <mergeCell ref="A1:K1"/>
    <mergeCell ref="B2:D2"/>
    <mergeCell ref="E2:G2"/>
    <mergeCell ref="H2:J2"/>
    <mergeCell ref="K2:K3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view="pageBreakPreview" zoomScaleNormal="100" zoomScaleSheetLayoutView="100" workbookViewId="0">
      <selection activeCell="A4" sqref="A4:IV6"/>
    </sheetView>
  </sheetViews>
  <sheetFormatPr defaultRowHeight="21.95" customHeight="1"/>
  <cols>
    <col min="1" max="1" width="7.6640625" style="918" customWidth="1"/>
    <col min="2" max="2" width="9.44140625" style="918" customWidth="1"/>
    <col min="3" max="3" width="5.88671875" style="918" customWidth="1"/>
    <col min="4" max="7" width="11.21875" style="918" customWidth="1"/>
    <col min="8" max="16384" width="8.88671875" style="918"/>
  </cols>
  <sheetData>
    <row r="1" spans="1:7" ht="35.1" customHeight="1">
      <c r="A1" s="1316" t="s">
        <v>790</v>
      </c>
      <c r="B1" s="1316"/>
      <c r="C1" s="1316"/>
      <c r="D1" s="1316"/>
      <c r="E1" s="1316"/>
      <c r="F1" s="1316"/>
      <c r="G1" s="1316"/>
    </row>
    <row r="2" spans="1:7" s="923" customFormat="1" ht="24.95" customHeight="1">
      <c r="A2" s="919" t="s">
        <v>791</v>
      </c>
      <c r="B2" s="920" t="s">
        <v>792</v>
      </c>
      <c r="C2" s="920" t="s">
        <v>793</v>
      </c>
      <c r="D2" s="920" t="s">
        <v>278</v>
      </c>
      <c r="E2" s="920" t="s">
        <v>784</v>
      </c>
      <c r="F2" s="921"/>
      <c r="G2" s="922" t="s">
        <v>20</v>
      </c>
    </row>
    <row r="3" spans="1:7" s="923" customFormat="1" ht="21.95" customHeight="1">
      <c r="A3" s="924">
        <v>1</v>
      </c>
      <c r="B3" s="925">
        <v>91010</v>
      </c>
      <c r="C3" s="925" t="s">
        <v>813</v>
      </c>
      <c r="D3" s="926">
        <v>500</v>
      </c>
      <c r="E3" s="927">
        <v>51.8</v>
      </c>
      <c r="F3" s="928"/>
      <c r="G3" s="929"/>
    </row>
    <row r="4" spans="1:7" s="923" customFormat="1" ht="21.95" customHeight="1">
      <c r="A4" s="930"/>
      <c r="B4" s="931"/>
      <c r="C4" s="931"/>
      <c r="D4" s="932"/>
      <c r="E4" s="933"/>
      <c r="F4" s="934"/>
      <c r="G4" s="935"/>
    </row>
    <row r="5" spans="1:7" s="923" customFormat="1" ht="21.95" customHeight="1">
      <c r="A5" s="930"/>
      <c r="B5" s="931"/>
      <c r="C5" s="931"/>
      <c r="D5" s="932"/>
      <c r="E5" s="933"/>
      <c r="F5" s="934"/>
      <c r="G5" s="935"/>
    </row>
    <row r="6" spans="1:7" s="923" customFormat="1" ht="21.95" customHeight="1">
      <c r="A6" s="930"/>
      <c r="B6" s="931"/>
      <c r="C6" s="931"/>
      <c r="D6" s="932"/>
      <c r="E6" s="933"/>
      <c r="F6" s="934"/>
      <c r="G6" s="935"/>
    </row>
    <row r="7" spans="1:7" s="923" customFormat="1" ht="21.95" customHeight="1">
      <c r="A7" s="930"/>
      <c r="B7" s="931"/>
      <c r="C7" s="931"/>
      <c r="D7" s="932"/>
      <c r="E7" s="933"/>
      <c r="F7" s="934"/>
      <c r="G7" s="935"/>
    </row>
    <row r="8" spans="1:7" s="923" customFormat="1" ht="21.95" customHeight="1">
      <c r="A8" s="930"/>
      <c r="B8" s="931"/>
      <c r="C8" s="931"/>
      <c r="D8" s="932"/>
      <c r="E8" s="933"/>
      <c r="F8" s="934"/>
      <c r="G8" s="935"/>
    </row>
    <row r="9" spans="1:7" s="923" customFormat="1" ht="21.95" customHeight="1">
      <c r="A9" s="930"/>
      <c r="B9" s="931"/>
      <c r="C9" s="931"/>
      <c r="D9" s="932"/>
      <c r="E9" s="933"/>
      <c r="F9" s="934"/>
      <c r="G9" s="935"/>
    </row>
    <row r="10" spans="1:7" s="923" customFormat="1" ht="21.95" customHeight="1">
      <c r="A10" s="930"/>
      <c r="B10" s="931"/>
      <c r="C10" s="931"/>
      <c r="D10" s="932"/>
      <c r="E10" s="933"/>
      <c r="F10" s="934"/>
      <c r="G10" s="935"/>
    </row>
    <row r="11" spans="1:7" s="923" customFormat="1" ht="21.95" customHeight="1">
      <c r="A11" s="930"/>
      <c r="B11" s="931"/>
      <c r="C11" s="931"/>
      <c r="D11" s="932"/>
      <c r="E11" s="933"/>
      <c r="F11" s="934"/>
      <c r="G11" s="935"/>
    </row>
    <row r="12" spans="1:7" s="923" customFormat="1" ht="21.95" customHeight="1">
      <c r="A12" s="930"/>
      <c r="B12" s="931"/>
      <c r="C12" s="931"/>
      <c r="D12" s="932"/>
      <c r="E12" s="933"/>
      <c r="F12" s="934"/>
      <c r="G12" s="935"/>
    </row>
    <row r="13" spans="1:7" s="923" customFormat="1" ht="21.95" customHeight="1">
      <c r="A13" s="930"/>
      <c r="B13" s="931"/>
      <c r="C13" s="931"/>
      <c r="D13" s="932"/>
      <c r="E13" s="933"/>
      <c r="F13" s="934"/>
      <c r="G13" s="935"/>
    </row>
    <row r="14" spans="1:7" s="923" customFormat="1" ht="21.95" customHeight="1">
      <c r="A14" s="930"/>
      <c r="B14" s="931"/>
      <c r="C14" s="931"/>
      <c r="D14" s="932"/>
      <c r="E14" s="933"/>
      <c r="F14" s="934"/>
      <c r="G14" s="935"/>
    </row>
    <row r="15" spans="1:7" s="923" customFormat="1" ht="21.95" customHeight="1">
      <c r="A15" s="930"/>
      <c r="B15" s="931"/>
      <c r="C15" s="931"/>
      <c r="D15" s="932"/>
      <c r="E15" s="933"/>
      <c r="F15" s="934"/>
      <c r="G15" s="935"/>
    </row>
    <row r="16" spans="1:7" s="923" customFormat="1" ht="21.95" customHeight="1">
      <c r="A16" s="930"/>
      <c r="B16" s="931"/>
      <c r="C16" s="931"/>
      <c r="D16" s="932"/>
      <c r="E16" s="933"/>
      <c r="F16" s="934"/>
      <c r="G16" s="935"/>
    </row>
    <row r="17" spans="1:7" s="923" customFormat="1" ht="21.95" customHeight="1">
      <c r="A17" s="930"/>
      <c r="B17" s="931"/>
      <c r="C17" s="931"/>
      <c r="D17" s="932"/>
      <c r="E17" s="933"/>
      <c r="F17" s="934"/>
      <c r="G17" s="935"/>
    </row>
    <row r="18" spans="1:7" s="923" customFormat="1" ht="21.95" customHeight="1">
      <c r="A18" s="930"/>
      <c r="B18" s="931"/>
      <c r="C18" s="931"/>
      <c r="D18" s="932"/>
      <c r="E18" s="933"/>
      <c r="F18" s="934"/>
      <c r="G18" s="935"/>
    </row>
    <row r="19" spans="1:7" s="923" customFormat="1" ht="21.95" customHeight="1">
      <c r="A19" s="930"/>
      <c r="B19" s="931"/>
      <c r="C19" s="931"/>
      <c r="D19" s="932"/>
      <c r="E19" s="933"/>
      <c r="F19" s="934"/>
      <c r="G19" s="935"/>
    </row>
    <row r="20" spans="1:7" s="923" customFormat="1" ht="21.95" customHeight="1">
      <c r="A20" s="930"/>
      <c r="B20" s="931"/>
      <c r="C20" s="931"/>
      <c r="D20" s="932"/>
      <c r="E20" s="933"/>
      <c r="F20" s="934"/>
      <c r="G20" s="935"/>
    </row>
    <row r="21" spans="1:7" s="923" customFormat="1" ht="21.95" customHeight="1">
      <c r="A21" s="930"/>
      <c r="B21" s="931"/>
      <c r="C21" s="931"/>
      <c r="D21" s="932"/>
      <c r="E21" s="933"/>
      <c r="F21" s="934"/>
      <c r="G21" s="935"/>
    </row>
    <row r="22" spans="1:7" s="923" customFormat="1" ht="21.95" customHeight="1">
      <c r="A22" s="930"/>
      <c r="B22" s="931"/>
      <c r="C22" s="931"/>
      <c r="D22" s="932"/>
      <c r="E22" s="933"/>
      <c r="F22" s="934"/>
      <c r="G22" s="935"/>
    </row>
    <row r="23" spans="1:7" s="923" customFormat="1" ht="21.95" customHeight="1">
      <c r="A23" s="936"/>
      <c r="B23" s="937"/>
      <c r="C23" s="937"/>
      <c r="D23" s="938"/>
      <c r="E23" s="939"/>
      <c r="F23" s="940"/>
      <c r="G23" s="941"/>
    </row>
    <row r="24" spans="1:7" s="923" customFormat="1" ht="21.95" customHeight="1">
      <c r="A24" s="1304" t="s">
        <v>47</v>
      </c>
      <c r="B24" s="1305"/>
      <c r="C24" s="1310" t="s">
        <v>794</v>
      </c>
      <c r="D24" s="926">
        <v>300</v>
      </c>
      <c r="E24" s="942">
        <f>SUMPRODUCT(($E$3:$E$23)*($C$3:$C$23=C24)*($D$3:$D$23=D24))</f>
        <v>0</v>
      </c>
      <c r="F24" s="928"/>
      <c r="G24" s="943"/>
    </row>
    <row r="25" spans="1:7" s="923" customFormat="1" ht="21.95" customHeight="1">
      <c r="A25" s="1306"/>
      <c r="B25" s="1307"/>
      <c r="C25" s="1311"/>
      <c r="D25" s="932">
        <v>400</v>
      </c>
      <c r="E25" s="944">
        <f>SUMPRODUCT(($E$3:$E$23)*($C$3:$C$23=C23)*($D$3:$D$23=D25))</f>
        <v>0</v>
      </c>
      <c r="F25" s="945"/>
      <c r="G25" s="946"/>
    </row>
    <row r="26" spans="1:7" s="923" customFormat="1" ht="21.95" customHeight="1">
      <c r="A26" s="1306"/>
      <c r="B26" s="1307"/>
      <c r="C26" s="1311"/>
      <c r="D26" s="932">
        <v>500</v>
      </c>
      <c r="E26" s="944">
        <f>SUMPRODUCT(($E$3:$E$23)*($C$3:$C$23=C24)*($D$3:$D$23=D26))</f>
        <v>51.8</v>
      </c>
      <c r="F26" s="945"/>
      <c r="G26" s="946"/>
    </row>
    <row r="27" spans="1:7" s="923" customFormat="1" ht="21.95" customHeight="1">
      <c r="A27" s="1306"/>
      <c r="B27" s="1307"/>
      <c r="C27" s="1312"/>
      <c r="D27" s="932" t="s">
        <v>795</v>
      </c>
      <c r="E27" s="944">
        <f>SUM(E24:E26)</f>
        <v>51.8</v>
      </c>
      <c r="F27" s="945"/>
      <c r="G27" s="946"/>
    </row>
    <row r="28" spans="1:7" s="923" customFormat="1" ht="21.95" customHeight="1">
      <c r="A28" s="1306"/>
      <c r="B28" s="1307"/>
      <c r="C28" s="1313" t="s">
        <v>796</v>
      </c>
      <c r="D28" s="932">
        <v>300</v>
      </c>
      <c r="E28" s="944">
        <f>SUMPRODUCT(($E$3:$E$23)*($C$3:$C$23=C28)*($D$3:$D$23=D28))</f>
        <v>0</v>
      </c>
      <c r="F28" s="934"/>
      <c r="G28" s="947"/>
    </row>
    <row r="29" spans="1:7" s="923" customFormat="1" ht="21.95" customHeight="1">
      <c r="A29" s="1306"/>
      <c r="B29" s="1307"/>
      <c r="C29" s="1311"/>
      <c r="D29" s="932">
        <v>400</v>
      </c>
      <c r="E29" s="944">
        <f>SUMPRODUCT(($E$3:$E$23)*($C$3:$C$23=C28)*($D$3:$D$23=D29))</f>
        <v>0</v>
      </c>
      <c r="F29" s="934"/>
      <c r="G29" s="947"/>
    </row>
    <row r="30" spans="1:7" s="923" customFormat="1" ht="21.95" customHeight="1">
      <c r="A30" s="1306"/>
      <c r="B30" s="1307"/>
      <c r="C30" s="1311"/>
      <c r="D30" s="932">
        <v>450</v>
      </c>
      <c r="E30" s="944">
        <f>SUMPRODUCT(($E$3:$E$23)*($C$3:$C$23=C28)*($D$3:$D$23=D30))</f>
        <v>0</v>
      </c>
      <c r="F30" s="934"/>
      <c r="G30" s="947"/>
    </row>
    <row r="31" spans="1:7" s="923" customFormat="1" ht="21.95" customHeight="1">
      <c r="A31" s="1306"/>
      <c r="B31" s="1307"/>
      <c r="C31" s="1311"/>
      <c r="D31" s="932">
        <v>500</v>
      </c>
      <c r="E31" s="944">
        <f>SUMPRODUCT(($E$3:$E$23)*($C$3:$C$23=C28)*($D$3:$D$23=D31))</f>
        <v>0</v>
      </c>
      <c r="F31" s="934"/>
      <c r="G31" s="947"/>
    </row>
    <row r="32" spans="1:7" s="923" customFormat="1" ht="21.95" customHeight="1">
      <c r="A32" s="1306"/>
      <c r="B32" s="1307"/>
      <c r="C32" s="1312"/>
      <c r="D32" s="932" t="s">
        <v>795</v>
      </c>
      <c r="E32" s="948">
        <f>SUM(E28:E31)</f>
        <v>0</v>
      </c>
      <c r="F32" s="934"/>
      <c r="G32" s="947"/>
    </row>
    <row r="33" spans="1:7" s="923" customFormat="1" ht="21.95" customHeight="1">
      <c r="A33" s="1308"/>
      <c r="B33" s="1309"/>
      <c r="C33" s="1314" t="s">
        <v>47</v>
      </c>
      <c r="D33" s="1315"/>
      <c r="E33" s="949">
        <f>E27+E32</f>
        <v>51.8</v>
      </c>
      <c r="F33" s="950"/>
      <c r="G33" s="951">
        <f>E33/1000</f>
        <v>5.1799999999999999E-2</v>
      </c>
    </row>
    <row r="34" spans="1:7" s="923" customFormat="1" ht="21.75" customHeight="1">
      <c r="A34" s="952"/>
      <c r="B34" s="952"/>
      <c r="C34" s="952"/>
      <c r="D34" s="952"/>
      <c r="E34" s="952"/>
      <c r="F34" s="952"/>
      <c r="G34" s="952"/>
    </row>
    <row r="35" spans="1:7" s="923" customFormat="1" ht="21.75" customHeight="1">
      <c r="A35" s="952"/>
      <c r="B35" s="952"/>
      <c r="C35" s="952"/>
      <c r="D35" s="952"/>
      <c r="E35" s="952"/>
      <c r="F35" s="952"/>
      <c r="G35" s="952"/>
    </row>
    <row r="36" spans="1:7" s="923" customFormat="1" ht="21.75" customHeight="1">
      <c r="A36" s="952"/>
      <c r="B36" s="952"/>
      <c r="C36" s="952"/>
      <c r="D36" s="952"/>
      <c r="E36" s="952"/>
      <c r="F36" s="952"/>
    </row>
    <row r="37" spans="1:7" s="923" customFormat="1" ht="21.75" customHeight="1">
      <c r="A37" s="952"/>
      <c r="B37" s="952"/>
      <c r="C37" s="952"/>
      <c r="D37" s="952"/>
      <c r="E37" s="952"/>
      <c r="F37" s="952"/>
    </row>
    <row r="38" spans="1:7" s="923" customFormat="1" ht="21.75" customHeight="1">
      <c r="A38" s="952"/>
      <c r="B38" s="952"/>
      <c r="C38" s="952"/>
      <c r="D38" s="952"/>
      <c r="E38" s="952"/>
      <c r="F38" s="952"/>
    </row>
    <row r="39" spans="1:7" s="923" customFormat="1" ht="21.75" customHeight="1">
      <c r="A39" s="952"/>
      <c r="B39" s="952"/>
      <c r="C39" s="952"/>
      <c r="D39" s="952"/>
      <c r="E39" s="952"/>
      <c r="F39" s="952"/>
    </row>
    <row r="40" spans="1:7" s="923" customFormat="1" ht="21.75" customHeight="1">
      <c r="A40" s="952"/>
      <c r="B40" s="952"/>
      <c r="C40" s="952"/>
      <c r="D40" s="952"/>
      <c r="E40" s="952"/>
      <c r="F40" s="952"/>
    </row>
    <row r="41" spans="1:7" s="923" customFormat="1" ht="21.75" customHeight="1">
      <c r="A41" s="952"/>
      <c r="B41" s="952"/>
      <c r="C41" s="952"/>
      <c r="D41" s="952"/>
      <c r="E41" s="952"/>
      <c r="F41" s="952"/>
    </row>
    <row r="42" spans="1:7" s="923" customFormat="1" ht="21.75" customHeight="1">
      <c r="A42" s="952"/>
      <c r="B42" s="952"/>
      <c r="C42" s="952"/>
      <c r="D42" s="952"/>
      <c r="E42" s="952"/>
      <c r="F42" s="952"/>
    </row>
    <row r="43" spans="1:7" s="923" customFormat="1" ht="21.75" customHeight="1">
      <c r="A43" s="952"/>
      <c r="B43" s="952"/>
      <c r="C43" s="952"/>
      <c r="D43" s="952"/>
      <c r="E43" s="952"/>
      <c r="F43" s="952"/>
    </row>
    <row r="44" spans="1:7" s="923" customFormat="1" ht="21.75" customHeight="1">
      <c r="A44" s="952"/>
      <c r="B44" s="952"/>
      <c r="C44" s="952"/>
      <c r="D44" s="952"/>
      <c r="E44" s="952"/>
      <c r="F44" s="952"/>
    </row>
    <row r="45" spans="1:7" s="923" customFormat="1" ht="21.75" customHeight="1">
      <c r="A45" s="952"/>
      <c r="B45" s="952"/>
      <c r="C45" s="952"/>
      <c r="D45" s="952"/>
      <c r="E45" s="952"/>
      <c r="F45" s="952"/>
    </row>
    <row r="46" spans="1:7" s="923" customFormat="1" ht="21.75" customHeight="1">
      <c r="A46" s="952"/>
      <c r="B46" s="952"/>
      <c r="C46" s="952"/>
      <c r="D46" s="952"/>
      <c r="E46" s="952"/>
      <c r="F46" s="952"/>
    </row>
    <row r="47" spans="1:7" s="923" customFormat="1" ht="21.75" customHeight="1">
      <c r="A47" s="952"/>
      <c r="B47" s="952"/>
      <c r="C47" s="952"/>
      <c r="D47" s="952"/>
      <c r="E47" s="952"/>
      <c r="F47" s="952"/>
    </row>
    <row r="48" spans="1:7" s="923" customFormat="1" ht="21.75" customHeight="1">
      <c r="A48" s="952"/>
      <c r="B48" s="952"/>
      <c r="C48" s="952"/>
      <c r="D48" s="952"/>
      <c r="E48" s="952"/>
      <c r="F48" s="952"/>
    </row>
    <row r="49" spans="1:6" s="923" customFormat="1" ht="21.75" customHeight="1">
      <c r="A49" s="952"/>
      <c r="B49" s="952"/>
      <c r="C49" s="952"/>
      <c r="D49" s="952"/>
      <c r="E49" s="952"/>
      <c r="F49" s="952"/>
    </row>
    <row r="50" spans="1:6" s="923" customFormat="1" ht="21.75" customHeight="1">
      <c r="A50" s="952"/>
      <c r="B50" s="952"/>
      <c r="C50" s="952"/>
      <c r="D50" s="952"/>
      <c r="E50" s="952"/>
      <c r="F50" s="952"/>
    </row>
    <row r="51" spans="1:6" s="923" customFormat="1" ht="21.75" customHeight="1">
      <c r="A51" s="952"/>
      <c r="B51" s="952"/>
      <c r="C51" s="952"/>
      <c r="D51" s="952"/>
      <c r="E51" s="952"/>
      <c r="F51" s="952"/>
    </row>
    <row r="52" spans="1:6" s="923" customFormat="1" ht="21.75" customHeight="1">
      <c r="A52" s="952"/>
      <c r="B52" s="952"/>
      <c r="C52" s="952"/>
      <c r="D52" s="952"/>
      <c r="E52" s="952"/>
      <c r="F52" s="952"/>
    </row>
    <row r="53" spans="1:6" s="923" customFormat="1" ht="21.75" customHeight="1">
      <c r="A53" s="952"/>
      <c r="B53" s="952"/>
      <c r="C53" s="952"/>
      <c r="D53" s="952"/>
      <c r="E53" s="952"/>
      <c r="F53" s="952"/>
    </row>
    <row r="54" spans="1:6" s="923" customFormat="1" ht="21.75" customHeight="1">
      <c r="A54" s="952"/>
      <c r="B54" s="952"/>
      <c r="C54" s="952"/>
      <c r="D54" s="952"/>
      <c r="E54" s="952"/>
      <c r="F54" s="952"/>
    </row>
    <row r="55" spans="1:6" s="923" customFormat="1" ht="21.75" customHeight="1">
      <c r="A55" s="952"/>
      <c r="B55" s="952"/>
      <c r="C55" s="952"/>
      <c r="D55" s="952"/>
      <c r="E55" s="952"/>
      <c r="F55" s="952"/>
    </row>
    <row r="56" spans="1:6" s="923" customFormat="1" ht="21.75" customHeight="1">
      <c r="A56" s="952"/>
      <c r="B56" s="952"/>
      <c r="C56" s="952"/>
      <c r="D56" s="952"/>
      <c r="E56" s="952"/>
      <c r="F56" s="952"/>
    </row>
    <row r="57" spans="1:6" s="923" customFormat="1" ht="21.75" customHeight="1">
      <c r="A57" s="952"/>
      <c r="B57" s="952"/>
      <c r="C57" s="952"/>
      <c r="D57" s="952"/>
      <c r="E57" s="952"/>
      <c r="F57" s="952"/>
    </row>
    <row r="58" spans="1:6" s="923" customFormat="1" ht="21.75" customHeight="1">
      <c r="A58" s="952"/>
      <c r="B58" s="952"/>
      <c r="C58" s="952"/>
      <c r="D58" s="952"/>
      <c r="E58" s="952"/>
      <c r="F58" s="952"/>
    </row>
    <row r="59" spans="1:6" s="923" customFormat="1" ht="21.75" customHeight="1">
      <c r="A59" s="952"/>
      <c r="B59" s="952"/>
      <c r="C59" s="952"/>
      <c r="D59" s="952"/>
      <c r="E59" s="952"/>
      <c r="F59" s="952"/>
    </row>
    <row r="60" spans="1:6" s="923" customFormat="1" ht="21.75" customHeight="1">
      <c r="A60" s="952"/>
      <c r="B60" s="952"/>
      <c r="C60" s="952"/>
      <c r="D60" s="952"/>
      <c r="E60" s="952"/>
      <c r="F60" s="952"/>
    </row>
    <row r="61" spans="1:6" s="923" customFormat="1" ht="21.75" customHeight="1">
      <c r="A61" s="952"/>
      <c r="B61" s="952"/>
      <c r="C61" s="952"/>
      <c r="D61" s="952"/>
      <c r="E61" s="952"/>
      <c r="F61" s="952"/>
    </row>
    <row r="62" spans="1:6" s="923" customFormat="1" ht="21.75" customHeight="1">
      <c r="A62" s="952"/>
      <c r="B62" s="952"/>
      <c r="C62" s="952"/>
      <c r="D62" s="952"/>
      <c r="E62" s="952"/>
      <c r="F62" s="952"/>
    </row>
    <row r="63" spans="1:6" s="923" customFormat="1" ht="21.75" customHeight="1">
      <c r="A63" s="952"/>
      <c r="B63" s="952"/>
      <c r="C63" s="952"/>
      <c r="D63" s="952"/>
      <c r="E63" s="952"/>
      <c r="F63" s="952"/>
    </row>
    <row r="64" spans="1:6" s="923" customFormat="1" ht="21.75" customHeight="1">
      <c r="A64" s="952"/>
      <c r="B64" s="952"/>
      <c r="C64" s="952"/>
      <c r="D64" s="952"/>
      <c r="E64" s="952"/>
      <c r="F64" s="952"/>
    </row>
    <row r="65" spans="1:6" s="923" customFormat="1" ht="21.75" customHeight="1">
      <c r="A65" s="952"/>
      <c r="B65" s="952"/>
      <c r="C65" s="952"/>
      <c r="D65" s="952"/>
      <c r="E65" s="952"/>
      <c r="F65" s="952"/>
    </row>
    <row r="66" spans="1:6" s="923" customFormat="1" ht="21.75" customHeight="1">
      <c r="A66" s="952"/>
      <c r="B66" s="952"/>
      <c r="C66" s="952"/>
      <c r="D66" s="952"/>
      <c r="E66" s="952"/>
      <c r="F66" s="952"/>
    </row>
    <row r="67" spans="1:6" s="923" customFormat="1" ht="21.75" customHeight="1">
      <c r="A67" s="952"/>
      <c r="B67" s="952"/>
      <c r="C67" s="952"/>
      <c r="D67" s="952"/>
      <c r="E67" s="952"/>
      <c r="F67" s="952"/>
    </row>
    <row r="68" spans="1:6" s="923" customFormat="1" ht="21.75" customHeight="1">
      <c r="A68" s="952"/>
      <c r="B68" s="952"/>
      <c r="C68" s="952"/>
      <c r="D68" s="952"/>
      <c r="E68" s="952"/>
      <c r="F68" s="952"/>
    </row>
    <row r="69" spans="1:6" s="923" customFormat="1" ht="21.75" customHeight="1">
      <c r="A69" s="952"/>
      <c r="B69" s="952"/>
      <c r="C69" s="952"/>
      <c r="D69" s="952"/>
      <c r="E69" s="952"/>
      <c r="F69" s="952"/>
    </row>
    <row r="70" spans="1:6" s="923" customFormat="1" ht="21.75" customHeight="1">
      <c r="A70" s="952"/>
      <c r="B70" s="952"/>
      <c r="C70" s="952"/>
      <c r="D70" s="952"/>
      <c r="E70" s="952"/>
      <c r="F70" s="952"/>
    </row>
    <row r="71" spans="1:6" s="923" customFormat="1" ht="21.75" customHeight="1">
      <c r="A71" s="952"/>
      <c r="B71" s="952"/>
      <c r="C71" s="952"/>
      <c r="D71" s="952"/>
      <c r="E71" s="952"/>
      <c r="F71" s="952"/>
    </row>
    <row r="72" spans="1:6" s="923" customFormat="1" ht="21.75" customHeight="1">
      <c r="A72" s="952"/>
      <c r="B72" s="952"/>
      <c r="C72" s="952"/>
      <c r="D72" s="952"/>
      <c r="E72" s="952"/>
      <c r="F72" s="952"/>
    </row>
    <row r="73" spans="1:6" s="923" customFormat="1" ht="21.75" customHeight="1">
      <c r="A73" s="952"/>
      <c r="B73" s="952"/>
      <c r="C73" s="952"/>
      <c r="D73" s="952"/>
      <c r="E73" s="952"/>
      <c r="F73" s="952"/>
    </row>
    <row r="74" spans="1:6" s="923" customFormat="1" ht="21.75" customHeight="1">
      <c r="A74" s="952"/>
      <c r="B74" s="952"/>
      <c r="C74" s="952"/>
      <c r="D74" s="952"/>
      <c r="E74" s="952"/>
      <c r="F74" s="952"/>
    </row>
    <row r="75" spans="1:6" s="923" customFormat="1" ht="21.75" customHeight="1">
      <c r="A75" s="952"/>
      <c r="B75" s="952"/>
      <c r="C75" s="952"/>
      <c r="D75" s="952"/>
      <c r="E75" s="952"/>
      <c r="F75" s="952"/>
    </row>
    <row r="76" spans="1:6" s="923" customFormat="1" ht="21.75" customHeight="1">
      <c r="A76" s="952"/>
      <c r="B76" s="952"/>
      <c r="C76" s="952"/>
      <c r="D76" s="952"/>
      <c r="E76" s="952"/>
      <c r="F76" s="952"/>
    </row>
    <row r="77" spans="1:6" s="923" customFormat="1" ht="21.75" customHeight="1">
      <c r="A77" s="952"/>
      <c r="B77" s="952"/>
      <c r="C77" s="952"/>
      <c r="D77" s="952"/>
      <c r="E77" s="952"/>
      <c r="F77" s="952"/>
    </row>
    <row r="78" spans="1:6" s="923" customFormat="1" ht="21.75" customHeight="1">
      <c r="A78" s="952"/>
      <c r="B78" s="952"/>
      <c r="C78" s="952"/>
      <c r="D78" s="952"/>
      <c r="E78" s="952"/>
      <c r="F78" s="952"/>
    </row>
    <row r="79" spans="1:6" s="923" customFormat="1" ht="21.75" customHeight="1">
      <c r="A79" s="952"/>
      <c r="B79" s="952"/>
      <c r="C79" s="952"/>
      <c r="D79" s="952"/>
      <c r="E79" s="952"/>
      <c r="F79" s="952"/>
    </row>
    <row r="80" spans="1:6" s="923" customFormat="1" ht="21.75" customHeight="1">
      <c r="A80" s="952"/>
      <c r="B80" s="952"/>
      <c r="C80" s="952"/>
      <c r="D80" s="952"/>
      <c r="E80" s="952"/>
      <c r="F80" s="952"/>
    </row>
    <row r="81" spans="1:6" s="923" customFormat="1" ht="21.75" customHeight="1">
      <c r="A81" s="952"/>
      <c r="B81" s="952"/>
      <c r="C81" s="952"/>
      <c r="D81" s="952"/>
      <c r="E81" s="952"/>
      <c r="F81" s="952"/>
    </row>
    <row r="82" spans="1:6" s="923" customFormat="1" ht="21.75" customHeight="1">
      <c r="A82" s="952"/>
      <c r="B82" s="952"/>
      <c r="C82" s="952"/>
      <c r="D82" s="952"/>
      <c r="E82" s="952"/>
      <c r="F82" s="952"/>
    </row>
    <row r="83" spans="1:6" s="923" customFormat="1" ht="21.75" customHeight="1">
      <c r="A83" s="952"/>
      <c r="B83" s="952"/>
      <c r="C83" s="952"/>
      <c r="D83" s="952"/>
      <c r="E83" s="952"/>
      <c r="F83" s="952"/>
    </row>
    <row r="84" spans="1:6" s="923" customFormat="1" ht="21.75" customHeight="1">
      <c r="A84" s="952"/>
      <c r="B84" s="952"/>
      <c r="C84" s="952"/>
      <c r="D84" s="952"/>
      <c r="E84" s="952"/>
      <c r="F84" s="952"/>
    </row>
    <row r="85" spans="1:6" s="923" customFormat="1" ht="21.75" customHeight="1">
      <c r="A85" s="952"/>
      <c r="B85" s="952"/>
      <c r="C85" s="952"/>
      <c r="D85" s="952"/>
      <c r="E85" s="952"/>
      <c r="F85" s="952"/>
    </row>
    <row r="86" spans="1:6" s="923" customFormat="1" ht="21.75" customHeight="1">
      <c r="A86" s="952"/>
      <c r="B86" s="952"/>
      <c r="C86" s="952"/>
      <c r="D86" s="952"/>
      <c r="E86" s="952"/>
      <c r="F86" s="952"/>
    </row>
    <row r="87" spans="1:6" s="923" customFormat="1" ht="21.75" customHeight="1">
      <c r="A87" s="952"/>
      <c r="B87" s="952"/>
      <c r="C87" s="952"/>
      <c r="D87" s="952"/>
      <c r="E87" s="952"/>
      <c r="F87" s="952"/>
    </row>
    <row r="88" spans="1:6" s="923" customFormat="1" ht="21.75" customHeight="1">
      <c r="A88" s="952"/>
      <c r="B88" s="952"/>
      <c r="C88" s="952"/>
      <c r="D88" s="952"/>
      <c r="E88" s="952"/>
      <c r="F88" s="952"/>
    </row>
    <row r="89" spans="1:6" s="923" customFormat="1" ht="21.75" customHeight="1">
      <c r="A89" s="952"/>
      <c r="B89" s="952"/>
      <c r="C89" s="952"/>
      <c r="D89" s="952"/>
      <c r="E89" s="952"/>
      <c r="F89" s="952"/>
    </row>
    <row r="90" spans="1:6" s="923" customFormat="1" ht="21.75" customHeight="1">
      <c r="A90" s="952"/>
      <c r="B90" s="952"/>
      <c r="C90" s="952"/>
      <c r="D90" s="952"/>
      <c r="E90" s="952"/>
      <c r="F90" s="952"/>
    </row>
    <row r="91" spans="1:6" s="923" customFormat="1" ht="21.75" customHeight="1">
      <c r="A91" s="952"/>
      <c r="B91" s="952"/>
      <c r="C91" s="952"/>
      <c r="D91" s="952"/>
      <c r="E91" s="952"/>
      <c r="F91" s="952"/>
    </row>
    <row r="92" spans="1:6" s="923" customFormat="1" ht="21.75" customHeight="1">
      <c r="A92" s="952"/>
      <c r="B92" s="952"/>
      <c r="C92" s="952"/>
      <c r="D92" s="952"/>
      <c r="E92" s="952"/>
      <c r="F92" s="952"/>
    </row>
    <row r="93" spans="1:6" s="923" customFormat="1" ht="21.75" customHeight="1">
      <c r="A93" s="952"/>
      <c r="B93" s="952"/>
      <c r="C93" s="952"/>
      <c r="D93" s="952"/>
      <c r="E93" s="952"/>
      <c r="F93" s="952"/>
    </row>
    <row r="94" spans="1:6" s="923" customFormat="1" ht="21.75" customHeight="1">
      <c r="A94" s="952"/>
      <c r="B94" s="952"/>
      <c r="C94" s="952"/>
      <c r="D94" s="952"/>
      <c r="E94" s="952"/>
      <c r="F94" s="952"/>
    </row>
    <row r="95" spans="1:6" s="923" customFormat="1" ht="21.75" customHeight="1">
      <c r="A95" s="952"/>
      <c r="B95" s="952"/>
      <c r="C95" s="952"/>
      <c r="D95" s="952"/>
      <c r="E95" s="952"/>
      <c r="F95" s="952"/>
    </row>
    <row r="96" spans="1:6" s="923" customFormat="1" ht="21.75" customHeight="1">
      <c r="A96" s="952"/>
      <c r="B96" s="952"/>
      <c r="C96" s="952"/>
      <c r="D96" s="952"/>
      <c r="E96" s="952"/>
      <c r="F96" s="952"/>
    </row>
    <row r="97" spans="1:6" s="923" customFormat="1" ht="21.75" customHeight="1">
      <c r="A97" s="952"/>
      <c r="B97" s="952"/>
      <c r="C97" s="952"/>
      <c r="D97" s="952"/>
      <c r="E97" s="952"/>
      <c r="F97" s="952"/>
    </row>
    <row r="98" spans="1:6" s="923" customFormat="1" ht="21.75" customHeight="1">
      <c r="A98" s="952"/>
      <c r="B98" s="952"/>
      <c r="C98" s="952"/>
      <c r="D98" s="952"/>
      <c r="E98" s="952"/>
      <c r="F98" s="952"/>
    </row>
    <row r="99" spans="1:6" s="923" customFormat="1" ht="21.75" customHeight="1">
      <c r="A99" s="952"/>
      <c r="B99" s="952"/>
      <c r="C99" s="952"/>
      <c r="D99" s="952"/>
      <c r="E99" s="952"/>
      <c r="F99" s="952"/>
    </row>
    <row r="100" spans="1:6" s="923" customFormat="1" ht="21.75" customHeight="1">
      <c r="A100" s="952"/>
      <c r="B100" s="952"/>
      <c r="C100" s="952"/>
      <c r="D100" s="952"/>
      <c r="E100" s="952"/>
      <c r="F100" s="952"/>
    </row>
    <row r="101" spans="1:6" s="923" customFormat="1" ht="21.75" customHeight="1">
      <c r="A101" s="952"/>
      <c r="B101" s="952"/>
      <c r="C101" s="952"/>
      <c r="D101" s="952"/>
      <c r="E101" s="952"/>
      <c r="F101" s="952"/>
    </row>
    <row r="102" spans="1:6" s="923" customFormat="1" ht="21.75" customHeight="1">
      <c r="A102" s="952"/>
      <c r="B102" s="952"/>
      <c r="C102" s="952"/>
      <c r="D102" s="952"/>
      <c r="E102" s="952"/>
      <c r="F102" s="952"/>
    </row>
    <row r="103" spans="1:6" s="923" customFormat="1" ht="21.75" customHeight="1">
      <c r="A103" s="952"/>
      <c r="B103" s="952"/>
      <c r="C103" s="952"/>
      <c r="D103" s="952"/>
      <c r="E103" s="952"/>
      <c r="F103" s="952"/>
    </row>
    <row r="104" spans="1:6" s="923" customFormat="1" ht="21.75" customHeight="1">
      <c r="A104" s="952"/>
      <c r="B104" s="952"/>
      <c r="C104" s="952"/>
      <c r="D104" s="952"/>
      <c r="E104" s="952"/>
      <c r="F104" s="952"/>
    </row>
    <row r="105" spans="1:6" s="923" customFormat="1" ht="21.75" customHeight="1">
      <c r="A105" s="952"/>
      <c r="B105" s="952"/>
      <c r="C105" s="952"/>
      <c r="D105" s="952"/>
      <c r="E105" s="952"/>
      <c r="F105" s="952"/>
    </row>
    <row r="106" spans="1:6" s="923" customFormat="1" ht="21.75" customHeight="1">
      <c r="A106" s="952"/>
      <c r="B106" s="952"/>
      <c r="C106" s="952"/>
      <c r="D106" s="952"/>
      <c r="E106" s="952"/>
      <c r="F106" s="952"/>
    </row>
    <row r="107" spans="1:6" s="923" customFormat="1" ht="21.75" customHeight="1">
      <c r="A107" s="952"/>
      <c r="B107" s="952"/>
      <c r="C107" s="952"/>
      <c r="D107" s="952"/>
      <c r="E107" s="952"/>
      <c r="F107" s="952"/>
    </row>
    <row r="108" spans="1:6" s="923" customFormat="1" ht="21.75" customHeight="1">
      <c r="A108" s="952"/>
      <c r="B108" s="952"/>
      <c r="C108" s="952"/>
      <c r="D108" s="952"/>
      <c r="E108" s="952"/>
      <c r="F108" s="952"/>
    </row>
    <row r="109" spans="1:6" s="923" customFormat="1" ht="21.75" customHeight="1">
      <c r="A109" s="952"/>
      <c r="B109" s="952"/>
      <c r="C109" s="952"/>
      <c r="D109" s="952"/>
      <c r="E109" s="952"/>
      <c r="F109" s="952"/>
    </row>
    <row r="110" spans="1:6" s="923" customFormat="1" ht="21.75" customHeight="1">
      <c r="A110" s="952"/>
      <c r="B110" s="952"/>
      <c r="C110" s="952"/>
      <c r="D110" s="952"/>
      <c r="E110" s="952"/>
      <c r="F110" s="952"/>
    </row>
    <row r="111" spans="1:6" s="923" customFormat="1" ht="21.75" customHeight="1">
      <c r="A111" s="952"/>
      <c r="B111" s="952"/>
      <c r="C111" s="952"/>
      <c r="D111" s="952"/>
      <c r="E111" s="952"/>
      <c r="F111" s="952"/>
    </row>
    <row r="112" spans="1:6" s="923" customFormat="1" ht="21.75" customHeight="1">
      <c r="A112" s="952"/>
      <c r="B112" s="952"/>
      <c r="C112" s="952"/>
      <c r="D112" s="952"/>
      <c r="E112" s="952"/>
      <c r="F112" s="952"/>
    </row>
    <row r="113" spans="1:6" s="923" customFormat="1" ht="21.75" customHeight="1">
      <c r="A113" s="952"/>
      <c r="B113" s="952"/>
      <c r="C113" s="952"/>
      <c r="D113" s="952"/>
      <c r="E113" s="952"/>
      <c r="F113" s="952"/>
    </row>
    <row r="114" spans="1:6" s="923" customFormat="1" ht="21.75" customHeight="1">
      <c r="A114" s="952"/>
      <c r="B114" s="952"/>
      <c r="C114" s="952"/>
      <c r="D114" s="952"/>
      <c r="E114" s="952"/>
      <c r="F114" s="952"/>
    </row>
    <row r="115" spans="1:6" s="923" customFormat="1" ht="21.75" customHeight="1">
      <c r="A115" s="952"/>
      <c r="B115" s="952"/>
      <c r="C115" s="952"/>
      <c r="D115" s="952"/>
      <c r="E115" s="952"/>
      <c r="F115" s="952"/>
    </row>
    <row r="116" spans="1:6" s="923" customFormat="1" ht="21.75" customHeight="1">
      <c r="A116" s="952"/>
      <c r="B116" s="952"/>
      <c r="C116" s="952"/>
      <c r="D116" s="952"/>
      <c r="E116" s="952"/>
      <c r="F116" s="952"/>
    </row>
    <row r="117" spans="1:6" s="923" customFormat="1" ht="21.75" customHeight="1">
      <c r="A117" s="952"/>
      <c r="B117" s="952"/>
      <c r="C117" s="952"/>
      <c r="D117" s="952"/>
      <c r="E117" s="952"/>
      <c r="F117" s="952"/>
    </row>
    <row r="118" spans="1:6" s="923" customFormat="1" ht="21.75" customHeight="1">
      <c r="A118" s="952"/>
      <c r="B118" s="952"/>
      <c r="C118" s="952"/>
      <c r="D118" s="952"/>
      <c r="E118" s="952"/>
      <c r="F118" s="952"/>
    </row>
    <row r="119" spans="1:6" s="923" customFormat="1" ht="21.75" customHeight="1">
      <c r="A119" s="952"/>
      <c r="B119" s="952"/>
      <c r="C119" s="952"/>
      <c r="D119" s="952"/>
      <c r="E119" s="952"/>
      <c r="F119" s="952"/>
    </row>
    <row r="120" spans="1:6" s="923" customFormat="1" ht="21.75" customHeight="1">
      <c r="A120" s="952"/>
      <c r="B120" s="952"/>
      <c r="C120" s="952"/>
      <c r="D120" s="952"/>
      <c r="E120" s="952"/>
      <c r="F120" s="952"/>
    </row>
    <row r="121" spans="1:6" s="923" customFormat="1" ht="21.75" customHeight="1">
      <c r="A121" s="952"/>
      <c r="B121" s="952"/>
      <c r="C121" s="952"/>
      <c r="D121" s="952"/>
      <c r="E121" s="952"/>
      <c r="F121" s="952"/>
    </row>
    <row r="122" spans="1:6" s="923" customFormat="1" ht="21.75" customHeight="1">
      <c r="A122" s="952"/>
      <c r="B122" s="952"/>
      <c r="C122" s="952"/>
      <c r="D122" s="952"/>
      <c r="E122" s="952"/>
      <c r="F122" s="952"/>
    </row>
    <row r="123" spans="1:6" s="923" customFormat="1" ht="21.75" customHeight="1">
      <c r="A123" s="952"/>
      <c r="B123" s="952"/>
      <c r="C123" s="952"/>
      <c r="D123" s="952"/>
      <c r="E123" s="952"/>
      <c r="F123" s="952"/>
    </row>
    <row r="124" spans="1:6" s="923" customFormat="1" ht="21.75" customHeight="1">
      <c r="A124" s="952"/>
      <c r="B124" s="952"/>
      <c r="C124" s="952"/>
      <c r="D124" s="952"/>
      <c r="E124" s="952"/>
      <c r="F124" s="952"/>
    </row>
    <row r="125" spans="1:6" s="923" customFormat="1" ht="21.75" customHeight="1">
      <c r="A125" s="952"/>
      <c r="B125" s="952"/>
      <c r="C125" s="952"/>
      <c r="D125" s="952"/>
      <c r="E125" s="952"/>
      <c r="F125" s="952"/>
    </row>
    <row r="126" spans="1:6" s="923" customFormat="1" ht="21.75" customHeight="1">
      <c r="A126" s="952"/>
      <c r="B126" s="952"/>
      <c r="C126" s="952"/>
      <c r="D126" s="952"/>
      <c r="E126" s="952"/>
      <c r="F126" s="952"/>
    </row>
    <row r="127" spans="1:6" s="923" customFormat="1" ht="21.75" customHeight="1">
      <c r="A127" s="952"/>
      <c r="B127" s="952"/>
      <c r="C127" s="952"/>
      <c r="D127" s="952"/>
      <c r="E127" s="952"/>
      <c r="F127" s="952"/>
    </row>
    <row r="128" spans="1:6" s="923" customFormat="1" ht="21.75" customHeight="1">
      <c r="A128" s="952"/>
      <c r="B128" s="952"/>
      <c r="C128" s="952"/>
      <c r="D128" s="952"/>
      <c r="E128" s="952"/>
      <c r="F128" s="952"/>
    </row>
    <row r="129" spans="1:6" s="923" customFormat="1" ht="21.75" customHeight="1">
      <c r="A129" s="952"/>
      <c r="B129" s="952"/>
      <c r="C129" s="952"/>
      <c r="D129" s="952"/>
      <c r="E129" s="952"/>
      <c r="F129" s="952"/>
    </row>
    <row r="130" spans="1:6" s="923" customFormat="1" ht="21.75" customHeight="1">
      <c r="A130" s="952"/>
      <c r="B130" s="952"/>
      <c r="C130" s="952"/>
      <c r="D130" s="952"/>
      <c r="E130" s="952"/>
      <c r="F130" s="952"/>
    </row>
    <row r="131" spans="1:6" s="923" customFormat="1" ht="21.75" customHeight="1">
      <c r="A131" s="952"/>
      <c r="B131" s="952"/>
      <c r="C131" s="952"/>
      <c r="D131" s="952"/>
      <c r="E131" s="952"/>
      <c r="F131" s="952"/>
    </row>
    <row r="132" spans="1:6" ht="21.75" customHeight="1">
      <c r="A132" s="952"/>
      <c r="B132" s="952"/>
      <c r="C132" s="952"/>
      <c r="D132" s="952"/>
      <c r="E132" s="952"/>
      <c r="F132" s="952"/>
    </row>
    <row r="133" spans="1:6" ht="21.75" customHeight="1">
      <c r="A133" s="952"/>
      <c r="B133" s="952"/>
      <c r="C133" s="952"/>
      <c r="D133" s="952"/>
      <c r="E133" s="952"/>
      <c r="F133" s="952"/>
    </row>
    <row r="134" spans="1:6" ht="21.75" customHeight="1">
      <c r="A134" s="952"/>
      <c r="B134" s="952"/>
      <c r="C134" s="952"/>
      <c r="D134" s="952"/>
      <c r="E134" s="952"/>
      <c r="F134" s="952"/>
    </row>
    <row r="135" spans="1:6" ht="21.75" customHeight="1">
      <c r="A135" s="952"/>
      <c r="B135" s="952"/>
      <c r="C135" s="952"/>
      <c r="D135" s="952"/>
      <c r="E135" s="952"/>
      <c r="F135" s="952"/>
    </row>
    <row r="136" spans="1:6" ht="21.75" customHeight="1">
      <c r="A136" s="952"/>
      <c r="B136" s="952"/>
      <c r="C136" s="952"/>
      <c r="D136" s="952"/>
      <c r="E136" s="952"/>
      <c r="F136" s="952"/>
    </row>
    <row r="137" spans="1:6" ht="21.75" customHeight="1">
      <c r="A137" s="952"/>
      <c r="B137" s="952"/>
      <c r="C137" s="952"/>
      <c r="D137" s="952"/>
      <c r="E137" s="952"/>
      <c r="F137" s="952"/>
    </row>
    <row r="138" spans="1:6" ht="21.75" customHeight="1">
      <c r="A138" s="952"/>
      <c r="B138" s="952"/>
      <c r="C138" s="952"/>
      <c r="D138" s="952"/>
      <c r="E138" s="952"/>
      <c r="F138" s="952"/>
    </row>
    <row r="139" spans="1:6" ht="21.75" customHeight="1">
      <c r="A139" s="952"/>
      <c r="B139" s="952"/>
      <c r="C139" s="952"/>
      <c r="D139" s="952"/>
      <c r="E139" s="952"/>
      <c r="F139" s="952"/>
    </row>
    <row r="140" spans="1:6" ht="21.75" customHeight="1">
      <c r="A140" s="952"/>
      <c r="B140" s="952"/>
      <c r="C140" s="952"/>
      <c r="D140" s="952"/>
      <c r="E140" s="952"/>
      <c r="F140" s="952"/>
    </row>
    <row r="141" spans="1:6" ht="21.75" customHeight="1">
      <c r="A141" s="952"/>
      <c r="B141" s="952"/>
      <c r="C141" s="952"/>
      <c r="D141" s="952"/>
      <c r="E141" s="952"/>
      <c r="F141" s="952"/>
    </row>
    <row r="142" spans="1:6" ht="21.75" customHeight="1">
      <c r="A142" s="952"/>
      <c r="B142" s="952"/>
      <c r="C142" s="952"/>
      <c r="D142" s="952"/>
      <c r="E142" s="952"/>
      <c r="F142" s="952"/>
    </row>
    <row r="143" spans="1:6" ht="21.75" customHeight="1">
      <c r="A143" s="952"/>
      <c r="B143" s="952"/>
      <c r="C143" s="952"/>
      <c r="D143" s="952"/>
      <c r="E143" s="952"/>
      <c r="F143" s="952"/>
    </row>
    <row r="144" spans="1:6" ht="21.75" customHeight="1">
      <c r="A144" s="952"/>
      <c r="B144" s="952"/>
      <c r="C144" s="952"/>
      <c r="D144" s="952"/>
      <c r="E144" s="952"/>
      <c r="F144" s="952"/>
    </row>
    <row r="145" spans="1:6" ht="21.75" customHeight="1">
      <c r="A145" s="952"/>
      <c r="B145" s="952"/>
      <c r="C145" s="952"/>
      <c r="D145" s="952"/>
      <c r="E145" s="952"/>
      <c r="F145" s="952"/>
    </row>
    <row r="146" spans="1:6" ht="21.75" customHeight="1">
      <c r="A146" s="952"/>
      <c r="B146" s="952"/>
      <c r="C146" s="952"/>
      <c r="D146" s="952"/>
      <c r="E146" s="952"/>
      <c r="F146" s="952"/>
    </row>
    <row r="147" spans="1:6" ht="21.75" customHeight="1">
      <c r="A147" s="952"/>
      <c r="B147" s="952"/>
      <c r="C147" s="952"/>
      <c r="D147" s="952"/>
      <c r="E147" s="952"/>
      <c r="F147" s="952"/>
    </row>
    <row r="148" spans="1:6" ht="21.75" customHeight="1">
      <c r="A148" s="952"/>
      <c r="B148" s="952"/>
      <c r="C148" s="952"/>
      <c r="D148" s="952"/>
      <c r="E148" s="952"/>
      <c r="F148" s="952"/>
    </row>
    <row r="149" spans="1:6" ht="21.75" customHeight="1">
      <c r="A149" s="952"/>
      <c r="B149" s="952"/>
      <c r="C149" s="952"/>
      <c r="D149" s="952"/>
      <c r="E149" s="952"/>
      <c r="F149" s="952"/>
    </row>
    <row r="150" spans="1:6" ht="21.75" customHeight="1">
      <c r="A150" s="952"/>
      <c r="B150" s="952"/>
      <c r="C150" s="952"/>
      <c r="D150" s="952"/>
      <c r="E150" s="952"/>
      <c r="F150" s="952"/>
    </row>
    <row r="151" spans="1:6" ht="21.75" customHeight="1">
      <c r="A151" s="952"/>
      <c r="B151" s="952"/>
      <c r="C151" s="952"/>
      <c r="D151" s="952"/>
      <c r="E151" s="952"/>
      <c r="F151" s="952"/>
    </row>
    <row r="152" spans="1:6" ht="21.75" customHeight="1">
      <c r="A152" s="952"/>
      <c r="B152" s="952"/>
      <c r="C152" s="952"/>
      <c r="D152" s="952"/>
      <c r="E152" s="952"/>
      <c r="F152" s="952"/>
    </row>
    <row r="153" spans="1:6" ht="21.75" customHeight="1">
      <c r="A153" s="952"/>
      <c r="B153" s="952"/>
      <c r="C153" s="952"/>
      <c r="D153" s="952"/>
      <c r="E153" s="952"/>
      <c r="F153" s="952"/>
    </row>
    <row r="154" spans="1:6" ht="21.75" customHeight="1">
      <c r="A154" s="952"/>
      <c r="B154" s="952"/>
      <c r="C154" s="952"/>
      <c r="D154" s="952"/>
      <c r="E154" s="952"/>
      <c r="F154" s="952"/>
    </row>
    <row r="155" spans="1:6" ht="21.75" customHeight="1">
      <c r="A155" s="952"/>
      <c r="B155" s="952"/>
      <c r="C155" s="952"/>
      <c r="D155" s="952"/>
      <c r="E155" s="952"/>
      <c r="F155" s="952"/>
    </row>
    <row r="156" spans="1:6" ht="21.75" customHeight="1">
      <c r="A156" s="952"/>
      <c r="B156" s="952"/>
      <c r="C156" s="952"/>
      <c r="D156" s="952"/>
      <c r="E156" s="952"/>
      <c r="F156" s="952"/>
    </row>
    <row r="157" spans="1:6" ht="21.75" customHeight="1">
      <c r="A157" s="952"/>
      <c r="B157" s="952"/>
      <c r="C157" s="952"/>
      <c r="D157" s="952"/>
      <c r="E157" s="952"/>
      <c r="F157" s="952"/>
    </row>
    <row r="158" spans="1:6" ht="21.75" customHeight="1">
      <c r="A158" s="952"/>
      <c r="B158" s="952"/>
      <c r="C158" s="952"/>
      <c r="D158" s="952"/>
      <c r="E158" s="952"/>
      <c r="F158" s="952"/>
    </row>
    <row r="159" spans="1:6" ht="21.75" customHeight="1">
      <c r="A159" s="952"/>
      <c r="B159" s="952"/>
      <c r="C159" s="952"/>
      <c r="D159" s="952"/>
      <c r="E159" s="952"/>
      <c r="F159" s="952"/>
    </row>
    <row r="160" spans="1:6" ht="21.75" customHeight="1">
      <c r="A160" s="952"/>
      <c r="B160" s="952"/>
      <c r="C160" s="952"/>
      <c r="D160" s="952"/>
      <c r="E160" s="952"/>
      <c r="F160" s="952"/>
    </row>
    <row r="161" spans="1:6" ht="21.75" customHeight="1">
      <c r="A161" s="952"/>
      <c r="B161" s="952"/>
      <c r="C161" s="952"/>
      <c r="D161" s="952"/>
      <c r="E161" s="952"/>
      <c r="F161" s="952"/>
    </row>
    <row r="162" spans="1:6" ht="21.75" customHeight="1">
      <c r="A162" s="952"/>
      <c r="B162" s="952"/>
      <c r="C162" s="952"/>
      <c r="D162" s="952"/>
      <c r="E162" s="952"/>
      <c r="F162" s="952"/>
    </row>
    <row r="163" spans="1:6" ht="21.75" customHeight="1">
      <c r="A163" s="952"/>
      <c r="B163" s="952"/>
      <c r="C163" s="952"/>
      <c r="D163" s="952"/>
      <c r="E163" s="952"/>
      <c r="F163" s="952"/>
    </row>
    <row r="164" spans="1:6" ht="21.75" customHeight="1">
      <c r="A164" s="952"/>
      <c r="B164" s="952"/>
      <c r="C164" s="952"/>
      <c r="D164" s="952"/>
      <c r="E164" s="952"/>
      <c r="F164" s="952"/>
    </row>
    <row r="165" spans="1:6" ht="21.75" customHeight="1">
      <c r="A165" s="952"/>
      <c r="B165" s="952"/>
      <c r="C165" s="952"/>
      <c r="D165" s="952"/>
      <c r="E165" s="952"/>
      <c r="F165" s="952"/>
    </row>
    <row r="166" spans="1:6" ht="21.75" customHeight="1">
      <c r="A166" s="952"/>
      <c r="B166" s="952"/>
      <c r="C166" s="952"/>
      <c r="D166" s="952"/>
      <c r="E166" s="952"/>
      <c r="F166" s="952"/>
    </row>
    <row r="167" spans="1:6" ht="21.75" customHeight="1">
      <c r="A167" s="952"/>
      <c r="B167" s="952"/>
      <c r="C167" s="952"/>
      <c r="D167" s="952"/>
      <c r="E167" s="952"/>
      <c r="F167" s="952"/>
    </row>
    <row r="168" spans="1:6" ht="21.75" customHeight="1">
      <c r="A168" s="952"/>
      <c r="B168" s="952"/>
      <c r="C168" s="952"/>
      <c r="D168" s="952"/>
      <c r="E168" s="952"/>
      <c r="F168" s="952"/>
    </row>
    <row r="169" spans="1:6" ht="21.75" customHeight="1">
      <c r="A169" s="952"/>
      <c r="B169" s="952"/>
      <c r="C169" s="952"/>
      <c r="D169" s="952"/>
      <c r="E169" s="952"/>
      <c r="F169" s="952"/>
    </row>
    <row r="170" spans="1:6" ht="21.75" customHeight="1">
      <c r="A170" s="952"/>
      <c r="B170" s="952"/>
      <c r="C170" s="952"/>
      <c r="D170" s="952"/>
      <c r="E170" s="952"/>
      <c r="F170" s="952"/>
    </row>
    <row r="171" spans="1:6" ht="21.75" customHeight="1">
      <c r="A171" s="952"/>
      <c r="B171" s="952"/>
      <c r="C171" s="952"/>
      <c r="D171" s="952"/>
      <c r="E171" s="952"/>
      <c r="F171" s="952"/>
    </row>
    <row r="172" spans="1:6" ht="21.75" customHeight="1">
      <c r="A172" s="952"/>
      <c r="B172" s="952"/>
      <c r="C172" s="952"/>
      <c r="D172" s="952"/>
      <c r="E172" s="952"/>
      <c r="F172" s="952"/>
    </row>
    <row r="173" spans="1:6" ht="21.75" customHeight="1">
      <c r="A173" s="952"/>
      <c r="B173" s="952"/>
      <c r="C173" s="952"/>
      <c r="D173" s="952"/>
      <c r="E173" s="952"/>
      <c r="F173" s="952"/>
    </row>
    <row r="174" spans="1:6" ht="21.75" customHeight="1">
      <c r="A174" s="952"/>
      <c r="B174" s="952"/>
      <c r="C174" s="952"/>
      <c r="D174" s="952"/>
      <c r="E174" s="952"/>
      <c r="F174" s="952"/>
    </row>
    <row r="175" spans="1:6" ht="21.75" customHeight="1">
      <c r="A175" s="952"/>
      <c r="B175" s="952"/>
      <c r="C175" s="952"/>
      <c r="D175" s="952"/>
      <c r="E175" s="952"/>
      <c r="F175" s="952"/>
    </row>
    <row r="176" spans="1:6" ht="21.75" customHeight="1">
      <c r="A176" s="952"/>
      <c r="B176" s="952"/>
      <c r="C176" s="952"/>
      <c r="D176" s="952"/>
      <c r="E176" s="952"/>
      <c r="F176" s="952"/>
    </row>
    <row r="177" spans="1:6" ht="21.75" customHeight="1">
      <c r="A177" s="952"/>
      <c r="B177" s="952"/>
      <c r="C177" s="952"/>
      <c r="D177" s="952"/>
      <c r="E177" s="952"/>
      <c r="F177" s="952"/>
    </row>
    <row r="178" spans="1:6" ht="21.75" customHeight="1">
      <c r="A178" s="952"/>
      <c r="B178" s="952"/>
      <c r="C178" s="952"/>
      <c r="D178" s="952"/>
      <c r="E178" s="952"/>
      <c r="F178" s="952"/>
    </row>
    <row r="179" spans="1:6" ht="21.75" customHeight="1">
      <c r="A179" s="952"/>
      <c r="B179" s="952"/>
      <c r="C179" s="952"/>
      <c r="D179" s="952"/>
      <c r="E179" s="952"/>
      <c r="F179" s="952"/>
    </row>
    <row r="180" spans="1:6" ht="21.75" customHeight="1">
      <c r="A180" s="952"/>
      <c r="B180" s="952"/>
      <c r="C180" s="952"/>
      <c r="D180" s="952"/>
      <c r="E180" s="952"/>
      <c r="F180" s="952"/>
    </row>
    <row r="181" spans="1:6" ht="21.75" customHeight="1">
      <c r="A181" s="952"/>
      <c r="B181" s="952"/>
      <c r="C181" s="952"/>
      <c r="D181" s="952"/>
      <c r="E181" s="952"/>
      <c r="F181" s="952"/>
    </row>
    <row r="182" spans="1:6" ht="21.75" customHeight="1">
      <c r="A182" s="952"/>
      <c r="B182" s="952"/>
      <c r="C182" s="952"/>
      <c r="D182" s="952"/>
      <c r="E182" s="952"/>
      <c r="F182" s="952"/>
    </row>
    <row r="183" spans="1:6" ht="21.75" customHeight="1">
      <c r="A183" s="952"/>
      <c r="B183" s="952"/>
      <c r="C183" s="952"/>
      <c r="D183" s="952"/>
      <c r="E183" s="952"/>
      <c r="F183" s="952"/>
    </row>
    <row r="184" spans="1:6" ht="21.75" customHeight="1">
      <c r="A184" s="952"/>
      <c r="B184" s="952"/>
      <c r="C184" s="952"/>
      <c r="D184" s="952"/>
      <c r="E184" s="952"/>
      <c r="F184" s="952"/>
    </row>
    <row r="185" spans="1:6" ht="21.75" customHeight="1">
      <c r="A185" s="952"/>
      <c r="B185" s="952"/>
      <c r="C185" s="952"/>
      <c r="D185" s="952"/>
      <c r="E185" s="952"/>
      <c r="F185" s="952"/>
    </row>
    <row r="186" spans="1:6" ht="21.75" customHeight="1">
      <c r="A186" s="952"/>
      <c r="B186" s="952"/>
      <c r="C186" s="952"/>
      <c r="D186" s="952"/>
      <c r="E186" s="952"/>
      <c r="F186" s="952"/>
    </row>
    <row r="187" spans="1:6" ht="21.75" customHeight="1">
      <c r="A187" s="952"/>
      <c r="B187" s="952"/>
      <c r="C187" s="952"/>
      <c r="D187" s="952"/>
      <c r="E187" s="952"/>
      <c r="F187" s="952"/>
    </row>
    <row r="188" spans="1:6" ht="21.75" customHeight="1">
      <c r="A188" s="952"/>
      <c r="B188" s="952"/>
      <c r="C188" s="952"/>
      <c r="D188" s="952"/>
      <c r="E188" s="952"/>
      <c r="F188" s="952"/>
    </row>
    <row r="189" spans="1:6" ht="21.75" customHeight="1">
      <c r="A189" s="952"/>
      <c r="B189" s="952"/>
      <c r="C189" s="952"/>
      <c r="D189" s="952"/>
      <c r="E189" s="952"/>
      <c r="F189" s="952"/>
    </row>
    <row r="190" spans="1:6" ht="21.75" customHeight="1">
      <c r="A190" s="952"/>
      <c r="B190" s="952"/>
      <c r="C190" s="952"/>
      <c r="D190" s="952"/>
      <c r="E190" s="952"/>
      <c r="F190" s="952"/>
    </row>
    <row r="191" spans="1:6" ht="21.75" customHeight="1">
      <c r="A191" s="952"/>
      <c r="B191" s="952"/>
      <c r="C191" s="952"/>
      <c r="D191" s="952"/>
      <c r="E191" s="952"/>
      <c r="F191" s="952"/>
    </row>
    <row r="192" spans="1:6" ht="21.75" customHeight="1">
      <c r="A192" s="952"/>
      <c r="B192" s="952"/>
      <c r="C192" s="952"/>
      <c r="D192" s="952"/>
      <c r="E192" s="952"/>
      <c r="F192" s="952"/>
    </row>
    <row r="193" spans="1:6" ht="21.75" customHeight="1">
      <c r="A193" s="952"/>
      <c r="B193" s="952"/>
      <c r="C193" s="952"/>
      <c r="D193" s="952"/>
      <c r="E193" s="952"/>
      <c r="F193" s="952"/>
    </row>
    <row r="194" spans="1:6" ht="21.75" customHeight="1">
      <c r="A194" s="952"/>
      <c r="B194" s="952"/>
      <c r="C194" s="952"/>
      <c r="D194" s="952"/>
      <c r="E194" s="952"/>
      <c r="F194" s="952"/>
    </row>
    <row r="195" spans="1:6" ht="21.75" customHeight="1">
      <c r="A195" s="952"/>
      <c r="B195" s="952"/>
      <c r="C195" s="952"/>
      <c r="D195" s="952"/>
      <c r="E195" s="952"/>
      <c r="F195" s="952"/>
    </row>
    <row r="196" spans="1:6" ht="21.75" customHeight="1">
      <c r="A196" s="952"/>
      <c r="B196" s="952"/>
      <c r="C196" s="952"/>
      <c r="D196" s="952"/>
      <c r="E196" s="952"/>
      <c r="F196" s="952"/>
    </row>
    <row r="197" spans="1:6" ht="21.75" customHeight="1">
      <c r="A197" s="952"/>
      <c r="B197" s="952"/>
      <c r="C197" s="952"/>
      <c r="D197" s="952"/>
      <c r="E197" s="952"/>
      <c r="F197" s="952"/>
    </row>
    <row r="198" spans="1:6" ht="21.75" customHeight="1">
      <c r="A198" s="952"/>
      <c r="B198" s="952"/>
      <c r="C198" s="952"/>
      <c r="D198" s="952"/>
      <c r="E198" s="952"/>
      <c r="F198" s="952"/>
    </row>
    <row r="199" spans="1:6" ht="21.75" customHeight="1">
      <c r="A199" s="952"/>
      <c r="B199" s="952"/>
      <c r="C199" s="952"/>
      <c r="D199" s="952"/>
      <c r="E199" s="952"/>
      <c r="F199" s="952"/>
    </row>
    <row r="200" spans="1:6" ht="21.75" customHeight="1">
      <c r="A200" s="952"/>
      <c r="B200" s="952"/>
      <c r="C200" s="952"/>
      <c r="D200" s="952"/>
      <c r="E200" s="952"/>
      <c r="F200" s="952"/>
    </row>
    <row r="201" spans="1:6" ht="21.75" customHeight="1">
      <c r="A201" s="952"/>
      <c r="B201" s="952"/>
      <c r="C201" s="952"/>
      <c r="D201" s="952"/>
      <c r="E201" s="952"/>
      <c r="F201" s="952"/>
    </row>
    <row r="202" spans="1:6" ht="21.75" customHeight="1">
      <c r="A202" s="952"/>
      <c r="B202" s="952"/>
      <c r="C202" s="952"/>
      <c r="D202" s="952"/>
      <c r="E202" s="952"/>
      <c r="F202" s="952"/>
    </row>
    <row r="203" spans="1:6" ht="21.75" customHeight="1">
      <c r="A203" s="952"/>
      <c r="B203" s="952"/>
      <c r="C203" s="952"/>
      <c r="D203" s="952"/>
      <c r="E203" s="952"/>
      <c r="F203" s="952"/>
    </row>
    <row r="204" spans="1:6" ht="21.75" customHeight="1">
      <c r="A204" s="952"/>
      <c r="B204" s="952"/>
      <c r="C204" s="952"/>
      <c r="D204" s="952"/>
      <c r="E204" s="952"/>
      <c r="F204" s="952"/>
    </row>
    <row r="205" spans="1:6" ht="21.75" customHeight="1">
      <c r="A205" s="952"/>
      <c r="B205" s="952"/>
      <c r="C205" s="952"/>
      <c r="D205" s="952"/>
      <c r="E205" s="952"/>
      <c r="F205" s="952"/>
    </row>
    <row r="206" spans="1:6" ht="21.75" customHeight="1">
      <c r="A206" s="952"/>
      <c r="B206" s="952"/>
      <c r="C206" s="952"/>
      <c r="D206" s="952"/>
      <c r="E206" s="952"/>
      <c r="F206" s="952"/>
    </row>
    <row r="207" spans="1:6" ht="21.75" customHeight="1">
      <c r="A207" s="952"/>
      <c r="B207" s="952"/>
      <c r="C207" s="952"/>
      <c r="D207" s="952"/>
      <c r="E207" s="952"/>
      <c r="F207" s="952"/>
    </row>
    <row r="208" spans="1:6" ht="21.75" customHeight="1">
      <c r="A208" s="952"/>
      <c r="B208" s="952"/>
      <c r="C208" s="952"/>
      <c r="D208" s="952"/>
      <c r="E208" s="952"/>
      <c r="F208" s="952"/>
    </row>
    <row r="209" spans="1:6" ht="21.75" customHeight="1">
      <c r="A209" s="952"/>
      <c r="B209" s="952"/>
      <c r="C209" s="952"/>
      <c r="D209" s="952"/>
      <c r="E209" s="952"/>
      <c r="F209" s="952"/>
    </row>
    <row r="210" spans="1:6" ht="21.75" customHeight="1">
      <c r="A210" s="952"/>
      <c r="B210" s="952"/>
      <c r="C210" s="952"/>
      <c r="D210" s="952"/>
      <c r="E210" s="952"/>
      <c r="F210" s="952"/>
    </row>
    <row r="211" spans="1:6" ht="21.75" customHeight="1">
      <c r="A211" s="952"/>
      <c r="B211" s="952"/>
      <c r="C211" s="952"/>
      <c r="D211" s="952"/>
      <c r="E211" s="952"/>
      <c r="F211" s="952"/>
    </row>
    <row r="212" spans="1:6" ht="21.75" customHeight="1">
      <c r="A212" s="952"/>
      <c r="B212" s="952"/>
      <c r="C212" s="952"/>
      <c r="D212" s="952"/>
      <c r="E212" s="952"/>
      <c r="F212" s="952"/>
    </row>
    <row r="213" spans="1:6" ht="21.75" customHeight="1">
      <c r="A213" s="952"/>
      <c r="B213" s="952"/>
      <c r="C213" s="952"/>
      <c r="D213" s="952"/>
      <c r="E213" s="952"/>
      <c r="F213" s="952"/>
    </row>
    <row r="214" spans="1:6" ht="21.75" customHeight="1">
      <c r="A214" s="952"/>
      <c r="B214" s="952"/>
      <c r="C214" s="952"/>
      <c r="D214" s="952"/>
      <c r="E214" s="952"/>
      <c r="F214" s="952"/>
    </row>
    <row r="215" spans="1:6" ht="21.75" customHeight="1">
      <c r="A215" s="952"/>
      <c r="B215" s="952"/>
      <c r="C215" s="952"/>
      <c r="D215" s="952"/>
      <c r="E215" s="952"/>
      <c r="F215" s="952"/>
    </row>
    <row r="216" spans="1:6" ht="21.75" customHeight="1">
      <c r="A216" s="952"/>
      <c r="B216" s="952"/>
      <c r="C216" s="952"/>
      <c r="D216" s="952"/>
      <c r="E216" s="952"/>
      <c r="F216" s="952"/>
    </row>
    <row r="217" spans="1:6" ht="21.75" customHeight="1">
      <c r="A217" s="952"/>
      <c r="B217" s="952"/>
      <c r="C217" s="952"/>
      <c r="D217" s="952"/>
      <c r="E217" s="952"/>
      <c r="F217" s="952"/>
    </row>
    <row r="218" spans="1:6" ht="21.75" customHeight="1">
      <c r="A218" s="952"/>
      <c r="B218" s="952"/>
      <c r="C218" s="952"/>
      <c r="D218" s="952"/>
      <c r="E218" s="952"/>
      <c r="F218" s="952"/>
    </row>
    <row r="219" spans="1:6" ht="21.75" customHeight="1">
      <c r="A219" s="952"/>
      <c r="B219" s="952"/>
      <c r="C219" s="952"/>
      <c r="D219" s="952"/>
      <c r="E219" s="952"/>
      <c r="F219" s="952"/>
    </row>
    <row r="220" spans="1:6" ht="21.75" customHeight="1">
      <c r="A220" s="952"/>
      <c r="B220" s="952"/>
      <c r="C220" s="952"/>
      <c r="D220" s="952"/>
      <c r="E220" s="952"/>
      <c r="F220" s="952"/>
    </row>
    <row r="221" spans="1:6" ht="21.75" customHeight="1">
      <c r="A221" s="952"/>
      <c r="B221" s="952"/>
      <c r="C221" s="952"/>
      <c r="D221" s="952"/>
      <c r="E221" s="952"/>
      <c r="F221" s="952"/>
    </row>
    <row r="222" spans="1:6" ht="21.75" customHeight="1">
      <c r="A222" s="952"/>
      <c r="B222" s="952"/>
      <c r="C222" s="952"/>
      <c r="D222" s="952"/>
      <c r="E222" s="952"/>
      <c r="F222" s="952"/>
    </row>
    <row r="223" spans="1:6" ht="21.75" customHeight="1">
      <c r="A223" s="952"/>
      <c r="B223" s="952"/>
      <c r="C223" s="952"/>
      <c r="D223" s="952"/>
      <c r="E223" s="952"/>
      <c r="F223" s="952"/>
    </row>
    <row r="224" spans="1:6" ht="21.75" customHeight="1">
      <c r="A224" s="952"/>
      <c r="B224" s="952"/>
      <c r="C224" s="952"/>
      <c r="D224" s="952"/>
      <c r="E224" s="952"/>
      <c r="F224" s="952"/>
    </row>
    <row r="225" spans="1:6" ht="21.75" customHeight="1">
      <c r="A225" s="952"/>
      <c r="B225" s="952"/>
      <c r="C225" s="952"/>
      <c r="D225" s="952"/>
      <c r="E225" s="952"/>
      <c r="F225" s="952"/>
    </row>
    <row r="226" spans="1:6" ht="21.75" customHeight="1">
      <c r="A226" s="952"/>
      <c r="B226" s="952"/>
      <c r="C226" s="952"/>
      <c r="D226" s="952"/>
      <c r="E226" s="952"/>
      <c r="F226" s="952"/>
    </row>
    <row r="227" spans="1:6" ht="21.75" customHeight="1">
      <c r="A227" s="952"/>
      <c r="B227" s="952"/>
      <c r="C227" s="952"/>
      <c r="D227" s="952"/>
      <c r="E227" s="952"/>
      <c r="F227" s="952"/>
    </row>
    <row r="228" spans="1:6" ht="21.75" customHeight="1">
      <c r="A228" s="952"/>
      <c r="B228" s="952"/>
      <c r="C228" s="952"/>
      <c r="D228" s="952"/>
      <c r="E228" s="952"/>
      <c r="F228" s="952"/>
    </row>
    <row r="229" spans="1:6" ht="21.75" customHeight="1">
      <c r="A229" s="952"/>
      <c r="B229" s="952"/>
      <c r="C229" s="952"/>
      <c r="D229" s="952"/>
      <c r="E229" s="952"/>
      <c r="F229" s="952"/>
    </row>
    <row r="230" spans="1:6" ht="21.75" customHeight="1">
      <c r="A230" s="952"/>
      <c r="B230" s="952"/>
      <c r="C230" s="952"/>
      <c r="D230" s="952"/>
      <c r="E230" s="952"/>
      <c r="F230" s="952"/>
    </row>
    <row r="231" spans="1:6" ht="21.75" customHeight="1">
      <c r="A231" s="952"/>
      <c r="B231" s="952"/>
      <c r="C231" s="952"/>
      <c r="D231" s="952"/>
      <c r="E231" s="952"/>
      <c r="F231" s="952"/>
    </row>
    <row r="232" spans="1:6" ht="21.75" customHeight="1">
      <c r="A232" s="952"/>
      <c r="B232" s="952"/>
      <c r="C232" s="952"/>
      <c r="D232" s="952"/>
      <c r="E232" s="952"/>
      <c r="F232" s="952"/>
    </row>
    <row r="233" spans="1:6" ht="21.75" customHeight="1">
      <c r="A233" s="952"/>
      <c r="B233" s="952"/>
      <c r="C233" s="952"/>
      <c r="D233" s="952"/>
      <c r="E233" s="952"/>
      <c r="F233" s="952"/>
    </row>
    <row r="234" spans="1:6" ht="21.75" customHeight="1">
      <c r="A234" s="952"/>
      <c r="B234" s="952"/>
      <c r="C234" s="952"/>
      <c r="D234" s="952"/>
      <c r="E234" s="952"/>
      <c r="F234" s="952"/>
    </row>
    <row r="235" spans="1:6" ht="21.75" customHeight="1">
      <c r="A235" s="952"/>
      <c r="B235" s="952"/>
      <c r="C235" s="952"/>
      <c r="D235" s="952"/>
      <c r="E235" s="952"/>
      <c r="F235" s="952"/>
    </row>
    <row r="236" spans="1:6" ht="21.75" customHeight="1">
      <c r="A236" s="952"/>
      <c r="B236" s="952"/>
      <c r="C236" s="952"/>
      <c r="D236" s="952"/>
      <c r="E236" s="952"/>
      <c r="F236" s="952"/>
    </row>
    <row r="237" spans="1:6" ht="21.75" customHeight="1">
      <c r="A237" s="952"/>
      <c r="B237" s="952"/>
      <c r="C237" s="952"/>
      <c r="D237" s="952"/>
      <c r="E237" s="952"/>
      <c r="F237" s="952"/>
    </row>
    <row r="238" spans="1:6" ht="21.75" customHeight="1">
      <c r="A238" s="952"/>
      <c r="B238" s="952"/>
      <c r="C238" s="952"/>
      <c r="D238" s="952"/>
      <c r="E238" s="952"/>
      <c r="F238" s="952"/>
    </row>
    <row r="239" spans="1:6" ht="21.75" customHeight="1">
      <c r="A239" s="952"/>
      <c r="B239" s="952"/>
      <c r="C239" s="952"/>
      <c r="D239" s="952"/>
      <c r="E239" s="952"/>
      <c r="F239" s="952"/>
    </row>
    <row r="240" spans="1:6" ht="21.75" customHeight="1">
      <c r="A240" s="952"/>
      <c r="B240" s="952"/>
      <c r="C240" s="952"/>
      <c r="D240" s="952"/>
      <c r="E240" s="952"/>
      <c r="F240" s="952"/>
    </row>
    <row r="241" spans="1:6" ht="21.75" customHeight="1">
      <c r="A241" s="952"/>
      <c r="B241" s="952"/>
      <c r="C241" s="952"/>
      <c r="D241" s="952"/>
      <c r="E241" s="952"/>
      <c r="F241" s="952"/>
    </row>
    <row r="242" spans="1:6" ht="21.75" customHeight="1">
      <c r="A242" s="952"/>
      <c r="B242" s="952"/>
      <c r="C242" s="952"/>
      <c r="D242" s="952"/>
      <c r="E242" s="952"/>
      <c r="F242" s="952"/>
    </row>
    <row r="243" spans="1:6" ht="21.75" customHeight="1">
      <c r="A243" s="952"/>
      <c r="B243" s="952"/>
      <c r="C243" s="952"/>
      <c r="D243" s="952"/>
      <c r="E243" s="952"/>
      <c r="F243" s="952"/>
    </row>
    <row r="244" spans="1:6" ht="21.75" customHeight="1">
      <c r="A244" s="952"/>
      <c r="B244" s="952"/>
      <c r="C244" s="952"/>
      <c r="D244" s="952"/>
      <c r="E244" s="952"/>
      <c r="F244" s="952"/>
    </row>
    <row r="245" spans="1:6" ht="21.75" customHeight="1">
      <c r="A245" s="952"/>
      <c r="B245" s="952"/>
      <c r="C245" s="952"/>
      <c r="D245" s="952"/>
      <c r="E245" s="952"/>
      <c r="F245" s="952"/>
    </row>
    <row r="246" spans="1:6" ht="21.75" customHeight="1">
      <c r="A246" s="952"/>
      <c r="B246" s="952"/>
      <c r="C246" s="952"/>
      <c r="D246" s="952"/>
      <c r="E246" s="952"/>
      <c r="F246" s="952"/>
    </row>
    <row r="247" spans="1:6" ht="21.75" customHeight="1">
      <c r="A247" s="952"/>
      <c r="B247" s="952"/>
      <c r="C247" s="952"/>
      <c r="D247" s="952"/>
      <c r="E247" s="952"/>
      <c r="F247" s="952"/>
    </row>
    <row r="248" spans="1:6" ht="21.75" customHeight="1">
      <c r="A248" s="952"/>
      <c r="B248" s="952"/>
      <c r="C248" s="952"/>
      <c r="D248" s="952"/>
      <c r="E248" s="952"/>
      <c r="F248" s="952"/>
    </row>
    <row r="249" spans="1:6" ht="21.75" customHeight="1">
      <c r="A249" s="952"/>
      <c r="B249" s="952"/>
      <c r="C249" s="952"/>
      <c r="D249" s="952"/>
      <c r="E249" s="952"/>
      <c r="F249" s="952"/>
    </row>
    <row r="250" spans="1:6" ht="21.75" customHeight="1">
      <c r="A250" s="952"/>
      <c r="B250" s="952"/>
      <c r="C250" s="952"/>
      <c r="D250" s="952"/>
      <c r="E250" s="952"/>
      <c r="F250" s="952"/>
    </row>
    <row r="251" spans="1:6" ht="21.75" customHeight="1">
      <c r="A251" s="952"/>
      <c r="B251" s="952"/>
      <c r="C251" s="952"/>
      <c r="D251" s="952"/>
      <c r="E251" s="952"/>
      <c r="F251" s="952"/>
    </row>
    <row r="252" spans="1:6" ht="21.75" customHeight="1">
      <c r="A252" s="952"/>
      <c r="B252" s="952"/>
      <c r="C252" s="952"/>
      <c r="D252" s="952"/>
      <c r="E252" s="952"/>
      <c r="F252" s="952"/>
    </row>
    <row r="253" spans="1:6" ht="21.75" customHeight="1">
      <c r="A253" s="952"/>
      <c r="B253" s="952"/>
      <c r="C253" s="952"/>
      <c r="D253" s="952"/>
      <c r="E253" s="952"/>
      <c r="F253" s="952"/>
    </row>
    <row r="254" spans="1:6" ht="21.75" customHeight="1">
      <c r="A254" s="952"/>
      <c r="B254" s="952"/>
      <c r="C254" s="952"/>
      <c r="D254" s="952"/>
      <c r="E254" s="952"/>
      <c r="F254" s="952"/>
    </row>
    <row r="255" spans="1:6" ht="21.75" customHeight="1">
      <c r="A255" s="952"/>
      <c r="B255" s="952"/>
      <c r="C255" s="952"/>
      <c r="D255" s="952"/>
      <c r="E255" s="952"/>
      <c r="F255" s="952"/>
    </row>
    <row r="256" spans="1:6" ht="21.75" customHeight="1">
      <c r="A256" s="952"/>
      <c r="B256" s="952"/>
      <c r="C256" s="952"/>
      <c r="D256" s="952"/>
      <c r="E256" s="952"/>
      <c r="F256" s="952"/>
    </row>
    <row r="257" spans="1:6" ht="21.75" customHeight="1">
      <c r="A257" s="952"/>
      <c r="B257" s="952"/>
      <c r="C257" s="952"/>
      <c r="D257" s="952"/>
      <c r="E257" s="952"/>
      <c r="F257" s="952"/>
    </row>
    <row r="258" spans="1:6" ht="21.75" customHeight="1">
      <c r="A258" s="952"/>
      <c r="B258" s="952"/>
      <c r="C258" s="952"/>
      <c r="D258" s="952"/>
      <c r="E258" s="952"/>
      <c r="F258" s="952"/>
    </row>
    <row r="259" spans="1:6" ht="21.75" customHeight="1">
      <c r="A259" s="952"/>
      <c r="B259" s="952"/>
      <c r="C259" s="952"/>
      <c r="D259" s="952"/>
      <c r="E259" s="952"/>
      <c r="F259" s="952"/>
    </row>
    <row r="260" spans="1:6" ht="21.75" customHeight="1">
      <c r="A260" s="952"/>
      <c r="B260" s="952"/>
      <c r="C260" s="952"/>
      <c r="D260" s="952"/>
      <c r="E260" s="952"/>
      <c r="F260" s="952"/>
    </row>
    <row r="261" spans="1:6" ht="21.75" customHeight="1">
      <c r="A261" s="952"/>
      <c r="B261" s="952"/>
      <c r="C261" s="952"/>
      <c r="D261" s="952"/>
      <c r="E261" s="952"/>
      <c r="F261" s="952"/>
    </row>
    <row r="262" spans="1:6" ht="21.75" customHeight="1">
      <c r="A262" s="952"/>
      <c r="B262" s="952"/>
      <c r="C262" s="952"/>
      <c r="D262" s="952"/>
      <c r="E262" s="952"/>
      <c r="F262" s="952"/>
    </row>
    <row r="263" spans="1:6" ht="21.75" customHeight="1">
      <c r="A263" s="952"/>
      <c r="B263" s="952"/>
      <c r="C263" s="952"/>
      <c r="D263" s="952"/>
      <c r="E263" s="952"/>
      <c r="F263" s="952"/>
    </row>
  </sheetData>
  <mergeCells count="5">
    <mergeCell ref="A24:B33"/>
    <mergeCell ref="C24:C27"/>
    <mergeCell ref="C28:C32"/>
    <mergeCell ref="C33:D33"/>
    <mergeCell ref="A1:G1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view="pageBreakPreview" zoomScaleNormal="100" zoomScaleSheetLayoutView="100" workbookViewId="0">
      <selection activeCell="H13" sqref="H13:M13"/>
    </sheetView>
  </sheetViews>
  <sheetFormatPr defaultRowHeight="17.45" customHeight="1"/>
  <cols>
    <col min="1" max="43" width="2.6640625" style="136" customWidth="1"/>
    <col min="44" max="16384" width="8.88671875" style="134"/>
  </cols>
  <sheetData>
    <row r="1" spans="1:43" ht="20.100000000000001" customHeight="1" thickBot="1">
      <c r="A1" s="1321" t="s">
        <v>540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2"/>
      <c r="U1" s="1322"/>
      <c r="V1" s="1322"/>
      <c r="W1" s="1322"/>
      <c r="X1" s="1322"/>
      <c r="Y1" s="1322"/>
      <c r="Z1" s="1322"/>
      <c r="AA1" s="1322"/>
      <c r="AB1" s="1322"/>
      <c r="AC1" s="1322"/>
      <c r="AD1" s="1322"/>
      <c r="AE1" s="1322"/>
      <c r="AF1" s="1322"/>
      <c r="AG1" s="1322"/>
      <c r="AH1" s="1322"/>
      <c r="AI1" s="1322"/>
      <c r="AJ1" s="1322"/>
      <c r="AK1" s="1322"/>
      <c r="AL1" s="1322"/>
      <c r="AM1" s="1322"/>
      <c r="AN1" s="1322"/>
      <c r="AO1" s="1322"/>
      <c r="AP1" s="1322"/>
      <c r="AQ1" s="1323"/>
    </row>
    <row r="2" spans="1:43" ht="20.100000000000001" customHeight="1" thickTop="1">
      <c r="A2" s="135"/>
      <c r="AQ2" s="137"/>
    </row>
    <row r="3" spans="1:43" ht="20.100000000000001" customHeight="1">
      <c r="A3" s="135"/>
      <c r="B3" s="138" t="s">
        <v>541</v>
      </c>
      <c r="C3" s="134"/>
      <c r="D3" s="134"/>
      <c r="E3" s="139"/>
      <c r="F3" s="134"/>
      <c r="G3" s="134"/>
      <c r="H3" s="139"/>
      <c r="I3" s="139"/>
      <c r="J3" s="139"/>
      <c r="K3" s="139"/>
      <c r="L3" s="134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37"/>
    </row>
    <row r="4" spans="1:43" ht="20.100000000000001" customHeight="1">
      <c r="A4" s="135"/>
      <c r="B4" s="141"/>
      <c r="C4" s="142" t="s">
        <v>542</v>
      </c>
      <c r="D4" s="142" t="s">
        <v>768</v>
      </c>
      <c r="E4" s="141"/>
      <c r="F4" s="141"/>
      <c r="G4" s="141"/>
      <c r="H4" s="141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AQ4" s="137"/>
    </row>
    <row r="5" spans="1:43" ht="20.100000000000001" customHeight="1">
      <c r="A5" s="135"/>
      <c r="B5" s="141"/>
      <c r="C5" s="144" t="s">
        <v>543</v>
      </c>
      <c r="D5" s="1324" t="s">
        <v>544</v>
      </c>
      <c r="E5" s="1324"/>
      <c r="F5" s="1324"/>
      <c r="G5" s="1324"/>
      <c r="H5" s="1324"/>
      <c r="I5" s="1324"/>
      <c r="J5" s="145" t="s">
        <v>545</v>
      </c>
      <c r="K5" s="146" t="s">
        <v>546</v>
      </c>
      <c r="L5" s="1325" t="s">
        <v>547</v>
      </c>
      <c r="M5" s="1325"/>
      <c r="N5" s="1325"/>
      <c r="O5" s="147" t="s">
        <v>548</v>
      </c>
      <c r="P5" s="147" t="s">
        <v>549</v>
      </c>
      <c r="Q5" s="1319" t="s">
        <v>550</v>
      </c>
      <c r="R5" s="1319"/>
      <c r="S5" s="1319"/>
      <c r="T5" s="145" t="s">
        <v>545</v>
      </c>
      <c r="U5" s="136" t="s">
        <v>551</v>
      </c>
      <c r="V5" s="1317" t="s">
        <v>552</v>
      </c>
      <c r="W5" s="1317"/>
      <c r="X5" s="1317"/>
      <c r="Y5" s="1317"/>
      <c r="Z5" s="1317"/>
      <c r="AA5" s="1317"/>
      <c r="AB5" s="1317"/>
      <c r="AC5" s="148" t="s">
        <v>553</v>
      </c>
      <c r="AD5" s="1317">
        <v>365</v>
      </c>
      <c r="AE5" s="1317"/>
      <c r="AF5" s="136" t="s">
        <v>554</v>
      </c>
      <c r="AG5" s="136" t="s">
        <v>555</v>
      </c>
      <c r="AH5" s="136" t="s">
        <v>556</v>
      </c>
      <c r="AQ5" s="137"/>
    </row>
    <row r="6" spans="1:43" ht="20.100000000000001" customHeight="1">
      <c r="A6" s="135"/>
      <c r="B6" s="141"/>
      <c r="C6" s="144" t="s">
        <v>543</v>
      </c>
      <c r="D6" s="1319">
        <f>'총괄(원본)'!F26+'총괄(원본)'!F27+'총괄(원본)'!F28</f>
        <v>150447138</v>
      </c>
      <c r="E6" s="1319"/>
      <c r="F6" s="1319"/>
      <c r="G6" s="1319"/>
      <c r="H6" s="1319"/>
      <c r="I6" s="1319"/>
      <c r="J6" s="145" t="s">
        <v>545</v>
      </c>
      <c r="K6" s="146" t="s">
        <v>546</v>
      </c>
      <c r="L6" s="1320">
        <v>6.0699999999999999E-3</v>
      </c>
      <c r="M6" s="1320"/>
      <c r="N6" s="1320"/>
      <c r="O6" s="147" t="s">
        <v>548</v>
      </c>
      <c r="P6" s="147" t="s">
        <v>549</v>
      </c>
      <c r="Q6" s="1319" t="s">
        <v>557</v>
      </c>
      <c r="R6" s="1319"/>
      <c r="S6" s="1319"/>
      <c r="T6" s="1319"/>
      <c r="U6" s="1319"/>
      <c r="V6" s="1319"/>
      <c r="W6" s="1319"/>
      <c r="X6" s="1319"/>
      <c r="Y6" s="1319"/>
      <c r="Z6" s="1319"/>
      <c r="AA6" s="1319"/>
      <c r="AB6" s="1319"/>
      <c r="AC6" s="1319"/>
      <c r="AD6" s="1319"/>
      <c r="AE6" s="1319"/>
      <c r="AF6" s="1319"/>
      <c r="AG6" s="136" t="s">
        <v>555</v>
      </c>
      <c r="AH6" s="136" t="s">
        <v>556</v>
      </c>
      <c r="AI6" s="136" t="s">
        <v>543</v>
      </c>
      <c r="AJ6" s="1318">
        <f>D6*L6</f>
        <v>913214.12766</v>
      </c>
      <c r="AK6" s="1318"/>
      <c r="AL6" s="1318"/>
      <c r="AM6" s="1318"/>
      <c r="AN6" s="1318"/>
      <c r="AQ6" s="137"/>
    </row>
    <row r="7" spans="1:43" ht="20.100000000000001" customHeight="1">
      <c r="A7" s="135"/>
      <c r="B7" s="141"/>
      <c r="C7" s="144" t="str">
        <f>IF(D7="","","=")</f>
        <v/>
      </c>
      <c r="D7" s="1319" t="s">
        <v>558</v>
      </c>
      <c r="E7" s="1319"/>
      <c r="F7" s="1319"/>
      <c r="G7" s="1319"/>
      <c r="H7" s="1319"/>
      <c r="I7" s="1319"/>
      <c r="J7" s="145" t="str">
        <f>IF(D7="","","×")</f>
        <v/>
      </c>
      <c r="K7" s="146" t="str">
        <f>IF(D7="","","[")</f>
        <v/>
      </c>
      <c r="L7" s="1320" t="str">
        <f>IF(D7="","",P21/100)</f>
        <v/>
      </c>
      <c r="M7" s="1320"/>
      <c r="N7" s="1320"/>
      <c r="O7" s="147" t="str">
        <f>IF(D7="","","+")</f>
        <v/>
      </c>
      <c r="P7" s="147" t="str">
        <f>IF(D7="","","{")</f>
        <v/>
      </c>
      <c r="Q7" s="1319" t="str">
        <f>IF(D7="","","가산요율없음")</f>
        <v/>
      </c>
      <c r="R7" s="1319"/>
      <c r="S7" s="1319"/>
      <c r="T7" s="1319"/>
      <c r="U7" s="1319"/>
      <c r="V7" s="1319"/>
      <c r="W7" s="1319"/>
      <c r="X7" s="1319"/>
      <c r="Y7" s="1319"/>
      <c r="Z7" s="1319"/>
      <c r="AA7" s="1319"/>
      <c r="AB7" s="1319"/>
      <c r="AC7" s="1319"/>
      <c r="AD7" s="1319"/>
      <c r="AE7" s="1319"/>
      <c r="AF7" s="1319"/>
      <c r="AG7" s="136" t="str">
        <f>IF(D7="","","}")</f>
        <v/>
      </c>
      <c r="AH7" s="136" t="str">
        <f>IF(D7="","","]")</f>
        <v/>
      </c>
      <c r="AI7" s="136" t="str">
        <f>IF(D7="","","=")</f>
        <v/>
      </c>
      <c r="AJ7" s="1318" t="str">
        <f>IF(D7="","",D7*L7)</f>
        <v/>
      </c>
      <c r="AK7" s="1318"/>
      <c r="AL7" s="1318"/>
      <c r="AM7" s="1318"/>
      <c r="AN7" s="1318"/>
      <c r="AQ7" s="149"/>
    </row>
    <row r="8" spans="1:43" ht="20.100000000000001" customHeight="1">
      <c r="A8" s="135"/>
      <c r="B8" s="141"/>
      <c r="C8" s="142" t="s">
        <v>542</v>
      </c>
      <c r="D8" s="142" t="s">
        <v>769</v>
      </c>
      <c r="E8" s="144"/>
      <c r="F8" s="146"/>
      <c r="G8" s="146"/>
      <c r="H8" s="146"/>
      <c r="I8" s="146"/>
      <c r="J8" s="146"/>
      <c r="K8" s="146"/>
      <c r="L8" s="146"/>
      <c r="M8" s="146"/>
      <c r="N8" s="146"/>
      <c r="O8" s="147"/>
      <c r="P8" s="147"/>
      <c r="Q8" s="147"/>
      <c r="R8" s="147"/>
      <c r="S8" s="147"/>
      <c r="T8" s="148"/>
      <c r="AQ8" s="149"/>
    </row>
    <row r="9" spans="1:43" ht="20.100000000000001" customHeight="1">
      <c r="A9" s="135"/>
      <c r="B9" s="141"/>
      <c r="C9" s="144" t="s">
        <v>543</v>
      </c>
      <c r="D9" s="1319">
        <f>D6</f>
        <v>150447138</v>
      </c>
      <c r="E9" s="1319"/>
      <c r="F9" s="1319"/>
      <c r="G9" s="1319"/>
      <c r="H9" s="1319"/>
      <c r="I9" s="1319"/>
      <c r="J9" s="145" t="s">
        <v>545</v>
      </c>
      <c r="K9" s="1326">
        <v>1.6000000000000001E-3</v>
      </c>
      <c r="L9" s="1326"/>
      <c r="M9" s="1326"/>
      <c r="N9" s="146" t="s">
        <v>543</v>
      </c>
      <c r="O9" s="1327">
        <f>D9*K9</f>
        <v>240715.42080000002</v>
      </c>
      <c r="P9" s="1327"/>
      <c r="Q9" s="1327"/>
      <c r="R9" s="1327"/>
      <c r="S9" s="1327"/>
      <c r="T9" s="1327"/>
      <c r="AQ9" s="149"/>
    </row>
    <row r="10" spans="1:43" ht="20.100000000000001" customHeight="1">
      <c r="A10" s="135"/>
      <c r="B10" s="141"/>
      <c r="C10" s="144"/>
      <c r="D10" s="147"/>
      <c r="E10" s="147"/>
      <c r="F10" s="147"/>
      <c r="G10" s="147"/>
      <c r="H10" s="147"/>
      <c r="I10" s="147"/>
      <c r="J10" s="145"/>
      <c r="K10" s="150"/>
      <c r="L10" s="150"/>
      <c r="M10" s="150"/>
      <c r="N10" s="146"/>
      <c r="O10" s="147"/>
      <c r="P10" s="147"/>
      <c r="Q10" s="147"/>
      <c r="R10" s="147"/>
      <c r="S10" s="147"/>
      <c r="T10" s="147"/>
      <c r="AQ10" s="149"/>
    </row>
    <row r="11" spans="1:43" ht="20.100000000000001" customHeight="1">
      <c r="A11" s="135"/>
      <c r="B11" s="141"/>
      <c r="C11" s="142" t="s">
        <v>542</v>
      </c>
      <c r="D11" s="142" t="s">
        <v>559</v>
      </c>
      <c r="E11" s="144"/>
      <c r="F11" s="151"/>
      <c r="G11" s="151" t="s">
        <v>543</v>
      </c>
      <c r="H11" s="1328" t="s">
        <v>560</v>
      </c>
      <c r="I11" s="1328"/>
      <c r="J11" s="1328"/>
      <c r="K11" s="1328"/>
      <c r="L11" s="1328"/>
      <c r="M11" s="1328"/>
      <c r="N11" s="152" t="s">
        <v>548</v>
      </c>
      <c r="O11" s="1328" t="s">
        <v>561</v>
      </c>
      <c r="P11" s="1328"/>
      <c r="Q11" s="1328"/>
      <c r="R11" s="1328"/>
      <c r="S11" s="1328"/>
      <c r="T11" s="1328"/>
      <c r="AQ11" s="149"/>
    </row>
    <row r="12" spans="1:43" ht="20.100000000000001" customHeight="1">
      <c r="A12" s="135"/>
      <c r="B12" s="141"/>
      <c r="C12" s="142"/>
      <c r="D12" s="142"/>
      <c r="E12" s="144"/>
      <c r="F12" s="151"/>
      <c r="G12" s="151" t="s">
        <v>543</v>
      </c>
      <c r="H12" s="1327">
        <f>AJ6+IF(AJ7="",0,AJ7)</f>
        <v>913214.12766</v>
      </c>
      <c r="I12" s="1327"/>
      <c r="J12" s="1327"/>
      <c r="K12" s="1327"/>
      <c r="L12" s="1327"/>
      <c r="M12" s="1327"/>
      <c r="N12" s="152" t="s">
        <v>548</v>
      </c>
      <c r="O12" s="1327">
        <f>O9</f>
        <v>240715.42080000002</v>
      </c>
      <c r="P12" s="1327"/>
      <c r="Q12" s="1327"/>
      <c r="R12" s="1327"/>
      <c r="S12" s="1327"/>
      <c r="T12" s="1327"/>
      <c r="AQ12" s="137"/>
    </row>
    <row r="13" spans="1:43" ht="20.100000000000001" customHeight="1">
      <c r="A13" s="135"/>
      <c r="B13" s="141"/>
      <c r="C13" s="142"/>
      <c r="D13" s="142"/>
      <c r="E13" s="144"/>
      <c r="F13" s="151"/>
      <c r="G13" s="151" t="s">
        <v>543</v>
      </c>
      <c r="H13" s="1327">
        <f>H12+O12</f>
        <v>1153929.54846</v>
      </c>
      <c r="I13" s="1327"/>
      <c r="J13" s="1327"/>
      <c r="K13" s="1327"/>
      <c r="L13" s="1327"/>
      <c r="M13" s="1327"/>
      <c r="N13" s="151"/>
      <c r="O13" s="148"/>
      <c r="P13" s="148"/>
      <c r="Q13" s="148"/>
      <c r="R13" s="148"/>
      <c r="S13" s="148"/>
      <c r="T13" s="148"/>
      <c r="AQ13" s="137"/>
    </row>
    <row r="14" spans="1:43" ht="20.100000000000001" customHeight="1">
      <c r="A14" s="135"/>
      <c r="B14" s="141"/>
      <c r="C14" s="142"/>
      <c r="D14" s="142"/>
      <c r="E14" s="144"/>
      <c r="F14" s="151"/>
      <c r="G14" s="151"/>
      <c r="H14" s="1329"/>
      <c r="I14" s="1329"/>
      <c r="J14" s="1329"/>
      <c r="K14" s="1329"/>
      <c r="L14" s="1329"/>
      <c r="M14" s="1329"/>
      <c r="N14" s="153"/>
      <c r="O14" s="148"/>
      <c r="P14" s="148"/>
      <c r="Q14" s="148"/>
      <c r="R14" s="148"/>
      <c r="S14" s="148"/>
      <c r="T14" s="148"/>
      <c r="AQ14" s="137"/>
    </row>
    <row r="15" spans="1:43" ht="20.100000000000001" customHeight="1">
      <c r="A15" s="135"/>
      <c r="B15" s="141"/>
      <c r="C15" s="142" t="s">
        <v>542</v>
      </c>
      <c r="D15" s="142" t="s">
        <v>562</v>
      </c>
      <c r="E15" s="142"/>
      <c r="F15" s="142"/>
      <c r="G15" s="151" t="s">
        <v>543</v>
      </c>
      <c r="H15" s="1330">
        <f>TRUNC(H13,-3)</f>
        <v>1153000</v>
      </c>
      <c r="I15" s="1330"/>
      <c r="J15" s="1330"/>
      <c r="K15" s="1330"/>
      <c r="L15" s="1330"/>
      <c r="M15" s="1330"/>
      <c r="N15" s="153" t="s">
        <v>563</v>
      </c>
      <c r="O15" s="148"/>
      <c r="P15" s="148"/>
      <c r="Q15" s="148"/>
      <c r="R15" s="148"/>
      <c r="S15" s="148"/>
      <c r="T15" s="148"/>
      <c r="AQ15" s="137"/>
    </row>
    <row r="16" spans="1:43" ht="20.100000000000001" customHeight="1">
      <c r="A16" s="135"/>
      <c r="B16" s="141"/>
      <c r="C16" s="142"/>
      <c r="D16" s="154"/>
      <c r="E16" s="142"/>
      <c r="F16" s="142"/>
      <c r="G16" s="151"/>
      <c r="H16" s="155"/>
      <c r="I16" s="155"/>
      <c r="J16" s="155"/>
      <c r="K16" s="155"/>
      <c r="L16" s="155"/>
      <c r="M16" s="155"/>
      <c r="N16" s="153"/>
      <c r="O16" s="148"/>
      <c r="P16" s="148"/>
      <c r="Q16" s="148"/>
      <c r="R16" s="148"/>
      <c r="S16" s="148"/>
      <c r="T16" s="148"/>
      <c r="AQ16" s="137"/>
    </row>
    <row r="17" spans="1:43" ht="20.100000000000001" customHeight="1">
      <c r="A17" s="135"/>
      <c r="B17" s="138" t="s">
        <v>564</v>
      </c>
      <c r="C17" s="144"/>
      <c r="D17" s="144"/>
      <c r="E17" s="144"/>
      <c r="F17" s="156"/>
      <c r="G17" s="156"/>
      <c r="H17" s="156"/>
      <c r="I17" s="156"/>
      <c r="J17" s="156"/>
      <c r="K17" s="156"/>
      <c r="L17" s="156"/>
      <c r="M17" s="156"/>
      <c r="N17" s="156"/>
      <c r="O17" s="148"/>
      <c r="P17" s="148"/>
      <c r="Q17" s="148"/>
      <c r="R17" s="148"/>
      <c r="S17" s="148"/>
      <c r="T17" s="148"/>
      <c r="AQ17" s="137"/>
    </row>
    <row r="18" spans="1:43" ht="20.100000000000001" customHeight="1">
      <c r="A18" s="135"/>
      <c r="B18" s="1331" t="s">
        <v>565</v>
      </c>
      <c r="C18" s="1331"/>
      <c r="D18" s="1331"/>
      <c r="E18" s="1331"/>
      <c r="F18" s="1331"/>
      <c r="G18" s="1331"/>
      <c r="H18" s="1331"/>
      <c r="I18" s="1331"/>
      <c r="J18" s="1333" t="s">
        <v>566</v>
      </c>
      <c r="K18" s="1333"/>
      <c r="L18" s="1333"/>
      <c r="M18" s="1333"/>
      <c r="N18" s="1333"/>
      <c r="O18" s="1333"/>
      <c r="P18" s="1333"/>
      <c r="Q18" s="1333"/>
      <c r="R18" s="1333"/>
      <c r="S18" s="1333"/>
      <c r="T18" s="1333"/>
      <c r="U18" s="1333"/>
      <c r="V18" s="1333"/>
      <c r="W18" s="1333"/>
      <c r="X18" s="1333"/>
      <c r="Y18" s="1333"/>
      <c r="Z18" s="1333"/>
      <c r="AA18" s="1333"/>
      <c r="AB18" s="1333"/>
      <c r="AC18" s="1333"/>
      <c r="AD18" s="1333"/>
      <c r="AE18" s="1333"/>
      <c r="AF18" s="1333"/>
      <c r="AG18" s="1333"/>
      <c r="AH18" s="1333"/>
      <c r="AI18" s="1333"/>
      <c r="AJ18" s="1333"/>
      <c r="AK18" s="1333"/>
      <c r="AL18" s="1333"/>
      <c r="AM18" s="1333"/>
      <c r="AN18" s="1333"/>
      <c r="AO18" s="1333"/>
      <c r="AP18" s="1333"/>
      <c r="AQ18" s="137"/>
    </row>
    <row r="19" spans="1:43" ht="20.100000000000001" customHeight="1">
      <c r="A19" s="135"/>
      <c r="B19" s="1331"/>
      <c r="C19" s="1331"/>
      <c r="D19" s="1331"/>
      <c r="E19" s="1331"/>
      <c r="F19" s="1331"/>
      <c r="G19" s="1331"/>
      <c r="H19" s="1331"/>
      <c r="I19" s="1331"/>
      <c r="J19" s="1331" t="s">
        <v>567</v>
      </c>
      <c r="K19" s="1331"/>
      <c r="L19" s="1331"/>
      <c r="M19" s="1331"/>
      <c r="N19" s="1331"/>
      <c r="O19" s="1331"/>
      <c r="P19" s="1331" t="s">
        <v>568</v>
      </c>
      <c r="Q19" s="1331"/>
      <c r="R19" s="1331"/>
      <c r="S19" s="1331"/>
      <c r="T19" s="1331"/>
      <c r="U19" s="1331"/>
      <c r="V19" s="1331" t="s">
        <v>569</v>
      </c>
      <c r="W19" s="1331"/>
      <c r="X19" s="1331"/>
      <c r="Y19" s="1331"/>
      <c r="Z19" s="1331"/>
      <c r="AA19" s="1331"/>
      <c r="AB19" s="1331" t="s">
        <v>570</v>
      </c>
      <c r="AC19" s="1331"/>
      <c r="AD19" s="1331"/>
      <c r="AE19" s="1331"/>
      <c r="AF19" s="1331"/>
      <c r="AG19" s="1331"/>
      <c r="AH19" s="1331" t="s">
        <v>571</v>
      </c>
      <c r="AI19" s="1331"/>
      <c r="AJ19" s="1331"/>
      <c r="AK19" s="1331"/>
      <c r="AL19" s="1331"/>
      <c r="AM19" s="1331"/>
      <c r="AN19" s="1334" t="s">
        <v>572</v>
      </c>
      <c r="AO19" s="1335"/>
      <c r="AP19" s="1336"/>
      <c r="AQ19" s="137"/>
    </row>
    <row r="20" spans="1:43" ht="20.100000000000001" customHeight="1" thickBot="1">
      <c r="A20" s="135"/>
      <c r="B20" s="1332"/>
      <c r="C20" s="1332"/>
      <c r="D20" s="1332"/>
      <c r="E20" s="1332"/>
      <c r="F20" s="1332"/>
      <c r="G20" s="1332"/>
      <c r="H20" s="1332"/>
      <c r="I20" s="1332"/>
      <c r="J20" s="1332" t="s">
        <v>547</v>
      </c>
      <c r="K20" s="1332"/>
      <c r="L20" s="1332"/>
      <c r="M20" s="1332" t="s">
        <v>550</v>
      </c>
      <c r="N20" s="1332"/>
      <c r="O20" s="1332"/>
      <c r="P20" s="1332" t="s">
        <v>547</v>
      </c>
      <c r="Q20" s="1332"/>
      <c r="R20" s="1332"/>
      <c r="S20" s="1332" t="s">
        <v>550</v>
      </c>
      <c r="T20" s="1332"/>
      <c r="U20" s="1332"/>
      <c r="V20" s="1332" t="s">
        <v>547</v>
      </c>
      <c r="W20" s="1332"/>
      <c r="X20" s="1332"/>
      <c r="Y20" s="1332" t="s">
        <v>550</v>
      </c>
      <c r="Z20" s="1332"/>
      <c r="AA20" s="1332"/>
      <c r="AB20" s="1332" t="s">
        <v>547</v>
      </c>
      <c r="AC20" s="1332"/>
      <c r="AD20" s="1332"/>
      <c r="AE20" s="1332" t="s">
        <v>550</v>
      </c>
      <c r="AF20" s="1332"/>
      <c r="AG20" s="1332"/>
      <c r="AH20" s="1332" t="s">
        <v>547</v>
      </c>
      <c r="AI20" s="1332"/>
      <c r="AJ20" s="1332"/>
      <c r="AK20" s="1332" t="s">
        <v>550</v>
      </c>
      <c r="AL20" s="1332"/>
      <c r="AM20" s="1332"/>
      <c r="AN20" s="1337"/>
      <c r="AO20" s="1338"/>
      <c r="AP20" s="1339"/>
      <c r="AQ20" s="137"/>
    </row>
    <row r="21" spans="1:43" ht="20.100000000000001" customHeight="1" thickTop="1">
      <c r="A21" s="135"/>
      <c r="B21" s="1341" t="s">
        <v>573</v>
      </c>
      <c r="C21" s="1341"/>
      <c r="D21" s="1341"/>
      <c r="E21" s="1341"/>
      <c r="F21" s="1341"/>
      <c r="G21" s="1341"/>
      <c r="H21" s="1341"/>
      <c r="I21" s="1341"/>
      <c r="J21" s="1340">
        <v>0.60699999999999998</v>
      </c>
      <c r="K21" s="1340"/>
      <c r="L21" s="1340"/>
      <c r="M21" s="1342">
        <v>9.7000000000000003E-3</v>
      </c>
      <c r="N21" s="1342"/>
      <c r="O21" s="1342"/>
      <c r="P21" s="1340">
        <v>0.59</v>
      </c>
      <c r="Q21" s="1340"/>
      <c r="R21" s="1340"/>
      <c r="S21" s="1340">
        <v>9.4E-2</v>
      </c>
      <c r="T21" s="1340"/>
      <c r="U21" s="1340"/>
      <c r="V21" s="1340">
        <v>0.57199999999999995</v>
      </c>
      <c r="W21" s="1340"/>
      <c r="X21" s="1340"/>
      <c r="Y21" s="1340">
        <v>9.2999999999999999E-2</v>
      </c>
      <c r="Z21" s="1340"/>
      <c r="AA21" s="1340"/>
      <c r="AB21" s="1340">
        <v>0.55400000000000005</v>
      </c>
      <c r="AC21" s="1340"/>
      <c r="AD21" s="1340"/>
      <c r="AE21" s="1340">
        <v>8.7999999999999995E-2</v>
      </c>
      <c r="AF21" s="1340"/>
      <c r="AG21" s="1340"/>
      <c r="AH21" s="1340">
        <v>0.53600000000000003</v>
      </c>
      <c r="AI21" s="1340"/>
      <c r="AJ21" s="1340"/>
      <c r="AK21" s="1340">
        <v>8.5000000000000006E-2</v>
      </c>
      <c r="AL21" s="1340"/>
      <c r="AM21" s="1340"/>
      <c r="AN21" s="1343">
        <v>2</v>
      </c>
      <c r="AO21" s="1343"/>
      <c r="AP21" s="1343"/>
      <c r="AQ21" s="137"/>
    </row>
    <row r="22" spans="1:43" ht="20.100000000000001" customHeight="1">
      <c r="A22" s="135"/>
      <c r="B22" s="154" t="s">
        <v>574</v>
      </c>
      <c r="C22" s="157" t="s">
        <v>575</v>
      </c>
      <c r="D22" s="154"/>
      <c r="E22" s="154"/>
      <c r="F22" s="154"/>
      <c r="G22" s="154"/>
      <c r="H22" s="154"/>
      <c r="I22" s="154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9"/>
      <c r="AO22" s="159"/>
      <c r="AP22" s="159"/>
      <c r="AQ22" s="137"/>
    </row>
    <row r="23" spans="1:43" ht="20.100000000000001" customHeight="1">
      <c r="A23" s="135"/>
      <c r="B23" s="154" t="s">
        <v>574</v>
      </c>
      <c r="C23" s="157" t="s">
        <v>576</v>
      </c>
      <c r="D23" s="154"/>
      <c r="E23" s="160"/>
      <c r="F23" s="160"/>
      <c r="G23" s="160"/>
      <c r="H23" s="161"/>
      <c r="I23" s="162"/>
      <c r="J23" s="162"/>
      <c r="K23" s="162"/>
      <c r="L23" s="161"/>
      <c r="M23" s="163"/>
      <c r="N23" s="163"/>
      <c r="O23" s="164"/>
      <c r="P23" s="165"/>
      <c r="Q23" s="166"/>
      <c r="R23" s="164"/>
      <c r="S23" s="164"/>
      <c r="T23" s="167"/>
      <c r="U23" s="168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37"/>
    </row>
    <row r="24" spans="1:43" ht="20.100000000000001" customHeight="1">
      <c r="A24" s="135"/>
      <c r="B24" s="154" t="s">
        <v>574</v>
      </c>
      <c r="C24" s="157" t="s">
        <v>577</v>
      </c>
      <c r="D24" s="154"/>
      <c r="E24" s="161"/>
      <c r="F24" s="161"/>
      <c r="G24" s="161"/>
      <c r="H24" s="161"/>
      <c r="I24" s="161"/>
      <c r="J24" s="161"/>
      <c r="K24" s="161"/>
      <c r="L24" s="169"/>
      <c r="M24" s="167"/>
      <c r="N24" s="167"/>
      <c r="O24" s="167"/>
      <c r="P24" s="167"/>
      <c r="Q24" s="167"/>
      <c r="R24" s="167"/>
      <c r="S24" s="167"/>
      <c r="T24" s="167"/>
      <c r="U24" s="168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37"/>
    </row>
    <row r="25" spans="1:43" ht="20.100000000000001" customHeight="1" thickBot="1">
      <c r="A25" s="170"/>
      <c r="B25" s="171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2"/>
      <c r="AD25" s="171"/>
      <c r="AE25" s="171"/>
      <c r="AF25" s="172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3"/>
    </row>
  </sheetData>
  <mergeCells count="54">
    <mergeCell ref="AB21:AD21"/>
    <mergeCell ref="AE21:AG21"/>
    <mergeCell ref="AH21:AJ21"/>
    <mergeCell ref="AK21:AM21"/>
    <mergeCell ref="AN21:AP21"/>
    <mergeCell ref="AE20:AG20"/>
    <mergeCell ref="AH20:AJ20"/>
    <mergeCell ref="AK20:AM20"/>
    <mergeCell ref="AB20:AD20"/>
    <mergeCell ref="B21:I21"/>
    <mergeCell ref="J21:L21"/>
    <mergeCell ref="M21:O21"/>
    <mergeCell ref="P21:R21"/>
    <mergeCell ref="S21:U21"/>
    <mergeCell ref="V21:X21"/>
    <mergeCell ref="Y21:AA21"/>
    <mergeCell ref="M20:O20"/>
    <mergeCell ref="P20:R20"/>
    <mergeCell ref="S20:U20"/>
    <mergeCell ref="V20:X20"/>
    <mergeCell ref="Y20:AA20"/>
    <mergeCell ref="H15:M15"/>
    <mergeCell ref="B18:I20"/>
    <mergeCell ref="J18:AP18"/>
    <mergeCell ref="J19:O19"/>
    <mergeCell ref="P19:U19"/>
    <mergeCell ref="V19:AA19"/>
    <mergeCell ref="AB19:AG19"/>
    <mergeCell ref="AH19:AM19"/>
    <mergeCell ref="AN19:AP20"/>
    <mergeCell ref="J20:L20"/>
    <mergeCell ref="H11:M11"/>
    <mergeCell ref="O11:T11"/>
    <mergeCell ref="H12:M12"/>
    <mergeCell ref="O12:T12"/>
    <mergeCell ref="H13:M13"/>
    <mergeCell ref="H14:M14"/>
    <mergeCell ref="A1:AQ1"/>
    <mergeCell ref="D5:I5"/>
    <mergeCell ref="L5:N5"/>
    <mergeCell ref="Q5:S5"/>
    <mergeCell ref="V5:AB5"/>
    <mergeCell ref="D9:I9"/>
    <mergeCell ref="K9:M9"/>
    <mergeCell ref="O9:T9"/>
    <mergeCell ref="D6:I6"/>
    <mergeCell ref="L6:N6"/>
    <mergeCell ref="AD5:AE5"/>
    <mergeCell ref="AJ6:AN6"/>
    <mergeCell ref="D7:I7"/>
    <mergeCell ref="L7:N7"/>
    <mergeCell ref="Q7:AF7"/>
    <mergeCell ref="AJ7:AN7"/>
    <mergeCell ref="Q6:AF6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view="pageBreakPreview" zoomScaleNormal="100" zoomScaleSheetLayoutView="100" workbookViewId="0">
      <selection activeCell="H13" sqref="H13:M13"/>
    </sheetView>
  </sheetViews>
  <sheetFormatPr defaultRowHeight="17.45" customHeight="1"/>
  <cols>
    <col min="1" max="43" width="2.6640625" style="136" customWidth="1"/>
    <col min="44" max="16384" width="8.88671875" style="134"/>
  </cols>
  <sheetData>
    <row r="1" spans="1:43" ht="20.100000000000001" customHeight="1" thickBot="1">
      <c r="A1" s="1321" t="s">
        <v>540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2"/>
      <c r="U1" s="1322"/>
      <c r="V1" s="1322"/>
      <c r="W1" s="1322"/>
      <c r="X1" s="1322"/>
      <c r="Y1" s="1322"/>
      <c r="Z1" s="1322"/>
      <c r="AA1" s="1322"/>
      <c r="AB1" s="1322"/>
      <c r="AC1" s="1322"/>
      <c r="AD1" s="1322"/>
      <c r="AE1" s="1322"/>
      <c r="AF1" s="1322"/>
      <c r="AG1" s="1322"/>
      <c r="AH1" s="1322"/>
      <c r="AI1" s="1322"/>
      <c r="AJ1" s="1322"/>
      <c r="AK1" s="1322"/>
      <c r="AL1" s="1322"/>
      <c r="AM1" s="1322"/>
      <c r="AN1" s="1322"/>
      <c r="AO1" s="1322"/>
      <c r="AP1" s="1322"/>
      <c r="AQ1" s="1323"/>
    </row>
    <row r="2" spans="1:43" ht="20.100000000000001" customHeight="1" thickTop="1">
      <c r="A2" s="135"/>
      <c r="AQ2" s="137"/>
    </row>
    <row r="3" spans="1:43" ht="20.100000000000001" customHeight="1">
      <c r="A3" s="135"/>
      <c r="B3" s="138" t="s">
        <v>541</v>
      </c>
      <c r="C3" s="134"/>
      <c r="D3" s="134"/>
      <c r="E3" s="139"/>
      <c r="F3" s="134"/>
      <c r="G3" s="134"/>
      <c r="H3" s="139"/>
      <c r="I3" s="139"/>
      <c r="J3" s="139"/>
      <c r="K3" s="139"/>
      <c r="L3" s="134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37"/>
    </row>
    <row r="4" spans="1:43" ht="20.100000000000001" customHeight="1">
      <c r="A4" s="135"/>
      <c r="B4" s="141"/>
      <c r="C4" s="142" t="s">
        <v>542</v>
      </c>
      <c r="D4" s="142" t="s">
        <v>768</v>
      </c>
      <c r="E4" s="141"/>
      <c r="F4" s="141"/>
      <c r="G4" s="141"/>
      <c r="H4" s="141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AQ4" s="137"/>
    </row>
    <row r="5" spans="1:43" ht="20.100000000000001" customHeight="1">
      <c r="A5" s="135"/>
      <c r="B5" s="141"/>
      <c r="C5" s="144" t="s">
        <v>543</v>
      </c>
      <c r="D5" s="1324" t="s">
        <v>544</v>
      </c>
      <c r="E5" s="1324"/>
      <c r="F5" s="1324"/>
      <c r="G5" s="1324"/>
      <c r="H5" s="1324"/>
      <c r="I5" s="1324"/>
      <c r="J5" s="145" t="s">
        <v>545</v>
      </c>
      <c r="K5" s="146" t="s">
        <v>546</v>
      </c>
      <c r="L5" s="1325" t="s">
        <v>547</v>
      </c>
      <c r="M5" s="1325"/>
      <c r="N5" s="1325"/>
      <c r="O5" s="147" t="s">
        <v>548</v>
      </c>
      <c r="P5" s="147" t="s">
        <v>549</v>
      </c>
      <c r="Q5" s="1319" t="s">
        <v>550</v>
      </c>
      <c r="R5" s="1319"/>
      <c r="S5" s="1319"/>
      <c r="T5" s="145" t="s">
        <v>545</v>
      </c>
      <c r="U5" s="136" t="s">
        <v>551</v>
      </c>
      <c r="V5" s="1317" t="s">
        <v>552</v>
      </c>
      <c r="W5" s="1317"/>
      <c r="X5" s="1317"/>
      <c r="Y5" s="1317"/>
      <c r="Z5" s="1317"/>
      <c r="AA5" s="1317"/>
      <c r="AB5" s="1317"/>
      <c r="AC5" s="148" t="s">
        <v>553</v>
      </c>
      <c r="AD5" s="1317">
        <v>365</v>
      </c>
      <c r="AE5" s="1317"/>
      <c r="AF5" s="136" t="s">
        <v>554</v>
      </c>
      <c r="AG5" s="136" t="s">
        <v>555</v>
      </c>
      <c r="AH5" s="136" t="s">
        <v>556</v>
      </c>
      <c r="AQ5" s="137"/>
    </row>
    <row r="6" spans="1:43" ht="20.100000000000001" customHeight="1">
      <c r="A6" s="135"/>
      <c r="B6" s="141"/>
      <c r="C6" s="144" t="s">
        <v>543</v>
      </c>
      <c r="D6" s="1319">
        <f>'총괄(원본)'!F26+'총괄(원본)'!F27+'총괄(원본)'!F28</f>
        <v>150447138</v>
      </c>
      <c r="E6" s="1319"/>
      <c r="F6" s="1319"/>
      <c r="G6" s="1319"/>
      <c r="H6" s="1319"/>
      <c r="I6" s="1319"/>
      <c r="J6" s="145" t="s">
        <v>545</v>
      </c>
      <c r="K6" s="146" t="s">
        <v>546</v>
      </c>
      <c r="L6" s="1320">
        <v>6.5199999999999998E-3</v>
      </c>
      <c r="M6" s="1320"/>
      <c r="N6" s="1320"/>
      <c r="O6" s="147" t="s">
        <v>548</v>
      </c>
      <c r="P6" s="147" t="s">
        <v>549</v>
      </c>
      <c r="Q6" s="1319" t="s">
        <v>557</v>
      </c>
      <c r="R6" s="1319"/>
      <c r="S6" s="1319"/>
      <c r="T6" s="1319"/>
      <c r="U6" s="1319"/>
      <c r="V6" s="1319"/>
      <c r="W6" s="1319"/>
      <c r="X6" s="1319"/>
      <c r="Y6" s="1319"/>
      <c r="Z6" s="1319"/>
      <c r="AA6" s="1319"/>
      <c r="AB6" s="1319"/>
      <c r="AC6" s="1319"/>
      <c r="AD6" s="1319"/>
      <c r="AE6" s="1319"/>
      <c r="AF6" s="1319"/>
      <c r="AG6" s="136" t="s">
        <v>555</v>
      </c>
      <c r="AH6" s="136" t="s">
        <v>556</v>
      </c>
      <c r="AI6" s="136" t="s">
        <v>543</v>
      </c>
      <c r="AJ6" s="1318">
        <f>D6*L6</f>
        <v>980915.33976</v>
      </c>
      <c r="AK6" s="1318"/>
      <c r="AL6" s="1318"/>
      <c r="AM6" s="1318"/>
      <c r="AN6" s="1318"/>
      <c r="AQ6" s="137"/>
    </row>
    <row r="7" spans="1:43" ht="20.100000000000001" customHeight="1">
      <c r="A7" s="135"/>
      <c r="B7" s="141"/>
      <c r="C7" s="144" t="str">
        <f>IF(D7="","","=")</f>
        <v/>
      </c>
      <c r="D7" s="1319" t="s">
        <v>558</v>
      </c>
      <c r="E7" s="1319"/>
      <c r="F7" s="1319"/>
      <c r="G7" s="1319"/>
      <c r="H7" s="1319"/>
      <c r="I7" s="1319"/>
      <c r="J7" s="145" t="str">
        <f>IF(D7="","","×")</f>
        <v/>
      </c>
      <c r="K7" s="146" t="str">
        <f>IF(D7="","","[")</f>
        <v/>
      </c>
      <c r="L7" s="1320" t="str">
        <f>IF(D7="","",P21/100)</f>
        <v/>
      </c>
      <c r="M7" s="1320"/>
      <c r="N7" s="1320"/>
      <c r="O7" s="147" t="str">
        <f>IF(D7="","","+")</f>
        <v/>
      </c>
      <c r="P7" s="147" t="str">
        <f>IF(D7="","","{")</f>
        <v/>
      </c>
      <c r="Q7" s="1319" t="str">
        <f>IF(D7="","","가산요율없음")</f>
        <v/>
      </c>
      <c r="R7" s="1319"/>
      <c r="S7" s="1319"/>
      <c r="T7" s="1319"/>
      <c r="U7" s="1319"/>
      <c r="V7" s="1319"/>
      <c r="W7" s="1319"/>
      <c r="X7" s="1319"/>
      <c r="Y7" s="1319"/>
      <c r="Z7" s="1319"/>
      <c r="AA7" s="1319"/>
      <c r="AB7" s="1319"/>
      <c r="AC7" s="1319"/>
      <c r="AD7" s="1319"/>
      <c r="AE7" s="1319"/>
      <c r="AF7" s="1319"/>
      <c r="AG7" s="136" t="str">
        <f>IF(D7="","","}")</f>
        <v/>
      </c>
      <c r="AH7" s="136" t="str">
        <f>IF(D7="","","]")</f>
        <v/>
      </c>
      <c r="AI7" s="136" t="str">
        <f>IF(D7="","","=")</f>
        <v/>
      </c>
      <c r="AJ7" s="1318" t="str">
        <f>IF(D7="","",D7*L7)</f>
        <v/>
      </c>
      <c r="AK7" s="1318"/>
      <c r="AL7" s="1318"/>
      <c r="AM7" s="1318"/>
      <c r="AN7" s="1318"/>
      <c r="AQ7" s="149"/>
    </row>
    <row r="8" spans="1:43" ht="20.100000000000001" customHeight="1">
      <c r="A8" s="135"/>
      <c r="B8" s="141"/>
      <c r="C8" s="142" t="s">
        <v>542</v>
      </c>
      <c r="D8" s="142" t="s">
        <v>769</v>
      </c>
      <c r="E8" s="144"/>
      <c r="F8" s="146"/>
      <c r="G8" s="146"/>
      <c r="H8" s="146"/>
      <c r="I8" s="146"/>
      <c r="J8" s="146"/>
      <c r="K8" s="146"/>
      <c r="L8" s="146"/>
      <c r="M8" s="146"/>
      <c r="N8" s="146"/>
      <c r="O8" s="147"/>
      <c r="P8" s="147"/>
      <c r="Q8" s="147"/>
      <c r="R8" s="147"/>
      <c r="S8" s="147"/>
      <c r="T8" s="148"/>
      <c r="AQ8" s="149"/>
    </row>
    <row r="9" spans="1:43" ht="20.100000000000001" customHeight="1">
      <c r="A9" s="135"/>
      <c r="B9" s="141"/>
      <c r="C9" s="144" t="s">
        <v>543</v>
      </c>
      <c r="D9" s="1319">
        <f>D6</f>
        <v>150447138</v>
      </c>
      <c r="E9" s="1319"/>
      <c r="F9" s="1319"/>
      <c r="G9" s="1319"/>
      <c r="H9" s="1319"/>
      <c r="I9" s="1319"/>
      <c r="J9" s="145" t="s">
        <v>545</v>
      </c>
      <c r="K9" s="1326">
        <v>1.6000000000000001E-3</v>
      </c>
      <c r="L9" s="1326"/>
      <c r="M9" s="1326"/>
      <c r="N9" s="146" t="s">
        <v>543</v>
      </c>
      <c r="O9" s="1327">
        <f>D9*K9</f>
        <v>240715.42080000002</v>
      </c>
      <c r="P9" s="1327"/>
      <c r="Q9" s="1327"/>
      <c r="R9" s="1327"/>
      <c r="S9" s="1327"/>
      <c r="T9" s="1327"/>
      <c r="AQ9" s="149"/>
    </row>
    <row r="10" spans="1:43" ht="20.100000000000001" customHeight="1">
      <c r="A10" s="135"/>
      <c r="B10" s="141"/>
      <c r="C10" s="144"/>
      <c r="D10" s="147"/>
      <c r="E10" s="147"/>
      <c r="F10" s="147"/>
      <c r="G10" s="147"/>
      <c r="H10" s="147"/>
      <c r="I10" s="147"/>
      <c r="J10" s="145"/>
      <c r="K10" s="150"/>
      <c r="L10" s="150"/>
      <c r="M10" s="150"/>
      <c r="N10" s="146"/>
      <c r="O10" s="147"/>
      <c r="P10" s="147"/>
      <c r="Q10" s="147"/>
      <c r="R10" s="147"/>
      <c r="S10" s="147"/>
      <c r="T10" s="147"/>
      <c r="AQ10" s="149"/>
    </row>
    <row r="11" spans="1:43" ht="20.100000000000001" customHeight="1">
      <c r="A11" s="135"/>
      <c r="B11" s="141"/>
      <c r="C11" s="142" t="s">
        <v>542</v>
      </c>
      <c r="D11" s="142" t="s">
        <v>559</v>
      </c>
      <c r="E11" s="144"/>
      <c r="F11" s="151"/>
      <c r="G11" s="151" t="s">
        <v>543</v>
      </c>
      <c r="H11" s="1328" t="s">
        <v>560</v>
      </c>
      <c r="I11" s="1328"/>
      <c r="J11" s="1328"/>
      <c r="K11" s="1328"/>
      <c r="L11" s="1328"/>
      <c r="M11" s="1328"/>
      <c r="N11" s="152" t="s">
        <v>548</v>
      </c>
      <c r="O11" s="1328" t="s">
        <v>561</v>
      </c>
      <c r="P11" s="1328"/>
      <c r="Q11" s="1328"/>
      <c r="R11" s="1328"/>
      <c r="S11" s="1328"/>
      <c r="T11" s="1328"/>
      <c r="AQ11" s="149"/>
    </row>
    <row r="12" spans="1:43" ht="20.100000000000001" customHeight="1">
      <c r="A12" s="135"/>
      <c r="B12" s="141"/>
      <c r="C12" s="142"/>
      <c r="D12" s="142"/>
      <c r="E12" s="144"/>
      <c r="F12" s="151"/>
      <c r="G12" s="151" t="s">
        <v>543</v>
      </c>
      <c r="H12" s="1327">
        <f>AJ6+IF(AJ7="",0,AJ7)</f>
        <v>980915.33976</v>
      </c>
      <c r="I12" s="1327"/>
      <c r="J12" s="1327"/>
      <c r="K12" s="1327"/>
      <c r="L12" s="1327"/>
      <c r="M12" s="1327"/>
      <c r="N12" s="152" t="s">
        <v>548</v>
      </c>
      <c r="O12" s="1327">
        <f>O9</f>
        <v>240715.42080000002</v>
      </c>
      <c r="P12" s="1327"/>
      <c r="Q12" s="1327"/>
      <c r="R12" s="1327"/>
      <c r="S12" s="1327"/>
      <c r="T12" s="1327"/>
      <c r="AQ12" s="137"/>
    </row>
    <row r="13" spans="1:43" ht="20.100000000000001" customHeight="1">
      <c r="A13" s="135"/>
      <c r="B13" s="141"/>
      <c r="C13" s="142"/>
      <c r="D13" s="142"/>
      <c r="E13" s="144"/>
      <c r="F13" s="151"/>
      <c r="G13" s="151" t="s">
        <v>543</v>
      </c>
      <c r="H13" s="1327">
        <f>H12+O12</f>
        <v>1221630.7605600001</v>
      </c>
      <c r="I13" s="1327"/>
      <c r="J13" s="1327"/>
      <c r="K13" s="1327"/>
      <c r="L13" s="1327"/>
      <c r="M13" s="1327"/>
      <c r="N13" s="151"/>
      <c r="O13" s="148"/>
      <c r="P13" s="148"/>
      <c r="Q13" s="148"/>
      <c r="R13" s="148"/>
      <c r="S13" s="148"/>
      <c r="T13" s="148"/>
      <c r="AQ13" s="137"/>
    </row>
    <row r="14" spans="1:43" ht="20.100000000000001" customHeight="1">
      <c r="A14" s="135"/>
      <c r="B14" s="141"/>
      <c r="C14" s="142"/>
      <c r="D14" s="142"/>
      <c r="E14" s="144"/>
      <c r="F14" s="151"/>
      <c r="G14" s="151"/>
      <c r="H14" s="1329"/>
      <c r="I14" s="1329"/>
      <c r="J14" s="1329"/>
      <c r="K14" s="1329"/>
      <c r="L14" s="1329"/>
      <c r="M14" s="1329"/>
      <c r="N14" s="153"/>
      <c r="O14" s="148"/>
      <c r="P14" s="148"/>
      <c r="Q14" s="148"/>
      <c r="R14" s="148"/>
      <c r="S14" s="148"/>
      <c r="T14" s="148"/>
      <c r="AQ14" s="137"/>
    </row>
    <row r="15" spans="1:43" ht="20.100000000000001" customHeight="1">
      <c r="A15" s="135"/>
      <c r="B15" s="141"/>
      <c r="C15" s="142" t="s">
        <v>542</v>
      </c>
      <c r="D15" s="142" t="s">
        <v>562</v>
      </c>
      <c r="E15" s="142"/>
      <c r="F15" s="142"/>
      <c r="G15" s="151" t="s">
        <v>543</v>
      </c>
      <c r="H15" s="1330">
        <f>TRUNC(H13,-3)</f>
        <v>1221000</v>
      </c>
      <c r="I15" s="1330"/>
      <c r="J15" s="1330"/>
      <c r="K15" s="1330"/>
      <c r="L15" s="1330"/>
      <c r="M15" s="1330"/>
      <c r="N15" s="153" t="s">
        <v>563</v>
      </c>
      <c r="O15" s="148"/>
      <c r="P15" s="148"/>
      <c r="Q15" s="148"/>
      <c r="R15" s="148"/>
      <c r="S15" s="148"/>
      <c r="T15" s="148"/>
      <c r="AQ15" s="137"/>
    </row>
    <row r="16" spans="1:43" ht="20.100000000000001" customHeight="1">
      <c r="A16" s="135"/>
      <c r="B16" s="141"/>
      <c r="C16" s="142"/>
      <c r="D16" s="154"/>
      <c r="E16" s="142"/>
      <c r="F16" s="142"/>
      <c r="G16" s="151"/>
      <c r="H16" s="155"/>
      <c r="I16" s="155"/>
      <c r="J16" s="155"/>
      <c r="K16" s="155"/>
      <c r="L16" s="155"/>
      <c r="M16" s="155"/>
      <c r="N16" s="153"/>
      <c r="O16" s="148"/>
      <c r="P16" s="148"/>
      <c r="Q16" s="148"/>
      <c r="R16" s="148"/>
      <c r="S16" s="148"/>
      <c r="T16" s="148"/>
      <c r="AQ16" s="137"/>
    </row>
    <row r="17" spans="1:43" ht="20.100000000000001" customHeight="1">
      <c r="A17" s="135"/>
      <c r="B17" s="138" t="s">
        <v>564</v>
      </c>
      <c r="C17" s="144"/>
      <c r="D17" s="144"/>
      <c r="E17" s="144"/>
      <c r="F17" s="156"/>
      <c r="G17" s="156"/>
      <c r="H17" s="156"/>
      <c r="I17" s="156"/>
      <c r="J17" s="156"/>
      <c r="K17" s="156"/>
      <c r="L17" s="156"/>
      <c r="M17" s="156"/>
      <c r="N17" s="156"/>
      <c r="O17" s="148"/>
      <c r="P17" s="148"/>
      <c r="Q17" s="148"/>
      <c r="R17" s="148"/>
      <c r="S17" s="148"/>
      <c r="T17" s="148"/>
      <c r="AQ17" s="137"/>
    </row>
    <row r="18" spans="1:43" ht="20.100000000000001" customHeight="1">
      <c r="A18" s="135"/>
      <c r="B18" s="1331" t="s">
        <v>565</v>
      </c>
      <c r="C18" s="1331"/>
      <c r="D18" s="1331"/>
      <c r="E18" s="1331"/>
      <c r="F18" s="1331"/>
      <c r="G18" s="1331"/>
      <c r="H18" s="1331"/>
      <c r="I18" s="1331"/>
      <c r="J18" s="1333" t="s">
        <v>566</v>
      </c>
      <c r="K18" s="1333"/>
      <c r="L18" s="1333"/>
      <c r="M18" s="1333"/>
      <c r="N18" s="1333"/>
      <c r="O18" s="1333"/>
      <c r="P18" s="1333"/>
      <c r="Q18" s="1333"/>
      <c r="R18" s="1333"/>
      <c r="S18" s="1333"/>
      <c r="T18" s="1333"/>
      <c r="U18" s="1333"/>
      <c r="V18" s="1333"/>
      <c r="W18" s="1333"/>
      <c r="X18" s="1333"/>
      <c r="Y18" s="1333"/>
      <c r="Z18" s="1333"/>
      <c r="AA18" s="1333"/>
      <c r="AB18" s="1333"/>
      <c r="AC18" s="1333"/>
      <c r="AD18" s="1333"/>
      <c r="AE18" s="1333"/>
      <c r="AF18" s="1333"/>
      <c r="AG18" s="1333"/>
      <c r="AH18" s="1333"/>
      <c r="AI18" s="1333"/>
      <c r="AJ18" s="1333"/>
      <c r="AK18" s="1333"/>
      <c r="AL18" s="1333"/>
      <c r="AM18" s="1333"/>
      <c r="AN18" s="1333"/>
      <c r="AO18" s="1333"/>
      <c r="AP18" s="1333"/>
      <c r="AQ18" s="137"/>
    </row>
    <row r="19" spans="1:43" ht="20.100000000000001" customHeight="1">
      <c r="A19" s="135"/>
      <c r="B19" s="1331"/>
      <c r="C19" s="1331"/>
      <c r="D19" s="1331"/>
      <c r="E19" s="1331"/>
      <c r="F19" s="1331"/>
      <c r="G19" s="1331"/>
      <c r="H19" s="1331"/>
      <c r="I19" s="1331"/>
      <c r="J19" s="1331" t="s">
        <v>567</v>
      </c>
      <c r="K19" s="1331"/>
      <c r="L19" s="1331"/>
      <c r="M19" s="1331"/>
      <c r="N19" s="1331"/>
      <c r="O19" s="1331"/>
      <c r="P19" s="1331" t="s">
        <v>568</v>
      </c>
      <c r="Q19" s="1331"/>
      <c r="R19" s="1331"/>
      <c r="S19" s="1331"/>
      <c r="T19" s="1331"/>
      <c r="U19" s="1331"/>
      <c r="V19" s="1331" t="s">
        <v>569</v>
      </c>
      <c r="W19" s="1331"/>
      <c r="X19" s="1331"/>
      <c r="Y19" s="1331"/>
      <c r="Z19" s="1331"/>
      <c r="AA19" s="1331"/>
      <c r="AB19" s="1331" t="s">
        <v>570</v>
      </c>
      <c r="AC19" s="1331"/>
      <c r="AD19" s="1331"/>
      <c r="AE19" s="1331"/>
      <c r="AF19" s="1331"/>
      <c r="AG19" s="1331"/>
      <c r="AH19" s="1331" t="s">
        <v>571</v>
      </c>
      <c r="AI19" s="1331"/>
      <c r="AJ19" s="1331"/>
      <c r="AK19" s="1331"/>
      <c r="AL19" s="1331"/>
      <c r="AM19" s="1331"/>
      <c r="AN19" s="1334" t="s">
        <v>572</v>
      </c>
      <c r="AO19" s="1335"/>
      <c r="AP19" s="1336"/>
      <c r="AQ19" s="137"/>
    </row>
    <row r="20" spans="1:43" ht="20.100000000000001" customHeight="1" thickBot="1">
      <c r="A20" s="135"/>
      <c r="B20" s="1332"/>
      <c r="C20" s="1332"/>
      <c r="D20" s="1332"/>
      <c r="E20" s="1332"/>
      <c r="F20" s="1332"/>
      <c r="G20" s="1332"/>
      <c r="H20" s="1332"/>
      <c r="I20" s="1332"/>
      <c r="J20" s="1332" t="s">
        <v>547</v>
      </c>
      <c r="K20" s="1332"/>
      <c r="L20" s="1332"/>
      <c r="M20" s="1332" t="s">
        <v>550</v>
      </c>
      <c r="N20" s="1332"/>
      <c r="O20" s="1332"/>
      <c r="P20" s="1332" t="s">
        <v>547</v>
      </c>
      <c r="Q20" s="1332"/>
      <c r="R20" s="1332"/>
      <c r="S20" s="1332" t="s">
        <v>550</v>
      </c>
      <c r="T20" s="1332"/>
      <c r="U20" s="1332"/>
      <c r="V20" s="1332" t="s">
        <v>547</v>
      </c>
      <c r="W20" s="1332"/>
      <c r="X20" s="1332"/>
      <c r="Y20" s="1332" t="s">
        <v>550</v>
      </c>
      <c r="Z20" s="1332"/>
      <c r="AA20" s="1332"/>
      <c r="AB20" s="1332" t="s">
        <v>547</v>
      </c>
      <c r="AC20" s="1332"/>
      <c r="AD20" s="1332"/>
      <c r="AE20" s="1332" t="s">
        <v>550</v>
      </c>
      <c r="AF20" s="1332"/>
      <c r="AG20" s="1332"/>
      <c r="AH20" s="1332" t="s">
        <v>547</v>
      </c>
      <c r="AI20" s="1332"/>
      <c r="AJ20" s="1332"/>
      <c r="AK20" s="1332" t="s">
        <v>550</v>
      </c>
      <c r="AL20" s="1332"/>
      <c r="AM20" s="1332"/>
      <c r="AN20" s="1337"/>
      <c r="AO20" s="1338"/>
      <c r="AP20" s="1339"/>
      <c r="AQ20" s="137"/>
    </row>
    <row r="21" spans="1:43" ht="20.100000000000001" customHeight="1" thickTop="1">
      <c r="A21" s="135"/>
      <c r="B21" s="1341" t="s">
        <v>578</v>
      </c>
      <c r="C21" s="1341"/>
      <c r="D21" s="1341"/>
      <c r="E21" s="1341"/>
      <c r="F21" s="1341"/>
      <c r="G21" s="1341"/>
      <c r="H21" s="1341"/>
      <c r="I21" s="1341"/>
      <c r="J21" s="1340">
        <v>0.65200000000000002</v>
      </c>
      <c r="K21" s="1340"/>
      <c r="L21" s="1340"/>
      <c r="M21" s="1342">
        <v>0.104</v>
      </c>
      <c r="N21" s="1342"/>
      <c r="O21" s="1342"/>
      <c r="P21" s="1340">
        <v>0.63300000000000001</v>
      </c>
      <c r="Q21" s="1340"/>
      <c r="R21" s="1340"/>
      <c r="S21" s="1340">
        <v>0.1</v>
      </c>
      <c r="T21" s="1340"/>
      <c r="U21" s="1340"/>
      <c r="V21" s="1340">
        <v>0.61299999999999999</v>
      </c>
      <c r="W21" s="1340"/>
      <c r="X21" s="1340"/>
      <c r="Y21" s="1340">
        <v>9.9000000000000005E-2</v>
      </c>
      <c r="Z21" s="1340"/>
      <c r="AA21" s="1340"/>
      <c r="AB21" s="1340">
        <v>0.59399999999999997</v>
      </c>
      <c r="AC21" s="1340"/>
      <c r="AD21" s="1340"/>
      <c r="AE21" s="1340">
        <v>9.6000000000000002E-2</v>
      </c>
      <c r="AF21" s="1340"/>
      <c r="AG21" s="1340"/>
      <c r="AH21" s="1340">
        <v>0.57299999999999995</v>
      </c>
      <c r="AI21" s="1340"/>
      <c r="AJ21" s="1340"/>
      <c r="AK21" s="1340">
        <v>9.2999999999999999E-2</v>
      </c>
      <c r="AL21" s="1340"/>
      <c r="AM21" s="1340"/>
      <c r="AN21" s="1343">
        <v>2</v>
      </c>
      <c r="AO21" s="1343"/>
      <c r="AP21" s="1343"/>
      <c r="AQ21" s="137"/>
    </row>
    <row r="22" spans="1:43" ht="20.100000000000001" customHeight="1">
      <c r="A22" s="135"/>
      <c r="B22" s="154" t="s">
        <v>574</v>
      </c>
      <c r="C22" s="157" t="s">
        <v>575</v>
      </c>
      <c r="D22" s="154"/>
      <c r="E22" s="154"/>
      <c r="F22" s="154"/>
      <c r="G22" s="154"/>
      <c r="H22" s="154"/>
      <c r="I22" s="154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9"/>
      <c r="AO22" s="159"/>
      <c r="AP22" s="159"/>
      <c r="AQ22" s="137"/>
    </row>
    <row r="23" spans="1:43" ht="20.100000000000001" customHeight="1">
      <c r="A23" s="135"/>
      <c r="B23" s="154" t="s">
        <v>574</v>
      </c>
      <c r="C23" s="157" t="s">
        <v>576</v>
      </c>
      <c r="D23" s="154"/>
      <c r="E23" s="160"/>
      <c r="F23" s="160"/>
      <c r="G23" s="160"/>
      <c r="H23" s="161"/>
      <c r="I23" s="162"/>
      <c r="J23" s="162"/>
      <c r="K23" s="162"/>
      <c r="L23" s="161"/>
      <c r="M23" s="163"/>
      <c r="N23" s="163"/>
      <c r="O23" s="164"/>
      <c r="P23" s="165"/>
      <c r="Q23" s="166"/>
      <c r="R23" s="164"/>
      <c r="S23" s="164"/>
      <c r="T23" s="167"/>
      <c r="U23" s="168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37"/>
    </row>
    <row r="24" spans="1:43" ht="20.100000000000001" customHeight="1">
      <c r="A24" s="135"/>
      <c r="B24" s="154" t="s">
        <v>574</v>
      </c>
      <c r="C24" s="157" t="s">
        <v>577</v>
      </c>
      <c r="D24" s="154"/>
      <c r="E24" s="161"/>
      <c r="F24" s="161"/>
      <c r="G24" s="161"/>
      <c r="H24" s="161"/>
      <c r="I24" s="161"/>
      <c r="J24" s="161"/>
      <c r="K24" s="161"/>
      <c r="L24" s="169"/>
      <c r="M24" s="167"/>
      <c r="N24" s="167"/>
      <c r="O24" s="167"/>
      <c r="P24" s="167"/>
      <c r="Q24" s="167"/>
      <c r="R24" s="167"/>
      <c r="S24" s="167"/>
      <c r="T24" s="167"/>
      <c r="U24" s="168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37"/>
    </row>
    <row r="25" spans="1:43" ht="20.100000000000001" customHeight="1" thickBot="1">
      <c r="A25" s="170"/>
      <c r="B25" s="171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2"/>
      <c r="AD25" s="171"/>
      <c r="AE25" s="171"/>
      <c r="AF25" s="172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3"/>
    </row>
  </sheetData>
  <mergeCells count="54">
    <mergeCell ref="AB21:AD21"/>
    <mergeCell ref="AE21:AG21"/>
    <mergeCell ref="AH21:AJ21"/>
    <mergeCell ref="AK21:AM21"/>
    <mergeCell ref="AN21:AP21"/>
    <mergeCell ref="AE20:AG20"/>
    <mergeCell ref="AH20:AJ20"/>
    <mergeCell ref="AK20:AM20"/>
    <mergeCell ref="AB20:AD20"/>
    <mergeCell ref="B21:I21"/>
    <mergeCell ref="J21:L21"/>
    <mergeCell ref="M21:O21"/>
    <mergeCell ref="P21:R21"/>
    <mergeCell ref="S21:U21"/>
    <mergeCell ref="V21:X21"/>
    <mergeCell ref="Y21:AA21"/>
    <mergeCell ref="M20:O20"/>
    <mergeCell ref="P20:R20"/>
    <mergeCell ref="S20:U20"/>
    <mergeCell ref="V20:X20"/>
    <mergeCell ref="Y20:AA20"/>
    <mergeCell ref="H15:M15"/>
    <mergeCell ref="B18:I20"/>
    <mergeCell ref="J18:AP18"/>
    <mergeCell ref="J19:O19"/>
    <mergeCell ref="P19:U19"/>
    <mergeCell ref="V19:AA19"/>
    <mergeCell ref="AB19:AG19"/>
    <mergeCell ref="AH19:AM19"/>
    <mergeCell ref="AN19:AP20"/>
    <mergeCell ref="J20:L20"/>
    <mergeCell ref="H11:M11"/>
    <mergeCell ref="O11:T11"/>
    <mergeCell ref="H12:M12"/>
    <mergeCell ref="O12:T12"/>
    <mergeCell ref="H13:M13"/>
    <mergeCell ref="H14:M14"/>
    <mergeCell ref="A1:AQ1"/>
    <mergeCell ref="D5:I5"/>
    <mergeCell ref="L5:N5"/>
    <mergeCell ref="Q5:S5"/>
    <mergeCell ref="V5:AB5"/>
    <mergeCell ref="D9:I9"/>
    <mergeCell ref="K9:M9"/>
    <mergeCell ref="O9:T9"/>
    <mergeCell ref="D6:I6"/>
    <mergeCell ref="L6:N6"/>
    <mergeCell ref="AD5:AE5"/>
    <mergeCell ref="AJ6:AN6"/>
    <mergeCell ref="D7:I7"/>
    <mergeCell ref="L7:N7"/>
    <mergeCell ref="Q7:AF7"/>
    <mergeCell ref="AJ7:AN7"/>
    <mergeCell ref="Q6:AF6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B1:O45"/>
  <sheetViews>
    <sheetView view="pageBreakPreview" zoomScaleNormal="70" zoomScaleSheetLayoutView="100" workbookViewId="0">
      <selection activeCell="D3" sqref="D3"/>
    </sheetView>
  </sheetViews>
  <sheetFormatPr defaultRowHeight="16.5"/>
  <cols>
    <col min="1" max="1" width="0.6640625" style="52" customWidth="1"/>
    <col min="2" max="2" width="4.5546875" style="52" customWidth="1"/>
    <col min="3" max="3" width="11.44140625" style="52" customWidth="1"/>
    <col min="4" max="4" width="6" style="52" customWidth="1"/>
    <col min="5" max="5" width="8.44140625" style="52" customWidth="1"/>
    <col min="6" max="6" width="7.77734375" style="52" customWidth="1"/>
    <col min="7" max="7" width="11" style="52" customWidth="1"/>
    <col min="8" max="8" width="6.88671875" style="52" customWidth="1"/>
    <col min="9" max="9" width="9.44140625" style="52" customWidth="1"/>
    <col min="10" max="10" width="13.109375" style="52" customWidth="1"/>
    <col min="11" max="11" width="11.77734375" style="52" customWidth="1"/>
    <col min="12" max="12" width="11.109375" style="52" customWidth="1"/>
    <col min="13" max="13" width="8.6640625" style="52" customWidth="1"/>
    <col min="14" max="14" width="12.44140625" style="52" customWidth="1"/>
    <col min="15" max="15" width="13.21875" style="52" customWidth="1"/>
    <col min="16" max="16384" width="8.88671875" style="52"/>
  </cols>
  <sheetData>
    <row r="1" spans="2:15" ht="31.5" customHeight="1">
      <c r="B1" s="1344" t="s">
        <v>766</v>
      </c>
      <c r="C1" s="1344"/>
      <c r="D1" s="1344"/>
      <c r="E1" s="1344"/>
      <c r="F1" s="1344"/>
      <c r="G1" s="1344"/>
      <c r="H1" s="1344"/>
      <c r="I1" s="1344"/>
      <c r="J1" s="1344"/>
      <c r="K1" s="50"/>
      <c r="L1" s="51"/>
      <c r="M1" s="51"/>
    </row>
    <row r="2" spans="2:15" ht="18" customHeight="1">
      <c r="I2" s="52" t="s">
        <v>400</v>
      </c>
      <c r="J2" s="53" t="s">
        <v>705</v>
      </c>
      <c r="K2" s="50"/>
    </row>
    <row r="3" spans="2:15" ht="20.100000000000001" customHeight="1">
      <c r="B3" s="54" t="s">
        <v>354</v>
      </c>
      <c r="C3" s="54"/>
      <c r="D3" s="55"/>
      <c r="E3" s="54"/>
      <c r="F3" s="54"/>
      <c r="G3" s="54"/>
      <c r="H3" s="54"/>
      <c r="I3" s="54"/>
      <c r="J3" s="54"/>
    </row>
    <row r="4" spans="2:15" ht="9.75" customHeight="1" thickBot="1">
      <c r="B4" s="54"/>
      <c r="C4" s="54"/>
      <c r="D4" s="56"/>
      <c r="E4" s="54"/>
      <c r="F4" s="54"/>
      <c r="G4" s="54"/>
      <c r="H4" s="54"/>
      <c r="I4" s="54"/>
      <c r="J4" s="54"/>
    </row>
    <row r="5" spans="2:15" s="63" customFormat="1" ht="27.75" customHeight="1" thickTop="1" thickBot="1">
      <c r="B5" s="1345" t="s">
        <v>168</v>
      </c>
      <c r="C5" s="1346"/>
      <c r="D5" s="57" t="s">
        <v>280</v>
      </c>
      <c r="E5" s="58" t="s">
        <v>169</v>
      </c>
      <c r="F5" s="59" t="s">
        <v>170</v>
      </c>
      <c r="G5" s="58" t="s">
        <v>171</v>
      </c>
      <c r="H5" s="1345" t="s">
        <v>274</v>
      </c>
      <c r="I5" s="1347"/>
      <c r="J5" s="60" t="s">
        <v>172</v>
      </c>
      <c r="K5" s="61"/>
      <c r="L5" s="62"/>
      <c r="M5" s="62"/>
      <c r="N5" s="62"/>
      <c r="O5" s="52"/>
    </row>
    <row r="6" spans="2:15" s="63" customFormat="1" ht="24.75" customHeight="1" thickTop="1">
      <c r="B6" s="1348" t="s">
        <v>401</v>
      </c>
      <c r="C6" s="1349"/>
      <c r="D6" s="64" t="s">
        <v>287</v>
      </c>
      <c r="E6" s="65">
        <f>설계제원!B10</f>
        <v>17</v>
      </c>
      <c r="F6" s="66">
        <f>ROUNDUP(E6*0.5,0)</f>
        <v>9</v>
      </c>
      <c r="G6" s="67">
        <v>20248</v>
      </c>
      <c r="H6" s="1350">
        <f t="shared" ref="H6:H17" si="0">TRUNC((F6*G6),0)</f>
        <v>182232</v>
      </c>
      <c r="I6" s="1351"/>
      <c r="J6" s="68"/>
      <c r="K6" s="69"/>
      <c r="L6" s="70"/>
      <c r="M6" s="71"/>
      <c r="N6" s="72"/>
    </row>
    <row r="7" spans="2:15" s="63" customFormat="1" ht="24.75" customHeight="1">
      <c r="B7" s="1356" t="s">
        <v>381</v>
      </c>
      <c r="C7" s="1357"/>
      <c r="D7" s="64" t="s">
        <v>173</v>
      </c>
      <c r="E7" s="65">
        <v>0</v>
      </c>
      <c r="F7" s="66">
        <f>IF(E7&lt;1,E7,ROUNDUP(E7*0.5,0))</f>
        <v>0</v>
      </c>
      <c r="G7" s="73">
        <v>17355</v>
      </c>
      <c r="H7" s="1358">
        <f t="shared" si="0"/>
        <v>0</v>
      </c>
      <c r="I7" s="1359"/>
      <c r="J7" s="74"/>
      <c r="K7" s="69"/>
      <c r="L7" s="70"/>
      <c r="M7" s="75"/>
      <c r="N7" s="72"/>
    </row>
    <row r="8" spans="2:15" s="63" customFormat="1" ht="24.75" customHeight="1">
      <c r="B8" s="1352" t="s">
        <v>382</v>
      </c>
      <c r="C8" s="1353"/>
      <c r="D8" s="76" t="s">
        <v>352</v>
      </c>
      <c r="E8" s="77">
        <v>0</v>
      </c>
      <c r="F8" s="78">
        <f>ROUNDUP(E8*0.5,0)</f>
        <v>0</v>
      </c>
      <c r="G8" s="79">
        <v>0</v>
      </c>
      <c r="H8" s="1354">
        <f t="shared" si="0"/>
        <v>0</v>
      </c>
      <c r="I8" s="1355"/>
      <c r="J8" s="80"/>
      <c r="K8" s="69"/>
      <c r="L8" s="70"/>
      <c r="M8" s="81"/>
      <c r="N8" s="82"/>
    </row>
    <row r="9" spans="2:15" s="63" customFormat="1" ht="24.75" customHeight="1">
      <c r="B9" s="1352" t="s">
        <v>351</v>
      </c>
      <c r="C9" s="1353"/>
      <c r="D9" s="76" t="s">
        <v>353</v>
      </c>
      <c r="E9" s="77">
        <v>0</v>
      </c>
      <c r="F9" s="78">
        <f>ROUNDUP(E9*0.1*0.2,0)</f>
        <v>0</v>
      </c>
      <c r="G9" s="79">
        <v>0</v>
      </c>
      <c r="H9" s="1354">
        <f t="shared" si="0"/>
        <v>0</v>
      </c>
      <c r="I9" s="1355"/>
      <c r="J9" s="83"/>
      <c r="K9" s="84"/>
      <c r="L9" s="70"/>
      <c r="M9" s="75"/>
      <c r="N9" s="75"/>
    </row>
    <row r="10" spans="2:15" s="63" customFormat="1" ht="24.75" customHeight="1">
      <c r="B10" s="1352" t="s">
        <v>383</v>
      </c>
      <c r="C10" s="1353"/>
      <c r="D10" s="76" t="s">
        <v>352</v>
      </c>
      <c r="E10" s="77">
        <v>0</v>
      </c>
      <c r="F10" s="78">
        <f>ROUNDUP(E10*0.2,0)</f>
        <v>0</v>
      </c>
      <c r="G10" s="79">
        <v>0</v>
      </c>
      <c r="H10" s="1354">
        <f t="shared" si="0"/>
        <v>0</v>
      </c>
      <c r="I10" s="1355"/>
      <c r="J10" s="83"/>
      <c r="K10" s="84"/>
      <c r="L10" s="70"/>
      <c r="M10" s="85"/>
      <c r="N10" s="75"/>
    </row>
    <row r="11" spans="2:15" s="63" customFormat="1" ht="24.75" customHeight="1">
      <c r="B11" s="1356" t="s">
        <v>355</v>
      </c>
      <c r="C11" s="1357"/>
      <c r="D11" s="64" t="s">
        <v>173</v>
      </c>
      <c r="E11" s="86">
        <f>설계제원!B34+설계제원!D34+설계제원!F34+설계제원!D35+설계제원!F35+설계제원!D36+설계제원!F36</f>
        <v>8.4296000000000006</v>
      </c>
      <c r="F11" s="87">
        <f>IF(E11&lt;1,E11,ROUNDUP(E11*0.2,0))</f>
        <v>2</v>
      </c>
      <c r="G11" s="73">
        <v>182236</v>
      </c>
      <c r="H11" s="1358">
        <f t="shared" si="0"/>
        <v>364472</v>
      </c>
      <c r="I11" s="1359"/>
      <c r="J11" s="1360" t="s">
        <v>402</v>
      </c>
      <c r="K11" s="84"/>
      <c r="L11" s="70"/>
      <c r="M11" s="75"/>
      <c r="N11" s="75"/>
    </row>
    <row r="12" spans="2:15" s="63" customFormat="1" ht="24.75" customHeight="1">
      <c r="B12" s="1352" t="s">
        <v>369</v>
      </c>
      <c r="C12" s="1353"/>
      <c r="D12" s="88" t="s">
        <v>340</v>
      </c>
      <c r="E12" s="89">
        <v>0</v>
      </c>
      <c r="F12" s="90">
        <f>ROUNDUP(E12*0.2,0)</f>
        <v>0</v>
      </c>
      <c r="G12" s="91">
        <v>0</v>
      </c>
      <c r="H12" s="1354">
        <f t="shared" si="0"/>
        <v>0</v>
      </c>
      <c r="I12" s="1355"/>
      <c r="J12" s="1361"/>
      <c r="K12" s="84"/>
      <c r="L12" s="70"/>
      <c r="M12" s="75"/>
      <c r="N12" s="75"/>
    </row>
    <row r="13" spans="2:15" s="63" customFormat="1" ht="24.75" customHeight="1">
      <c r="B13" s="1363" t="s">
        <v>370</v>
      </c>
      <c r="C13" s="1364"/>
      <c r="D13" s="88" t="s">
        <v>269</v>
      </c>
      <c r="E13" s="77">
        <v>0</v>
      </c>
      <c r="F13" s="92">
        <f>ROUNDUP(E13*0.5,0)</f>
        <v>0</v>
      </c>
      <c r="G13" s="93">
        <v>0</v>
      </c>
      <c r="H13" s="1354">
        <f t="shared" si="0"/>
        <v>0</v>
      </c>
      <c r="I13" s="1355"/>
      <c r="J13" s="94"/>
      <c r="K13" s="69"/>
      <c r="L13" s="70"/>
      <c r="M13" s="95"/>
      <c r="N13" s="75"/>
    </row>
    <row r="14" spans="2:15" s="63" customFormat="1" ht="24.75" customHeight="1" thickBot="1">
      <c r="B14" s="1365"/>
      <c r="C14" s="1366"/>
      <c r="D14" s="88" t="s">
        <v>340</v>
      </c>
      <c r="E14" s="77">
        <v>0</v>
      </c>
      <c r="F14" s="96">
        <f>ROUNDUP(E14*0.5,0)</f>
        <v>0</v>
      </c>
      <c r="G14" s="93">
        <v>0</v>
      </c>
      <c r="H14" s="1367">
        <f t="shared" si="0"/>
        <v>0</v>
      </c>
      <c r="I14" s="1368"/>
      <c r="J14" s="94"/>
      <c r="K14" s="69"/>
      <c r="L14" s="70"/>
      <c r="M14" s="81"/>
      <c r="N14" s="97"/>
    </row>
    <row r="15" spans="2:15" s="63" customFormat="1" ht="23.25" customHeight="1" thickTop="1">
      <c r="B15" s="1375" t="s">
        <v>371</v>
      </c>
      <c r="C15" s="98" t="s">
        <v>403</v>
      </c>
      <c r="D15" s="99" t="s">
        <v>174</v>
      </c>
      <c r="E15" s="100">
        <v>0</v>
      </c>
      <c r="F15" s="101">
        <f>ROUNDUP(E15*0.2,0)</f>
        <v>0</v>
      </c>
      <c r="G15" s="102">
        <v>0</v>
      </c>
      <c r="H15" s="1401">
        <f t="shared" si="0"/>
        <v>0</v>
      </c>
      <c r="I15" s="1402"/>
      <c r="J15" s="1397" t="s">
        <v>372</v>
      </c>
      <c r="K15" s="1387"/>
      <c r="L15" s="1388"/>
      <c r="M15" s="103"/>
      <c r="N15" s="103"/>
      <c r="O15" s="103"/>
    </row>
    <row r="16" spans="2:15" s="63" customFormat="1" ht="23.25" customHeight="1" thickBot="1">
      <c r="B16" s="1376"/>
      <c r="C16" s="104" t="s">
        <v>404</v>
      </c>
      <c r="D16" s="105" t="s">
        <v>174</v>
      </c>
      <c r="E16" s="89">
        <v>0</v>
      </c>
      <c r="F16" s="106">
        <f>ROUNDUP(E16*0.2,0)</f>
        <v>0</v>
      </c>
      <c r="G16" s="107">
        <v>0</v>
      </c>
      <c r="H16" s="1389">
        <f t="shared" si="0"/>
        <v>0</v>
      </c>
      <c r="I16" s="1390"/>
      <c r="J16" s="1398"/>
      <c r="K16" s="1391"/>
      <c r="L16" s="1392"/>
      <c r="M16" s="1392"/>
      <c r="N16" s="1392"/>
      <c r="O16" s="1392"/>
    </row>
    <row r="17" spans="2:15" s="63" customFormat="1" ht="23.25" customHeight="1" thickTop="1" thickBot="1">
      <c r="B17" s="108" t="s">
        <v>373</v>
      </c>
      <c r="C17" s="109" t="s">
        <v>19</v>
      </c>
      <c r="D17" s="110" t="s">
        <v>174</v>
      </c>
      <c r="E17" s="111">
        <v>0</v>
      </c>
      <c r="F17" s="112">
        <f>ROUNDUP(E17*0.2,0)</f>
        <v>0</v>
      </c>
      <c r="G17" s="113">
        <v>0</v>
      </c>
      <c r="H17" s="1395">
        <f t="shared" si="0"/>
        <v>0</v>
      </c>
      <c r="I17" s="1396"/>
      <c r="J17" s="114" t="s">
        <v>374</v>
      </c>
      <c r="K17" s="115"/>
      <c r="L17" s="115"/>
      <c r="M17" s="116"/>
      <c r="N17" s="117"/>
      <c r="O17" s="82"/>
    </row>
    <row r="18" spans="2:15" s="63" customFormat="1" ht="23.25" customHeight="1" thickTop="1">
      <c r="B18" s="1377" t="s">
        <v>375</v>
      </c>
      <c r="C18" s="1378"/>
      <c r="D18" s="1379"/>
      <c r="E18" s="1385" t="s">
        <v>405</v>
      </c>
      <c r="F18" s="1385"/>
      <c r="G18" s="1386"/>
      <c r="H18" s="1369">
        <f>SUM(H6:I17)</f>
        <v>546704</v>
      </c>
      <c r="I18" s="1370"/>
      <c r="J18" s="118"/>
      <c r="K18" s="85"/>
      <c r="L18" s="85"/>
      <c r="M18" s="85"/>
      <c r="N18" s="75"/>
      <c r="O18" s="75"/>
    </row>
    <row r="19" spans="2:15" s="63" customFormat="1" ht="23.25" customHeight="1" thickBot="1">
      <c r="B19" s="1380"/>
      <c r="C19" s="1381"/>
      <c r="D19" s="1382"/>
      <c r="E19" s="1371" t="s">
        <v>406</v>
      </c>
      <c r="F19" s="1371"/>
      <c r="G19" s="1372"/>
      <c r="H19" s="1373">
        <f>'성과심사비(출장여비)'!G16</f>
        <v>992369</v>
      </c>
      <c r="I19" s="1374"/>
      <c r="J19" s="119"/>
      <c r="K19" s="120"/>
      <c r="L19" s="103"/>
      <c r="M19" s="103"/>
      <c r="N19" s="75"/>
      <c r="O19" s="75"/>
    </row>
    <row r="20" spans="2:15" s="63" customFormat="1" ht="23.25" customHeight="1" thickTop="1" thickBot="1">
      <c r="B20" s="1365"/>
      <c r="C20" s="1383"/>
      <c r="D20" s="1384"/>
      <c r="E20" s="1345" t="s">
        <v>407</v>
      </c>
      <c r="F20" s="1362"/>
      <c r="G20" s="1347"/>
      <c r="H20" s="1403">
        <f>H18+H19</f>
        <v>1539073</v>
      </c>
      <c r="I20" s="1404"/>
      <c r="J20" s="121"/>
      <c r="K20" s="122"/>
      <c r="L20" s="123"/>
      <c r="M20" s="124"/>
      <c r="N20" s="75"/>
      <c r="O20" s="75"/>
    </row>
    <row r="21" spans="2:15" s="63" customFormat="1" ht="23.25" customHeight="1" thickTop="1">
      <c r="B21" s="1413" t="s">
        <v>408</v>
      </c>
      <c r="C21" s="1414"/>
      <c r="D21" s="1414"/>
      <c r="E21" s="1414"/>
      <c r="F21" s="1414"/>
      <c r="G21" s="1415"/>
      <c r="H21" s="1399">
        <f>TRUNC((H20)*1.1,0)</f>
        <v>1692980</v>
      </c>
      <c r="I21" s="1400"/>
      <c r="J21" s="125"/>
      <c r="K21" s="85"/>
      <c r="L21" s="85"/>
      <c r="M21" s="85"/>
      <c r="N21" s="75"/>
      <c r="O21" s="75"/>
    </row>
    <row r="22" spans="2:15" s="63" customFormat="1" ht="23.25" customHeight="1" thickBot="1">
      <c r="B22" s="1418" t="s">
        <v>376</v>
      </c>
      <c r="C22" s="1419"/>
      <c r="D22" s="1419"/>
      <c r="E22" s="1419"/>
      <c r="F22" s="1419"/>
      <c r="G22" s="1420"/>
      <c r="H22" s="1373">
        <f>TRUNC((H20+H21)*0.13,0)</f>
        <v>420166</v>
      </c>
      <c r="I22" s="1374"/>
      <c r="J22" s="126"/>
      <c r="K22" s="75"/>
      <c r="L22" s="75"/>
      <c r="M22" s="75"/>
      <c r="N22" s="75"/>
      <c r="O22" s="75"/>
    </row>
    <row r="23" spans="2:15" s="63" customFormat="1" ht="23.25" customHeight="1" thickTop="1">
      <c r="B23" s="1421" t="s">
        <v>377</v>
      </c>
      <c r="C23" s="1422"/>
      <c r="D23" s="1423"/>
      <c r="E23" s="1405" t="s">
        <v>378</v>
      </c>
      <c r="F23" s="1385"/>
      <c r="G23" s="1386"/>
      <c r="H23" s="1406">
        <v>0</v>
      </c>
      <c r="I23" s="1407"/>
      <c r="J23" s="127"/>
      <c r="K23" s="75"/>
      <c r="L23" s="75"/>
      <c r="M23" s="75"/>
      <c r="N23" s="75"/>
      <c r="O23" s="75"/>
    </row>
    <row r="24" spans="2:15" s="63" customFormat="1" ht="23.25" customHeight="1">
      <c r="B24" s="1424"/>
      <c r="C24" s="1425"/>
      <c r="D24" s="1426"/>
      <c r="E24" s="1352" t="s">
        <v>379</v>
      </c>
      <c r="F24" s="1416"/>
      <c r="G24" s="1417"/>
      <c r="H24" s="1393">
        <f>'성과심사비(출장여비)'!J28+'성과심사비(출장여비)'!F32</f>
        <v>961600</v>
      </c>
      <c r="I24" s="1394"/>
      <c r="J24" s="126"/>
      <c r="K24" s="75"/>
      <c r="L24" s="75"/>
      <c r="M24" s="128"/>
      <c r="N24" s="75"/>
      <c r="O24" s="75"/>
    </row>
    <row r="25" spans="2:15" s="63" customFormat="1" ht="23.25" customHeight="1">
      <c r="B25" s="1424"/>
      <c r="C25" s="1425"/>
      <c r="D25" s="1426"/>
      <c r="E25" s="1352" t="s">
        <v>380</v>
      </c>
      <c r="F25" s="1416"/>
      <c r="G25" s="1417"/>
      <c r="H25" s="1393">
        <f>'성과심사비(출장여비)'!H37</f>
        <v>74</v>
      </c>
      <c r="I25" s="1394"/>
      <c r="J25" s="129"/>
      <c r="K25" s="75"/>
      <c r="L25" s="75"/>
      <c r="M25" s="75"/>
      <c r="N25" s="75"/>
      <c r="O25" s="75"/>
    </row>
    <row r="26" spans="2:15" s="63" customFormat="1" ht="23.25" customHeight="1" thickBot="1">
      <c r="B26" s="1427"/>
      <c r="C26" s="1428"/>
      <c r="D26" s="1429"/>
      <c r="E26" s="1408" t="s">
        <v>409</v>
      </c>
      <c r="F26" s="1409"/>
      <c r="G26" s="1410"/>
      <c r="H26" s="1411">
        <f>SUM(H23:I25)</f>
        <v>961674</v>
      </c>
      <c r="I26" s="1412"/>
      <c r="J26" s="130"/>
      <c r="K26" s="75"/>
      <c r="L26" s="75"/>
      <c r="M26" s="75"/>
      <c r="N26" s="75"/>
      <c r="O26" s="75"/>
    </row>
    <row r="27" spans="2:15" s="63" customFormat="1" ht="23.25" customHeight="1">
      <c r="B27" s="1430" t="s">
        <v>410</v>
      </c>
      <c r="C27" s="1431"/>
      <c r="D27" s="1431"/>
      <c r="E27" s="1431"/>
      <c r="F27" s="1431"/>
      <c r="G27" s="1432"/>
      <c r="H27" s="1433">
        <f>TRUNC(((H20+H21+H22+H26)*0.1),0)*10</f>
        <v>4613890</v>
      </c>
      <c r="I27" s="1434"/>
      <c r="J27" s="131"/>
      <c r="K27" s="75"/>
      <c r="L27" s="75"/>
      <c r="M27" s="75"/>
      <c r="N27" s="75"/>
      <c r="O27" s="75"/>
    </row>
    <row r="28" spans="2:15" s="63" customFormat="1" ht="23.25" customHeight="1">
      <c r="B28" s="1437" t="s">
        <v>411</v>
      </c>
      <c r="C28" s="1438"/>
      <c r="D28" s="1438"/>
      <c r="E28" s="1438"/>
      <c r="F28" s="1438"/>
      <c r="G28" s="1439"/>
      <c r="H28" s="1440">
        <f>TRUNC((H27*0.1)*0.1,0)*10</f>
        <v>461380</v>
      </c>
      <c r="I28" s="1441"/>
      <c r="J28" s="132"/>
      <c r="K28" s="75"/>
      <c r="L28" s="75"/>
      <c r="M28" s="75"/>
      <c r="N28" s="75"/>
      <c r="O28" s="75"/>
    </row>
    <row r="29" spans="2:15" s="63" customFormat="1" ht="23.25" customHeight="1" thickBot="1">
      <c r="B29" s="1442" t="s">
        <v>412</v>
      </c>
      <c r="C29" s="1443"/>
      <c r="D29" s="1443"/>
      <c r="E29" s="1443"/>
      <c r="F29" s="1443"/>
      <c r="G29" s="1444"/>
      <c r="H29" s="1445">
        <f>H27+H28</f>
        <v>5075270</v>
      </c>
      <c r="I29" s="1446"/>
      <c r="J29" s="133"/>
      <c r="K29" s="75"/>
      <c r="L29" s="75"/>
      <c r="M29" s="75"/>
      <c r="N29" s="75"/>
      <c r="O29" s="75"/>
    </row>
    <row r="30" spans="2:15" s="63" customFormat="1" ht="23.25" customHeight="1" thickBot="1">
      <c r="B30" s="1447" t="s">
        <v>767</v>
      </c>
      <c r="C30" s="1448"/>
      <c r="D30" s="1448"/>
      <c r="E30" s="1448"/>
      <c r="F30" s="1448"/>
      <c r="G30" s="1448"/>
      <c r="H30" s="1448"/>
      <c r="I30" s="1448"/>
      <c r="J30" s="1449"/>
      <c r="K30" s="75"/>
      <c r="L30" s="75"/>
      <c r="M30" s="75"/>
      <c r="N30" s="75"/>
      <c r="O30" s="75"/>
    </row>
    <row r="31" spans="2:15" s="63" customFormat="1" ht="42.75" customHeight="1" thickTop="1">
      <c r="B31" s="1435" t="s">
        <v>685</v>
      </c>
      <c r="C31" s="1436"/>
      <c r="D31" s="1436"/>
      <c r="E31" s="1436"/>
      <c r="F31" s="1436"/>
      <c r="G31" s="1436"/>
      <c r="H31" s="1436"/>
      <c r="I31" s="1436"/>
      <c r="J31" s="1436"/>
      <c r="K31" s="75" t="s">
        <v>413</v>
      </c>
      <c r="L31" s="75"/>
      <c r="M31" s="75"/>
      <c r="N31" s="75"/>
    </row>
    <row r="32" spans="2:15">
      <c r="K32" s="62"/>
      <c r="L32" s="62"/>
      <c r="M32" s="62"/>
      <c r="N32" s="62"/>
      <c r="O32" s="62"/>
    </row>
    <row r="33" spans="11:15">
      <c r="K33" s="62"/>
      <c r="L33" s="62"/>
      <c r="M33" s="62"/>
      <c r="N33" s="62"/>
      <c r="O33" s="62"/>
    </row>
    <row r="34" spans="11:15">
      <c r="K34" s="62"/>
      <c r="L34" s="62"/>
      <c r="M34" s="62"/>
      <c r="N34" s="62"/>
      <c r="O34" s="62"/>
    </row>
    <row r="35" spans="11:15">
      <c r="K35" s="62"/>
      <c r="L35" s="62"/>
      <c r="M35" s="62"/>
      <c r="N35" s="62"/>
      <c r="O35" s="62"/>
    </row>
    <row r="36" spans="11:15">
      <c r="K36" s="62"/>
      <c r="L36" s="62"/>
      <c r="M36" s="62"/>
      <c r="N36" s="62"/>
      <c r="O36" s="62"/>
    </row>
    <row r="37" spans="11:15">
      <c r="K37" s="62"/>
      <c r="L37" s="62"/>
      <c r="M37" s="62"/>
      <c r="N37" s="62"/>
      <c r="O37" s="62"/>
    </row>
    <row r="38" spans="11:15">
      <c r="K38" s="62"/>
      <c r="L38" s="62"/>
      <c r="M38" s="62"/>
      <c r="N38" s="62"/>
      <c r="O38" s="62"/>
    </row>
    <row r="39" spans="11:15">
      <c r="K39" s="62"/>
      <c r="L39" s="62"/>
      <c r="M39" s="62"/>
      <c r="N39" s="62"/>
      <c r="O39" s="62"/>
    </row>
    <row r="40" spans="11:15">
      <c r="K40" s="62"/>
      <c r="L40" s="62"/>
      <c r="M40" s="62"/>
      <c r="N40" s="62"/>
      <c r="O40" s="62"/>
    </row>
    <row r="41" spans="11:15">
      <c r="K41" s="62"/>
      <c r="L41" s="62"/>
      <c r="M41" s="62"/>
      <c r="N41" s="62"/>
      <c r="O41" s="62"/>
    </row>
    <row r="42" spans="11:15">
      <c r="K42" s="62"/>
      <c r="L42" s="62"/>
      <c r="M42" s="62"/>
      <c r="N42" s="62"/>
      <c r="O42" s="62"/>
    </row>
    <row r="43" spans="11:15">
      <c r="K43" s="62"/>
      <c r="L43" s="62"/>
      <c r="M43" s="62"/>
      <c r="N43" s="62"/>
      <c r="O43" s="62"/>
    </row>
    <row r="44" spans="11:15">
      <c r="K44" s="62"/>
      <c r="L44" s="62"/>
      <c r="M44" s="62"/>
      <c r="N44" s="62"/>
      <c r="O44" s="62"/>
    </row>
    <row r="45" spans="11:15">
      <c r="K45" s="62"/>
      <c r="L45" s="62"/>
      <c r="M45" s="62"/>
      <c r="N45" s="62"/>
      <c r="O45" s="62"/>
    </row>
  </sheetData>
  <mergeCells count="56">
    <mergeCell ref="B27:G27"/>
    <mergeCell ref="H27:I27"/>
    <mergeCell ref="B31:J31"/>
    <mergeCell ref="B28:G28"/>
    <mergeCell ref="H28:I28"/>
    <mergeCell ref="B29:G29"/>
    <mergeCell ref="H29:I29"/>
    <mergeCell ref="B30:J30"/>
    <mergeCell ref="E23:G23"/>
    <mergeCell ref="H23:I23"/>
    <mergeCell ref="E26:G26"/>
    <mergeCell ref="H26:I26"/>
    <mergeCell ref="B21:G21"/>
    <mergeCell ref="E24:G24"/>
    <mergeCell ref="B22:G22"/>
    <mergeCell ref="E25:G25"/>
    <mergeCell ref="H25:I25"/>
    <mergeCell ref="B23:D26"/>
    <mergeCell ref="K15:L15"/>
    <mergeCell ref="H16:I16"/>
    <mergeCell ref="K16:O16"/>
    <mergeCell ref="H24:I24"/>
    <mergeCell ref="H17:I17"/>
    <mergeCell ref="J15:J16"/>
    <mergeCell ref="H21:I21"/>
    <mergeCell ref="H15:I15"/>
    <mergeCell ref="H20:I20"/>
    <mergeCell ref="H22:I22"/>
    <mergeCell ref="E20:G20"/>
    <mergeCell ref="B13:C14"/>
    <mergeCell ref="H13:I13"/>
    <mergeCell ref="H14:I14"/>
    <mergeCell ref="H18:I18"/>
    <mergeCell ref="E19:G19"/>
    <mergeCell ref="H19:I19"/>
    <mergeCell ref="B15:B16"/>
    <mergeCell ref="B18:D20"/>
    <mergeCell ref="E18:G18"/>
    <mergeCell ref="H11:I11"/>
    <mergeCell ref="J11:J12"/>
    <mergeCell ref="B12:C12"/>
    <mergeCell ref="H12:I12"/>
    <mergeCell ref="B11:C11"/>
    <mergeCell ref="B9:C9"/>
    <mergeCell ref="H9:I9"/>
    <mergeCell ref="B10:C10"/>
    <mergeCell ref="H10:I10"/>
    <mergeCell ref="B1:J1"/>
    <mergeCell ref="B5:C5"/>
    <mergeCell ref="H5:I5"/>
    <mergeCell ref="B6:C6"/>
    <mergeCell ref="H6:I6"/>
    <mergeCell ref="B8:C8"/>
    <mergeCell ref="H8:I8"/>
    <mergeCell ref="B7:C7"/>
    <mergeCell ref="H7:I7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9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  <pageSetUpPr fitToPage="1"/>
  </sheetPr>
  <dimension ref="A1:O38"/>
  <sheetViews>
    <sheetView view="pageBreakPreview" zoomScaleNormal="100" zoomScaleSheetLayoutView="100" workbookViewId="0">
      <selection activeCell="A17" sqref="A17:IV19"/>
    </sheetView>
  </sheetViews>
  <sheetFormatPr defaultRowHeight="16.5"/>
  <cols>
    <col min="1" max="1" width="6.88671875" style="42" customWidth="1"/>
    <col min="2" max="2" width="11.5546875" style="42" customWidth="1"/>
    <col min="3" max="3" width="9.5546875" style="42" customWidth="1"/>
    <col min="4" max="4" width="8.109375" style="42" customWidth="1"/>
    <col min="5" max="5" width="5.44140625" style="42" customWidth="1"/>
    <col min="6" max="6" width="4.5546875" style="42" customWidth="1"/>
    <col min="7" max="7" width="8.5546875" style="42" customWidth="1"/>
    <col min="8" max="8" width="8.21875" style="42" customWidth="1"/>
    <col min="9" max="9" width="9.6640625" style="42" customWidth="1"/>
    <col min="10" max="10" width="6.21875" style="42" customWidth="1"/>
    <col min="11" max="11" width="5.33203125" style="42" customWidth="1"/>
    <col min="12" max="12" width="11.77734375" style="42" customWidth="1"/>
    <col min="13" max="13" width="11.109375" style="42" customWidth="1"/>
    <col min="14" max="14" width="8.6640625" style="42" customWidth="1"/>
    <col min="15" max="15" width="12.44140625" style="42" customWidth="1"/>
    <col min="16" max="16" width="13.21875" style="42" customWidth="1"/>
    <col min="17" max="16384" width="8.88671875" style="42"/>
  </cols>
  <sheetData>
    <row r="1" spans="1:15" ht="17.25" customHeight="1">
      <c r="A1" s="953" t="s">
        <v>175</v>
      </c>
      <c r="B1" s="41"/>
      <c r="C1" s="41"/>
    </row>
    <row r="2" spans="1:15" ht="27" customHeight="1">
      <c r="B2" s="1455" t="s">
        <v>176</v>
      </c>
      <c r="C2" s="1455"/>
      <c r="D2" s="1455"/>
      <c r="E2" s="1455"/>
      <c r="F2" s="1455"/>
      <c r="G2" s="1455"/>
      <c r="H2" s="1455"/>
      <c r="I2" s="1455"/>
      <c r="J2" s="1455"/>
    </row>
    <row r="3" spans="1:15" s="955" customFormat="1" ht="24.95" customHeight="1" thickBot="1">
      <c r="A3" s="954" t="s">
        <v>356</v>
      </c>
      <c r="B3" s="954"/>
      <c r="C3" s="954"/>
      <c r="D3" s="954"/>
      <c r="E3" s="1456"/>
      <c r="F3" s="1456"/>
      <c r="J3" s="1457"/>
      <c r="K3" s="1457"/>
    </row>
    <row r="4" spans="1:15" ht="35.1" customHeight="1" thickBot="1">
      <c r="A4" s="956" t="s">
        <v>384</v>
      </c>
      <c r="B4" s="957" t="s">
        <v>800</v>
      </c>
      <c r="C4" s="958" t="s">
        <v>414</v>
      </c>
      <c r="D4" s="959" t="s">
        <v>385</v>
      </c>
      <c r="E4" s="1458" t="s">
        <v>797</v>
      </c>
      <c r="F4" s="1459"/>
      <c r="G4" s="956" t="s">
        <v>384</v>
      </c>
      <c r="H4" s="958" t="s">
        <v>415</v>
      </c>
      <c r="I4" s="960" t="s">
        <v>385</v>
      </c>
      <c r="J4" s="1458" t="s">
        <v>798</v>
      </c>
      <c r="K4" s="1459"/>
    </row>
    <row r="5" spans="1:15" ht="23.1" customHeight="1">
      <c r="A5" s="1460" t="s">
        <v>809</v>
      </c>
      <c r="B5" s="961" t="s">
        <v>6</v>
      </c>
      <c r="C5" s="962">
        <f>설계제원!D35+설계제원!F35+설계제원!F36</f>
        <v>0.88359999999999994</v>
      </c>
      <c r="D5" s="963">
        <f>ROUNDUP(C5*0.02,3)</f>
        <v>1.8000000000000002E-2</v>
      </c>
      <c r="E5" s="1463">
        <v>1.25</v>
      </c>
      <c r="F5" s="1464"/>
      <c r="G5" s="1460" t="s">
        <v>810</v>
      </c>
      <c r="H5" s="962">
        <f>설계제원!B34</f>
        <v>0</v>
      </c>
      <c r="I5" s="963">
        <f>ROUNDUP(H5*0.02,3)</f>
        <v>0</v>
      </c>
      <c r="J5" s="1463">
        <v>0.49</v>
      </c>
      <c r="K5" s="1464"/>
    </row>
    <row r="6" spans="1:15" ht="23.1" customHeight="1">
      <c r="A6" s="1461"/>
      <c r="B6" s="964" t="s">
        <v>34</v>
      </c>
      <c r="C6" s="965">
        <f t="shared" ref="C6:D9" si="0">C5</f>
        <v>0.88359999999999994</v>
      </c>
      <c r="D6" s="963">
        <f t="shared" si="0"/>
        <v>1.8000000000000002E-2</v>
      </c>
      <c r="E6" s="1465">
        <v>2.57</v>
      </c>
      <c r="F6" s="1466"/>
      <c r="G6" s="1461"/>
      <c r="H6" s="966">
        <f>H5</f>
        <v>0</v>
      </c>
      <c r="I6" s="963">
        <f>I5</f>
        <v>0</v>
      </c>
      <c r="J6" s="1465">
        <v>1.48</v>
      </c>
      <c r="K6" s="1466"/>
    </row>
    <row r="7" spans="1:15" ht="23.1" customHeight="1">
      <c r="A7" s="1461"/>
      <c r="B7" s="964" t="s">
        <v>35</v>
      </c>
      <c r="C7" s="965">
        <f t="shared" si="0"/>
        <v>0.88359999999999994</v>
      </c>
      <c r="D7" s="963">
        <f t="shared" si="0"/>
        <v>1.8000000000000002E-2</v>
      </c>
      <c r="E7" s="1465">
        <v>4.6399999999999997</v>
      </c>
      <c r="F7" s="1466"/>
      <c r="G7" s="1461"/>
      <c r="H7" s="966">
        <f>H6</f>
        <v>0</v>
      </c>
      <c r="I7" s="963">
        <f>I6</f>
        <v>0</v>
      </c>
      <c r="J7" s="1465">
        <v>2.46</v>
      </c>
      <c r="K7" s="1466"/>
    </row>
    <row r="8" spans="1:15" ht="23.1" customHeight="1">
      <c r="A8" s="1461"/>
      <c r="B8" s="967" t="s">
        <v>39</v>
      </c>
      <c r="C8" s="965">
        <f t="shared" si="0"/>
        <v>0.88359999999999994</v>
      </c>
      <c r="D8" s="963">
        <f t="shared" si="0"/>
        <v>1.8000000000000002E-2</v>
      </c>
      <c r="E8" s="1465">
        <v>2.0699999999999998</v>
      </c>
      <c r="F8" s="1466"/>
      <c r="G8" s="1461"/>
      <c r="H8" s="968">
        <f>H7</f>
        <v>0</v>
      </c>
      <c r="I8" s="963">
        <f>I6</f>
        <v>0</v>
      </c>
      <c r="J8" s="1465">
        <v>0.98</v>
      </c>
      <c r="K8" s="1466"/>
    </row>
    <row r="9" spans="1:15" ht="23.1" customHeight="1" thickBot="1">
      <c r="A9" s="1462"/>
      <c r="B9" s="967" t="s">
        <v>40</v>
      </c>
      <c r="C9" s="965">
        <v>0</v>
      </c>
      <c r="D9" s="963">
        <f t="shared" si="0"/>
        <v>1.8000000000000002E-2</v>
      </c>
      <c r="E9" s="1450">
        <v>3.28</v>
      </c>
      <c r="F9" s="1451"/>
      <c r="G9" s="1462"/>
      <c r="H9" s="1452"/>
      <c r="I9" s="1453"/>
      <c r="J9" s="1453"/>
      <c r="K9" s="1454"/>
      <c r="L9" s="42" t="s">
        <v>615</v>
      </c>
    </row>
    <row r="10" spans="1:15" ht="35.1" customHeight="1" thickBot="1">
      <c r="A10" s="971" t="s">
        <v>384</v>
      </c>
      <c r="B10" s="972" t="s">
        <v>799</v>
      </c>
      <c r="C10" s="1467" t="s">
        <v>362</v>
      </c>
      <c r="D10" s="1468"/>
      <c r="E10" s="1468"/>
      <c r="F10" s="1469"/>
      <c r="G10" s="1470" t="s">
        <v>416</v>
      </c>
      <c r="H10" s="1471"/>
      <c r="I10" s="1471"/>
      <c r="J10" s="1471"/>
      <c r="K10" s="1472"/>
    </row>
    <row r="11" spans="1:15" ht="23.1" customHeight="1">
      <c r="A11" s="1460" t="s">
        <v>417</v>
      </c>
      <c r="B11" s="969" t="s">
        <v>6</v>
      </c>
      <c r="C11" s="1497">
        <f>노임단가!F7</f>
        <v>289265</v>
      </c>
      <c r="D11" s="1498"/>
      <c r="E11" s="1498"/>
      <c r="F11" s="1499"/>
      <c r="G11" s="1488">
        <f>IF(C5 &lt;&gt; 0, IF((ROUNDDOWN(D5*E5*C11,0))+(ROUNDDOWN(I5*J5*C11,0)) &lt; C11, C11, (ROUNDDOWN(D5*E5*C11,0))+(ROUNDDOWN(I5*J5*C11,0))),0)</f>
        <v>289265</v>
      </c>
      <c r="H11" s="1489"/>
      <c r="I11" s="1489"/>
      <c r="J11" s="1489"/>
      <c r="K11" s="1490"/>
    </row>
    <row r="12" spans="1:15" ht="23.1" customHeight="1">
      <c r="A12" s="1515"/>
      <c r="B12" s="964" t="s">
        <v>34</v>
      </c>
      <c r="C12" s="1491">
        <f>노임단가!F8</f>
        <v>251596</v>
      </c>
      <c r="D12" s="1492"/>
      <c r="E12" s="1492"/>
      <c r="F12" s="1493"/>
      <c r="G12" s="1494">
        <f>IF(C6 &lt;&gt; 0, IF((ROUNDDOWN(D6*E6*C12,0))+(ROUNDDOWN(I6*J6*C12,0)) &lt; C12, C12, (ROUNDDOWN(D6*E6*C12,0))+(ROUNDDOWN(I6*J6*C12,0))),0)</f>
        <v>251596</v>
      </c>
      <c r="H12" s="1495"/>
      <c r="I12" s="1495"/>
      <c r="J12" s="1495"/>
      <c r="K12" s="1496"/>
    </row>
    <row r="13" spans="1:15" ht="23.1" customHeight="1">
      <c r="A13" s="1515"/>
      <c r="B13" s="964" t="s">
        <v>35</v>
      </c>
      <c r="C13" s="1491">
        <f>노임단가!F9</f>
        <v>215609</v>
      </c>
      <c r="D13" s="1492"/>
      <c r="E13" s="1492"/>
      <c r="F13" s="1493"/>
      <c r="G13" s="1494">
        <f>IF(C7 &lt;&gt; 0, IF((ROUNDDOWN(D7*E7*C13,0))+(ROUNDDOWN(I7*J7*C13,0)) &lt; C13, C13, (ROUNDDOWN(D7*E7*C13,0))+(ROUNDDOWN(I7*J7*C13,0))),0)</f>
        <v>215609</v>
      </c>
      <c r="H13" s="1495"/>
      <c r="I13" s="1495"/>
      <c r="J13" s="1495"/>
      <c r="K13" s="1496"/>
    </row>
    <row r="14" spans="1:15" ht="23.1" customHeight="1">
      <c r="A14" s="1515"/>
      <c r="B14" s="967" t="s">
        <v>39</v>
      </c>
      <c r="C14" s="1491">
        <f>노임단가!F11</f>
        <v>235899</v>
      </c>
      <c r="D14" s="1492"/>
      <c r="E14" s="1492"/>
      <c r="F14" s="1493"/>
      <c r="G14" s="1494">
        <f>IF(C8 &lt;&gt; 0, IF((ROUNDDOWN(D8*E8*C14,0))+(ROUNDDOWN(I8*J8*C14,0)) &lt; C14, C14, (ROUNDDOWN(D8*E8*C14,0))+(ROUNDDOWN(I8*J8*C14,0))),0)</f>
        <v>235899</v>
      </c>
      <c r="H14" s="1495"/>
      <c r="I14" s="1495"/>
      <c r="J14" s="1495"/>
      <c r="K14" s="1496"/>
    </row>
    <row r="15" spans="1:15" ht="23.1" customHeight="1" thickBot="1">
      <c r="A15" s="1516"/>
      <c r="B15" s="970" t="s">
        <v>40</v>
      </c>
      <c r="C15" s="1507">
        <f>노임단가!F12</f>
        <v>200786</v>
      </c>
      <c r="D15" s="1508"/>
      <c r="E15" s="1508"/>
      <c r="F15" s="1509"/>
      <c r="G15" s="1510">
        <f>IF(C9 &lt;&gt; 0, IF((ROUNDDOWN(D9*E9*C15,0))+(ROUNDDOWN(I9*J9*C15,0)) &lt; C15, C15, (ROUNDDOWN(D9*E9*C15,0))+(ROUNDDOWN(I9*J9*C15,0))),0)</f>
        <v>0</v>
      </c>
      <c r="H15" s="1511"/>
      <c r="I15" s="1511"/>
      <c r="J15" s="1511"/>
      <c r="K15" s="1512"/>
    </row>
    <row r="16" spans="1:15" ht="23.1" customHeight="1" thickBot="1">
      <c r="A16" s="1475" t="s">
        <v>418</v>
      </c>
      <c r="B16" s="1476"/>
      <c r="C16" s="1477"/>
      <c r="D16" s="1478"/>
      <c r="E16" s="1478"/>
      <c r="F16" s="1478"/>
      <c r="G16" s="1479">
        <f>SUM(G11:K15)</f>
        <v>992369</v>
      </c>
      <c r="H16" s="1480"/>
      <c r="I16" s="1480"/>
      <c r="J16" s="1480"/>
      <c r="K16" s="1481"/>
      <c r="L16" s="1473"/>
      <c r="M16" s="1474"/>
      <c r="N16" s="1474"/>
      <c r="O16" s="1474"/>
    </row>
    <row r="17" spans="1:11" s="977" customFormat="1" ht="15" customHeight="1">
      <c r="A17" s="1513" t="s">
        <v>801</v>
      </c>
      <c r="B17" s="1513"/>
      <c r="C17" s="1513"/>
      <c r="D17" s="1513"/>
      <c r="E17" s="976" t="s">
        <v>804</v>
      </c>
      <c r="F17" s="976"/>
      <c r="G17" s="976"/>
      <c r="H17" s="976"/>
      <c r="I17" s="976"/>
    </row>
    <row r="18" spans="1:11" s="977" customFormat="1" ht="15" customHeight="1">
      <c r="A18" s="1514" t="s">
        <v>802</v>
      </c>
      <c r="B18" s="1514"/>
      <c r="C18" s="1514"/>
      <c r="D18" s="1514"/>
      <c r="E18" s="1514"/>
      <c r="F18" s="978"/>
      <c r="G18" s="978"/>
      <c r="H18" s="978"/>
      <c r="I18" s="978"/>
    </row>
    <row r="19" spans="1:11" s="977" customFormat="1" ht="15" customHeight="1">
      <c r="A19" s="979" t="s">
        <v>803</v>
      </c>
      <c r="B19" s="979"/>
      <c r="C19" s="979"/>
      <c r="D19" s="979"/>
      <c r="E19" s="979"/>
      <c r="F19" s="979"/>
      <c r="G19" s="978"/>
    </row>
    <row r="20" spans="1:11" s="955" customFormat="1" ht="24.95" customHeight="1" thickBot="1">
      <c r="A20" s="973" t="s">
        <v>388</v>
      </c>
      <c r="B20" s="973"/>
      <c r="C20" s="973"/>
      <c r="D20" s="973"/>
      <c r="E20" s="973"/>
      <c r="F20" s="973"/>
      <c r="H20" s="974"/>
    </row>
    <row r="21" spans="1:11" s="975" customFormat="1" ht="25.5" customHeight="1">
      <c r="A21" s="1500" t="s">
        <v>384</v>
      </c>
      <c r="B21" s="1502" t="s">
        <v>800</v>
      </c>
      <c r="C21" s="1504" t="s">
        <v>805</v>
      </c>
      <c r="D21" s="1486" t="s">
        <v>806</v>
      </c>
      <c r="E21" s="1482" t="s">
        <v>807</v>
      </c>
      <c r="F21" s="1483"/>
      <c r="G21" s="1486" t="s">
        <v>808</v>
      </c>
      <c r="H21" s="1517" t="s">
        <v>389</v>
      </c>
      <c r="I21" s="1518"/>
      <c r="J21" s="1517" t="s">
        <v>419</v>
      </c>
      <c r="K21" s="1519"/>
    </row>
    <row r="22" spans="1:11" s="975" customFormat="1" ht="25.5" customHeight="1" thickBot="1">
      <c r="A22" s="1501"/>
      <c r="B22" s="1503"/>
      <c r="C22" s="1505"/>
      <c r="D22" s="1506"/>
      <c r="E22" s="1484"/>
      <c r="F22" s="1485"/>
      <c r="G22" s="1487"/>
      <c r="H22" s="44" t="s">
        <v>391</v>
      </c>
      <c r="I22" s="45" t="s">
        <v>390</v>
      </c>
      <c r="J22" s="1520"/>
      <c r="K22" s="1521"/>
    </row>
    <row r="23" spans="1:11" ht="23.1" customHeight="1" thickTop="1">
      <c r="A23" s="1460" t="s">
        <v>417</v>
      </c>
      <c r="B23" s="980" t="s">
        <v>6</v>
      </c>
      <c r="C23" s="981">
        <f>IF(C5&lt;&gt;0, IF(((D5*E5)+(I5*J5))&lt;1, 1, (D5*E5)+(I5*J5)),0)</f>
        <v>1</v>
      </c>
      <c r="D23" s="982">
        <v>0</v>
      </c>
      <c r="E23" s="1522">
        <f>ROUND((C23+D23),0)</f>
        <v>1</v>
      </c>
      <c r="F23" s="1523"/>
      <c r="G23" s="983">
        <v>37500</v>
      </c>
      <c r="H23" s="984">
        <f>C23</f>
        <v>1</v>
      </c>
      <c r="I23" s="985">
        <v>70000</v>
      </c>
      <c r="J23" s="1524">
        <f>(E23*G23)+(H23*I23)</f>
        <v>107500</v>
      </c>
      <c r="K23" s="1525"/>
    </row>
    <row r="24" spans="1:11" ht="23.1" customHeight="1">
      <c r="A24" s="1515"/>
      <c r="B24" s="986" t="s">
        <v>34</v>
      </c>
      <c r="C24" s="981">
        <f>IF(C6&lt;&gt;0, IF(((D6*E6)+(I6*J6))&lt;1, 1, (D6*E6)+(I6*J6)),0)</f>
        <v>1</v>
      </c>
      <c r="D24" s="987">
        <f>D23</f>
        <v>0</v>
      </c>
      <c r="E24" s="1526">
        <f>ROUND((C24+D24),0)</f>
        <v>1</v>
      </c>
      <c r="F24" s="1527"/>
      <c r="G24" s="988">
        <v>37500</v>
      </c>
      <c r="H24" s="984">
        <f>C24</f>
        <v>1</v>
      </c>
      <c r="I24" s="985">
        <v>70000</v>
      </c>
      <c r="J24" s="1524">
        <f>(E24*G24)+(H24*I24)</f>
        <v>107500</v>
      </c>
      <c r="K24" s="1525"/>
    </row>
    <row r="25" spans="1:11" ht="23.1" customHeight="1">
      <c r="A25" s="1515"/>
      <c r="B25" s="986" t="s">
        <v>35</v>
      </c>
      <c r="C25" s="981">
        <f>IF(C7&lt;&gt;0, IF(((D7*E7)+(I7*J7))&lt;1, 1, (D7*E7)+(I7*J7)),0)</f>
        <v>1</v>
      </c>
      <c r="D25" s="987">
        <f>D24</f>
        <v>0</v>
      </c>
      <c r="E25" s="1526">
        <f>ROUND((C25+D25),0)</f>
        <v>1</v>
      </c>
      <c r="F25" s="1527"/>
      <c r="G25" s="988">
        <v>37500</v>
      </c>
      <c r="H25" s="984">
        <f>C25</f>
        <v>1</v>
      </c>
      <c r="I25" s="985">
        <v>70000</v>
      </c>
      <c r="J25" s="1524">
        <f>(E25*G25)+(H25*I25)</f>
        <v>107500</v>
      </c>
      <c r="K25" s="1525"/>
    </row>
    <row r="26" spans="1:11" ht="23.1" customHeight="1">
      <c r="A26" s="1515"/>
      <c r="B26" s="986" t="s">
        <v>39</v>
      </c>
      <c r="C26" s="981">
        <f>IF(C8&lt;&gt;0, IF(((D8*E8)+(I8*J8))&lt;1, 1, (D8*E8)+(I8*J8)),0)</f>
        <v>1</v>
      </c>
      <c r="D26" s="987">
        <f>D25</f>
        <v>0</v>
      </c>
      <c r="E26" s="1526">
        <f>ROUND((C26+D26),0)</f>
        <v>1</v>
      </c>
      <c r="F26" s="1527"/>
      <c r="G26" s="988">
        <v>37500</v>
      </c>
      <c r="H26" s="984">
        <f>C26</f>
        <v>1</v>
      </c>
      <c r="I26" s="985">
        <v>70000</v>
      </c>
      <c r="J26" s="1524">
        <f>(E26*G26)+(H26*I26)</f>
        <v>107500</v>
      </c>
      <c r="K26" s="1525"/>
    </row>
    <row r="27" spans="1:11" ht="23.1" customHeight="1" thickBot="1">
      <c r="A27" s="1516"/>
      <c r="B27" s="989" t="s">
        <v>40</v>
      </c>
      <c r="C27" s="981">
        <f>IF(C9&lt;&gt;0, IF(((D9*E9)+(I9*J9))&lt;1, 1, (D9*E9)+(I9*J9)),0)</f>
        <v>0</v>
      </c>
      <c r="D27" s="987">
        <f>D26</f>
        <v>0</v>
      </c>
      <c r="E27" s="1526">
        <f>ROUND((C27+D27),0)</f>
        <v>0</v>
      </c>
      <c r="F27" s="1527"/>
      <c r="G27" s="988">
        <v>37500</v>
      </c>
      <c r="H27" s="984">
        <f>C27</f>
        <v>0</v>
      </c>
      <c r="I27" s="985">
        <v>70000</v>
      </c>
      <c r="J27" s="1524">
        <f>(E27*G27)+(H27*I27)</f>
        <v>0</v>
      </c>
      <c r="K27" s="1525"/>
    </row>
    <row r="28" spans="1:11" ht="23.1" customHeight="1" thickBot="1">
      <c r="A28" s="1537" t="s">
        <v>398</v>
      </c>
      <c r="B28" s="1538"/>
      <c r="C28" s="46"/>
      <c r="D28" s="47"/>
      <c r="E28" s="47"/>
      <c r="F28" s="47"/>
      <c r="G28" s="47"/>
      <c r="H28" s="47"/>
      <c r="I28" s="990"/>
      <c r="J28" s="1539">
        <f>SUM(J23:K27)</f>
        <v>430000</v>
      </c>
      <c r="K28" s="1540"/>
    </row>
    <row r="29" spans="1:11" ht="9.9499999999999993" customHeigh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 ht="24.75" thickBot="1">
      <c r="A30" s="1528" t="s">
        <v>420</v>
      </c>
      <c r="B30" s="1528"/>
      <c r="C30" s="1528"/>
      <c r="D30" s="1528"/>
      <c r="E30" s="1528"/>
      <c r="F30" s="1528"/>
      <c r="G30" s="1528"/>
      <c r="H30" s="1528"/>
      <c r="I30" s="1528"/>
    </row>
    <row r="31" spans="1:11" ht="23.1" customHeight="1" thickBot="1">
      <c r="A31" s="1529" t="s">
        <v>421</v>
      </c>
      <c r="B31" s="1530"/>
      <c r="C31" s="991" t="s">
        <v>392</v>
      </c>
      <c r="D31" s="1531" t="s">
        <v>393</v>
      </c>
      <c r="E31" s="1530"/>
      <c r="F31" s="1532" t="s">
        <v>394</v>
      </c>
      <c r="G31" s="1533"/>
      <c r="H31" s="1534"/>
      <c r="I31" s="1531" t="s">
        <v>395</v>
      </c>
      <c r="J31" s="1535"/>
      <c r="K31" s="1536"/>
    </row>
    <row r="32" spans="1:11" ht="23.1" customHeight="1" thickTop="1" thickBot="1">
      <c r="A32" s="1541">
        <f>C23+C24+C25+C26+C27</f>
        <v>4</v>
      </c>
      <c r="B32" s="1542"/>
      <c r="C32" s="992">
        <v>2</v>
      </c>
      <c r="D32" s="1543">
        <v>66450</v>
      </c>
      <c r="E32" s="1544"/>
      <c r="F32" s="1545">
        <f>A32*C32*D32</f>
        <v>531600</v>
      </c>
      <c r="G32" s="1546"/>
      <c r="H32" s="1547"/>
      <c r="I32" s="1548" t="s">
        <v>616</v>
      </c>
      <c r="J32" s="1549"/>
      <c r="K32" s="1550"/>
    </row>
    <row r="33" spans="1:15" ht="9.9499999999999993" customHeight="1"/>
    <row r="34" spans="1:15" ht="24.75" thickBot="1">
      <c r="A34" s="48" t="s">
        <v>422</v>
      </c>
    </row>
    <row r="35" spans="1:15" s="49" customFormat="1" ht="23.1" customHeight="1" thickBot="1">
      <c r="A35" s="1551" t="s">
        <v>18</v>
      </c>
      <c r="B35" s="1552"/>
      <c r="C35" s="1553"/>
      <c r="D35" s="1554" t="s">
        <v>267</v>
      </c>
      <c r="E35" s="1553"/>
      <c r="F35" s="1554" t="s">
        <v>423</v>
      </c>
      <c r="G35" s="1553"/>
      <c r="H35" s="1554" t="s">
        <v>386</v>
      </c>
      <c r="I35" s="1552"/>
      <c r="J35" s="1552"/>
      <c r="K35" s="1555"/>
    </row>
    <row r="36" spans="1:15" s="49" customFormat="1" ht="23.1" customHeight="1" thickTop="1" thickBot="1">
      <c r="A36" s="1560" t="s">
        <v>387</v>
      </c>
      <c r="B36" s="1561"/>
      <c r="C36" s="1562"/>
      <c r="D36" s="1563">
        <v>5300</v>
      </c>
      <c r="E36" s="1564"/>
      <c r="F36" s="1565">
        <f>ROUNDUP(D5*0.76,3)</f>
        <v>1.3999999999999999E-2</v>
      </c>
      <c r="G36" s="1566"/>
      <c r="H36" s="1567">
        <f>TRUNC(D36*F36,0)</f>
        <v>74</v>
      </c>
      <c r="I36" s="1568"/>
      <c r="J36" s="1568"/>
      <c r="K36" s="1569"/>
    </row>
    <row r="37" spans="1:15" s="49" customFormat="1" ht="23.1" customHeight="1" thickBot="1">
      <c r="A37" s="1570" t="s">
        <v>47</v>
      </c>
      <c r="B37" s="1571"/>
      <c r="C37" s="1571"/>
      <c r="D37" s="1572"/>
      <c r="E37" s="1571"/>
      <c r="F37" s="1571"/>
      <c r="G37" s="1571"/>
      <c r="H37" s="1573">
        <f>SUM(H36:K36)</f>
        <v>74</v>
      </c>
      <c r="I37" s="1574"/>
      <c r="J37" s="1574"/>
      <c r="K37" s="1575"/>
      <c r="L37" s="1558"/>
      <c r="M37" s="1559"/>
      <c r="N37" s="1559"/>
      <c r="O37" s="1559"/>
    </row>
    <row r="38" spans="1:15" s="994" customFormat="1" ht="15" customHeight="1">
      <c r="A38" s="1556" t="s">
        <v>811</v>
      </c>
      <c r="B38" s="1557"/>
      <c r="C38" s="1557"/>
      <c r="D38" s="1557"/>
      <c r="E38" s="1557"/>
      <c r="F38" s="1557"/>
      <c r="G38" s="1557"/>
      <c r="H38" s="1557"/>
      <c r="I38" s="1557"/>
      <c r="J38" s="1557"/>
      <c r="K38" s="1557"/>
      <c r="L38" s="993"/>
      <c r="M38" s="993"/>
      <c r="N38" s="993"/>
      <c r="O38" s="993"/>
    </row>
  </sheetData>
  <mergeCells count="80">
    <mergeCell ref="A38:K38"/>
    <mergeCell ref="L37:O37"/>
    <mergeCell ref="A36:C36"/>
    <mergeCell ref="D36:E36"/>
    <mergeCell ref="F36:G36"/>
    <mergeCell ref="H36:K36"/>
    <mergeCell ref="A37:C37"/>
    <mergeCell ref="D37:E37"/>
    <mergeCell ref="F37:G37"/>
    <mergeCell ref="H37:K37"/>
    <mergeCell ref="A32:B32"/>
    <mergeCell ref="D32:E32"/>
    <mergeCell ref="F32:H32"/>
    <mergeCell ref="I32:K32"/>
    <mergeCell ref="A35:C35"/>
    <mergeCell ref="D35:E35"/>
    <mergeCell ref="F35:G35"/>
    <mergeCell ref="H35:K35"/>
    <mergeCell ref="A30:I30"/>
    <mergeCell ref="A31:B31"/>
    <mergeCell ref="D31:E31"/>
    <mergeCell ref="F31:H31"/>
    <mergeCell ref="I31:K31"/>
    <mergeCell ref="E27:F27"/>
    <mergeCell ref="J27:K27"/>
    <mergeCell ref="A28:B28"/>
    <mergeCell ref="J28:K28"/>
    <mergeCell ref="J21:K22"/>
    <mergeCell ref="A23:A27"/>
    <mergeCell ref="E23:F23"/>
    <mergeCell ref="J23:K23"/>
    <mergeCell ref="E24:F24"/>
    <mergeCell ref="J24:K24"/>
    <mergeCell ref="E25:F25"/>
    <mergeCell ref="J25:K25"/>
    <mergeCell ref="E26:F26"/>
    <mergeCell ref="J26:K26"/>
    <mergeCell ref="A21:A22"/>
    <mergeCell ref="B21:B22"/>
    <mergeCell ref="C21:C22"/>
    <mergeCell ref="D21:D22"/>
    <mergeCell ref="C15:F15"/>
    <mergeCell ref="G15:K15"/>
    <mergeCell ref="A17:D17"/>
    <mergeCell ref="A18:E18"/>
    <mergeCell ref="A11:A15"/>
    <mergeCell ref="H21:I21"/>
    <mergeCell ref="E21:F22"/>
    <mergeCell ref="G21:G22"/>
    <mergeCell ref="G11:K11"/>
    <mergeCell ref="C12:F12"/>
    <mergeCell ref="G12:K12"/>
    <mergeCell ref="C13:F13"/>
    <mergeCell ref="G13:K13"/>
    <mergeCell ref="C14:F14"/>
    <mergeCell ref="G14:K14"/>
    <mergeCell ref="C11:F11"/>
    <mergeCell ref="C10:F10"/>
    <mergeCell ref="G10:K10"/>
    <mergeCell ref="L16:O16"/>
    <mergeCell ref="A16:B16"/>
    <mergeCell ref="C16:F16"/>
    <mergeCell ref="G16:K16"/>
    <mergeCell ref="A5:A9"/>
    <mergeCell ref="E5:F5"/>
    <mergeCell ref="G5:G9"/>
    <mergeCell ref="J5:K5"/>
    <mergeCell ref="E6:F6"/>
    <mergeCell ref="J6:K6"/>
    <mergeCell ref="E7:F7"/>
    <mergeCell ref="J7:K7"/>
    <mergeCell ref="E8:F8"/>
    <mergeCell ref="J8:K8"/>
    <mergeCell ref="E9:F9"/>
    <mergeCell ref="H9:K9"/>
    <mergeCell ref="B2:J2"/>
    <mergeCell ref="E3:F3"/>
    <mergeCell ref="J3:K3"/>
    <mergeCell ref="E4:F4"/>
    <mergeCell ref="J4:K4"/>
  </mergeCells>
  <phoneticPr fontId="3" type="noConversion"/>
  <printOptions horizontalCentered="1"/>
  <pageMargins left="0.59055118110236227" right="0.59055118110236227" top="0.59055118110236227" bottom="0.59055118110236227" header="0.39370078740157483" footer="0.39370078740157483"/>
  <pageSetup paperSize="9" scale="8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14</vt:i4>
      </vt:variant>
    </vt:vector>
  </HeadingPairs>
  <TitlesOfParts>
    <vt:vector size="30" baseType="lpstr">
      <vt:lpstr>설계제원</vt:lpstr>
      <vt:lpstr>갑지</vt:lpstr>
      <vt:lpstr>총괄(원본)</vt:lpstr>
      <vt:lpstr>일위대가</vt:lpstr>
      <vt:lpstr>기준점_산출근거</vt:lpstr>
      <vt:lpstr>DB_산출근거</vt:lpstr>
      <vt:lpstr>노임단가</vt:lpstr>
      <vt:lpstr>기계비및관련소프트웨어</vt:lpstr>
      <vt:lpstr>기계경비</vt:lpstr>
      <vt:lpstr>재료비</vt:lpstr>
      <vt:lpstr>수량표</vt:lpstr>
      <vt:lpstr>비굴착제원표</vt:lpstr>
      <vt:lpstr>손해배상공제료(하수도)</vt:lpstr>
      <vt:lpstr>손해배상공제료(상수도)</vt:lpstr>
      <vt:lpstr>성과심사비(지하시설물)</vt:lpstr>
      <vt:lpstr>성과심사비(출장여비)</vt:lpstr>
      <vt:lpstr>DB_산출근거!Print_Area</vt:lpstr>
      <vt:lpstr>갑지!Print_Area</vt:lpstr>
      <vt:lpstr>기계비및관련소프트웨어!Print_Area</vt:lpstr>
      <vt:lpstr>기준점_산출근거!Print_Area</vt:lpstr>
      <vt:lpstr>노임단가!Print_Area</vt:lpstr>
      <vt:lpstr>설계제원!Print_Area</vt:lpstr>
      <vt:lpstr>'성과심사비(지하시설물)'!Print_Area</vt:lpstr>
      <vt:lpstr>'성과심사비(출장여비)'!Print_Area</vt:lpstr>
      <vt:lpstr>'총괄(원본)'!Print_Area</vt:lpstr>
      <vt:lpstr>DB_산출근거!Print_Titles</vt:lpstr>
      <vt:lpstr>기계경비!Print_Titles</vt:lpstr>
      <vt:lpstr>기준점_산출근거!Print_Titles</vt:lpstr>
      <vt:lpstr>일위대가!Print_Titles</vt:lpstr>
      <vt:lpstr>'총괄(원본)'!Print_Titles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백요셉</dc:creator>
  <cp:lastModifiedBy>제주도청</cp:lastModifiedBy>
  <cp:lastPrinted>2026-06-02T11:26:12Z</cp:lastPrinted>
  <dcterms:created xsi:type="dcterms:W3CDTF">2005-09-21T08:05:08Z</dcterms:created>
  <dcterms:modified xsi:type="dcterms:W3CDTF">2026-09-29T01:38:10Z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jlUMDE6Mzg6MDlaIiwicElEIjoxLCJwcm9jZXNzSWQiOjE1NDA4LCJwcm9jZXNzTmFtZSI6IkVYQ0VMLkVYRSIsInRyYWNlSWQiOiJERjM2RjY5MDdFQkE0Q0Q1QkQxMEQyQjQyOEU1REFFQSIsInVzZXJDb2RlIjoicWh0amQ4MjY4In0sIm5vZGUyIjp7ImRzZCI6IjAxMDAwMDAwMDAwMDI1NTgiLCJsb2dUaW1lIjoiMjAyNi0wOS0yOVQwMTozODowOVoiLCJwSUQiOjEsInByb2Nlc3NJZCI6MTU0MDgsInByb2Nlc3NOYW1lIjoiRVhDRUwuRVhFIiwidHJhY2VJZCI6IkRGMzZGNjkwN0VCQTRDRDVCRDEwRDJCNDI4RTVEQUVBIiwidXNlckNvZGUiOiJxaHRqZDgyNjgifSwibm9kZTMiOnsiZHNkIjoiMDEwMDAwMDAwMDAwMjU1OCIsImxvZ1RpbWUiOiIyMDI2LTA5LTI5VDAxOjM4OjA5WiIsInBJRCI6MSwicHJvY2Vzc0lkIjoxNTQwOCwicHJvY2Vzc05hbWUiOiJFWENFTC5FWEUiLCJ0cmFjZUlkIjoiREYzNkY2OTA3RUJBNENENUJEMTBEMkI0MjhFNURBRUEiLCJ1c2VyQ29kZSI6InFodGpkODI2OCJ9LCJub2RlNCI6eyJkc2QiOiIwMTAwMDAwMDAwMDAyNTU4IiwibG9nVGltZSI6IjIwMjYtMDktMjlUMDE6Mzg6MDlaIiwicElEIjoxLCJwcm9jZXNzSWQiOjE1NDA4LCJwcm9jZXNzTmFtZSI6IkVYQ0VMLkVYRSIsInRyYWNlSWQiOiJERjM2RjY5MDdFQkE0Q0Q1QkQxMEQyQjQyOEU1REFFQSIsInVzZXJDb2RlIjoicWh0amQ4MjY4In0sIm5vZGU1Ijp7ImRzZCI6IjAwMDAwMDAwMDAwMDAwMDAiLCJsb2dUaW1lIjoiMjAyNi0wOS0yOVQwMTozODoyMFoiLCJwSUQiOjIwNDgsInByb2Nlc3NJZCI6MTU0MDgsInByb2Nlc3NOYW1lIjoiRVhDRUwuRVhFIiwidHJhY2VJZCI6IkI3QkI3MTMyQjE0MDRFNUU4NDgwMkY0ODJDMjdGQTNEIiwidXNlckNvZGUiOiJxaHRqZDgyNjgifSwibm9kZUNvdW50IjoyLCJyb290VHJhY2VJZCI6IkRGMzZGNjkwN0VCQTRDRDVCRDEwRDJCNDI4RTVEQUVBIn0=</vt:lpwstr>
  </property>
</Properties>
</file>